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ml.chartshapes+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ml.chartshapes+xml"/>
  <Override PartName="/xl/charts/chart8.xml" ContentType="application/vnd.openxmlformats-officedocument.drawingml.chart+xml"/>
  <Override PartName="/xl/drawings/drawing7.xml" ContentType="application/vnd.openxmlformats-officedocument.drawingml.chartshapes+xml"/>
  <Override PartName="/xl/charts/chart9.xml" ContentType="application/vnd.openxmlformats-officedocument.drawingml.chart+xml"/>
  <Override PartName="/xl/drawings/drawing8.xml" ContentType="application/vnd.openxmlformats-officedocument.drawingml.chartshapes+xml"/>
  <Override PartName="/xl/charts/chart10.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ml.chartshapes+xml"/>
  <Override PartName="/xl/charts/chart11.xml" ContentType="application/vnd.openxmlformats-officedocument.drawingml.chart+xml"/>
  <Override PartName="/xl/charts/chart12.xml" ContentType="application/vnd.openxmlformats-officedocument.drawingml.chart+xml"/>
  <Override PartName="/xl/drawings/drawing10.xml" ContentType="application/vnd.openxmlformats-officedocument.drawingml.chartshapes+xml"/>
  <Override PartName="/xl/charts/chart13.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1.xml" ContentType="application/vnd.openxmlformats-officedocument.drawingml.chartshapes+xml"/>
  <Override PartName="/xl/charts/chart14.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2.xml" ContentType="application/vnd.openxmlformats-officedocument.drawingml.chartshapes+xml"/>
  <Override PartName="/xl/charts/chart15.xml" ContentType="application/vnd.openxmlformats-officedocument.drawingml.chart+xml"/>
  <Override PartName="/xl/charts/style9.xml" ContentType="application/vnd.ms-office.chartstyle+xml"/>
  <Override PartName="/xl/charts/colors9.xml" ContentType="application/vnd.ms-office.chartcolorstyle+xml"/>
  <Override PartName="/xl/charts/chart16.xml" ContentType="application/vnd.openxmlformats-officedocument.drawingml.chart+xml"/>
  <Override PartName="/xl/charts/style10.xml" ContentType="application/vnd.ms-office.chartstyle+xml"/>
  <Override PartName="/xl/charts/colors10.xml" ContentType="application/vnd.ms-office.chartcolorstyle+xml"/>
  <Override PartName="/xl/charts/chart17.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3.xml" ContentType="application/vnd.openxmlformats-officedocument.drawingml.chartshapes+xml"/>
  <Override PartName="/xl/charts/chart18.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4.xml" ContentType="application/vnd.openxmlformats-officedocument.drawingml.chartshapes+xml"/>
  <Override PartName="/xl/charts/chart19.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5.xml" ContentType="application/vnd.openxmlformats-officedocument.drawingml.chartshapes+xml"/>
  <Override PartName="/xl/charts/chart20.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6.xml" ContentType="application/vnd.openxmlformats-officedocument.drawingml.chartshapes+xml"/>
  <Override PartName="/xl/charts/chart21.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7.xml" ContentType="application/vnd.openxmlformats-officedocument.drawingml.chartshapes+xml"/>
  <Override PartName="/xl/charts/chart22.xml" ContentType="application/vnd.openxmlformats-officedocument.drawingml.chart+xml"/>
  <Override PartName="/xl/drawings/drawing18.xml" ContentType="application/vnd.openxmlformats-officedocument.drawingml.chartshapes+xml"/>
  <Override PartName="/xl/charts/chart23.xml" ContentType="application/vnd.openxmlformats-officedocument.drawingml.chart+xml"/>
  <Override PartName="/xl/charts/chart24.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9.xml" ContentType="application/vnd.openxmlformats-officedocument.drawingml.chartshapes+xml"/>
  <Override PartName="/xl/charts/chart25.xml" ContentType="application/vnd.openxmlformats-officedocument.drawingml.chart+xml"/>
  <Override PartName="/xl/charts/chart26.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20.xml" ContentType="application/vnd.openxmlformats-officedocument.drawingml.chartshapes+xml"/>
  <Override PartName="/xl/charts/chart27.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21.xml" ContentType="application/vnd.openxmlformats-officedocument.drawingml.chartshapes+xml"/>
  <Override PartName="/xl/charts/chart28.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2.xml" ContentType="application/vnd.openxmlformats-officedocument.drawingml.chartshapes+xml"/>
  <Override PartName="/xl/charts/chart29.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3.xml" ContentType="application/vnd.openxmlformats-officedocument.drawingml.chartshapes+xml"/>
  <Override PartName="/xl/charts/chart30.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4.xml" ContentType="application/vnd.openxmlformats-officedocument.drawingml.chartshapes+xml"/>
  <Override PartName="/xl/charts/chart31.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5.xml" ContentType="application/vnd.openxmlformats-officedocument.drawingml.chartshapes+xml"/>
  <Override PartName="/xl/charts/chart32.xml" ContentType="application/vnd.openxmlformats-officedocument.drawingml.chart+xml"/>
  <Override PartName="/xl/drawings/drawing26.xml" ContentType="application/vnd.openxmlformats-officedocument.drawingml.chartshapes+xml"/>
  <Override PartName="/xl/charts/chart33.xml" ContentType="application/vnd.openxmlformats-officedocument.drawingml.chart+xml"/>
  <Override PartName="/xl/charts/style23.xml" ContentType="application/vnd.ms-office.chartstyle+xml"/>
  <Override PartName="/xl/charts/colors2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L:\1_Documents stratégiques\14_Planification et stratégie\142_Stratégie Bas Carbone\1423_Suivi SNBC\1_SNBC-1\Indicateurs\2019\Indicateurs 2019\"/>
    </mc:Choice>
  </mc:AlternateContent>
  <workbookProtection lockWindows="1"/>
  <bookViews>
    <workbookView xWindow="0" yWindow="0" windowWidth="25200" windowHeight="11250" tabRatio="988"/>
  </bookViews>
  <sheets>
    <sheet name="Suivi 2019 - indicateurs SNBC1" sheetId="1" r:id="rId1"/>
    <sheet name="Graphiques et tendances (old)" sheetId="11" state="hidden" r:id="rId2"/>
  </sheets>
  <definedNames>
    <definedName name="_xlnm.Print_Area" localSheetId="0">'Suivi 2019 - indicateurs SNBC1'!$A$1:$BW$126</definedName>
  </definedNames>
  <calcPr calcId="162913"/>
</workbook>
</file>

<file path=xl/calcChain.xml><?xml version="1.0" encoding="utf-8"?>
<calcChain xmlns="http://schemas.openxmlformats.org/spreadsheetml/2006/main">
  <c r="E464" i="11" l="1"/>
  <c r="E373" i="11"/>
  <c r="F589" i="11" l="1"/>
  <c r="F588" i="11"/>
  <c r="F383" i="11"/>
  <c r="E372" i="11"/>
  <c r="E463" i="11"/>
  <c r="E564" i="11"/>
  <c r="F61" i="11" l="1"/>
  <c r="F563" i="11"/>
  <c r="F297" i="11" l="1"/>
  <c r="F242" i="11"/>
  <c r="F159" i="11"/>
  <c r="F194" i="11"/>
  <c r="F59" i="11"/>
  <c r="F88" i="11"/>
  <c r="E297" i="11" l="1"/>
  <c r="F58" i="11"/>
  <c r="F158" i="11"/>
  <c r="F157" i="11"/>
  <c r="F241" i="11"/>
  <c r="F240" i="11"/>
  <c r="F382" i="11"/>
  <c r="F459" i="11"/>
  <c r="F458" i="11"/>
  <c r="F562" i="11"/>
  <c r="F597" i="11"/>
  <c r="F596" i="11"/>
  <c r="E182" i="11"/>
  <c r="E460" i="11" l="1"/>
  <c r="E454" i="11"/>
  <c r="E383" i="11"/>
  <c r="E382" i="11"/>
  <c r="E242" i="11"/>
  <c r="E241" i="11"/>
  <c r="E158" i="11"/>
  <c r="E160" i="11"/>
  <c r="E240" i="11"/>
  <c r="E159" i="11"/>
  <c r="E157" i="11"/>
  <c r="E80" i="11"/>
  <c r="E81" i="11" s="1"/>
  <c r="H79" i="11"/>
  <c r="H80" i="11" s="1"/>
  <c r="H81" i="11" s="1"/>
  <c r="G79" i="11"/>
  <c r="G80" i="11" s="1"/>
  <c r="G81" i="11" s="1"/>
  <c r="F79" i="11"/>
  <c r="F80" i="11" s="1"/>
  <c r="F81" i="11" s="1"/>
  <c r="E59" i="11"/>
  <c r="E422" i="11" l="1"/>
  <c r="E423" i="11"/>
  <c r="E194" i="11" l="1"/>
  <c r="E563" i="11"/>
  <c r="E587" i="11"/>
  <c r="E88" i="11" l="1"/>
  <c r="E58" i="11"/>
  <c r="E597" i="11" l="1"/>
  <c r="E596" i="11"/>
  <c r="E588" i="11"/>
  <c r="H581" i="11"/>
  <c r="H582" i="11" s="1"/>
  <c r="G581" i="11"/>
  <c r="G582" i="11" s="1"/>
  <c r="F581" i="11"/>
  <c r="F582" i="11" s="1"/>
  <c r="E581" i="11"/>
  <c r="E550" i="11"/>
  <c r="H544" i="11"/>
  <c r="H545" i="11" s="1"/>
  <c r="G544" i="11"/>
  <c r="G545" i="11" s="1"/>
  <c r="F544" i="11"/>
  <c r="F545" i="11" s="1"/>
  <c r="E518" i="11"/>
  <c r="E479" i="11"/>
  <c r="E478" i="11"/>
  <c r="E459" i="11"/>
  <c r="E458" i="11"/>
  <c r="E453" i="11"/>
  <c r="H442" i="11"/>
  <c r="H443" i="11" s="1"/>
  <c r="G442" i="11"/>
  <c r="G443" i="11" s="1"/>
  <c r="F442" i="11"/>
  <c r="F443" i="11" s="1"/>
  <c r="E442" i="11"/>
  <c r="G366" i="11"/>
  <c r="G367" i="11" s="1"/>
  <c r="F366" i="11"/>
  <c r="F367" i="11" s="1"/>
  <c r="E366" i="11"/>
  <c r="E330" i="11"/>
  <c r="E329" i="11"/>
  <c r="E328" i="11"/>
  <c r="E293" i="11"/>
  <c r="E289" i="11"/>
  <c r="E288" i="11"/>
  <c r="E287" i="11"/>
  <c r="E286" i="11"/>
  <c r="E260" i="11"/>
  <c r="E243" i="11"/>
  <c r="H225" i="11"/>
  <c r="H226" i="11" s="1"/>
  <c r="G225" i="11"/>
  <c r="G226" i="11" s="1"/>
  <c r="F225" i="11"/>
  <c r="F226" i="11" s="1"/>
  <c r="E225" i="11"/>
  <c r="E226" i="11" s="1"/>
  <c r="E181" i="11"/>
  <c r="E180" i="11"/>
  <c r="E179" i="11"/>
  <c r="E149" i="11"/>
  <c r="E148" i="11"/>
  <c r="H142" i="11"/>
  <c r="H143" i="11" s="1"/>
  <c r="G142" i="11"/>
  <c r="G143" i="11" s="1"/>
  <c r="F142" i="11"/>
  <c r="F143" i="11" s="1"/>
  <c r="E142" i="11"/>
  <c r="E143" i="11" s="1"/>
  <c r="G127" i="11"/>
  <c r="F127" i="11"/>
  <c r="E127" i="11"/>
  <c r="E60" i="11"/>
  <c r="E50" i="11"/>
  <c r="E49" i="11"/>
  <c r="H43" i="11"/>
  <c r="H44" i="11" s="1"/>
  <c r="G43" i="11"/>
  <c r="G44" i="11" s="1"/>
  <c r="F43" i="11"/>
  <c r="F44" i="11" s="1"/>
  <c r="E21" i="11"/>
  <c r="E20" i="11"/>
  <c r="E19" i="11"/>
  <c r="F126" i="11"/>
  <c r="E106" i="11"/>
  <c r="E406" i="11" l="1"/>
  <c r="E126" i="11"/>
  <c r="E128" i="11" s="1"/>
  <c r="G126" i="11"/>
  <c r="G128" i="11" s="1"/>
  <c r="E116" i="11"/>
  <c r="F116" i="11"/>
  <c r="E107" i="11"/>
  <c r="E336" i="11"/>
  <c r="F340" i="11"/>
  <c r="E340" i="11"/>
  <c r="F514" i="11"/>
  <c r="E514" i="11"/>
  <c r="F128" i="11"/>
  <c r="E510" i="11"/>
  <c r="E368" i="11"/>
  <c r="E370" i="11" s="1"/>
  <c r="E82" i="11"/>
  <c r="E227" i="11"/>
  <c r="E443" i="11"/>
  <c r="E444" i="11" s="1"/>
  <c r="E367" i="11"/>
  <c r="E582" i="11"/>
  <c r="E583" i="11" s="1"/>
  <c r="E144" i="11"/>
  <c r="E145" i="11" s="1"/>
  <c r="F285" i="11" l="1"/>
  <c r="E446" i="11"/>
  <c r="E445" i="11"/>
  <c r="E146" i="11"/>
  <c r="E584" i="11"/>
  <c r="E585" i="11"/>
  <c r="E369" i="11"/>
  <c r="F323" i="11"/>
  <c r="F498" i="11"/>
  <c r="F494" i="11"/>
  <c r="F325" i="11"/>
  <c r="F280" i="11"/>
  <c r="F321" i="11"/>
  <c r="F496" i="11"/>
  <c r="F495" i="11"/>
  <c r="F497" i="11"/>
  <c r="H497" i="11"/>
  <c r="F283" i="11"/>
  <c r="F281" i="11"/>
  <c r="F324" i="11"/>
  <c r="F499" i="11"/>
  <c r="F322" i="11"/>
  <c r="F279" i="11"/>
  <c r="E229" i="11"/>
  <c r="E228" i="11"/>
  <c r="H283" i="11" l="1"/>
  <c r="H499" i="11"/>
  <c r="H325" i="11"/>
  <c r="H494" i="11"/>
  <c r="H281" i="11"/>
  <c r="H320" i="11"/>
  <c r="H323" i="11"/>
  <c r="H498" i="11"/>
  <c r="G499" i="11"/>
  <c r="E495" i="11"/>
  <c r="E496" i="11"/>
  <c r="E323" i="11"/>
  <c r="E494" i="11"/>
  <c r="E325" i="11"/>
  <c r="G494" i="11"/>
  <c r="G321" i="11"/>
  <c r="G279" i="11"/>
  <c r="G501" i="11"/>
  <c r="E324" i="11"/>
  <c r="G495" i="11"/>
  <c r="G323" i="11"/>
  <c r="E497" i="11"/>
  <c r="E322" i="11"/>
  <c r="G283" i="11"/>
  <c r="G280" i="11"/>
  <c r="G498" i="11"/>
  <c r="G496" i="11"/>
  <c r="E280" i="11"/>
  <c r="G322" i="11"/>
  <c r="F177" i="11"/>
  <c r="G324" i="11"/>
  <c r="G281" i="11"/>
  <c r="E283" i="11"/>
  <c r="E298" i="11"/>
  <c r="E279" i="11"/>
  <c r="E499" i="11"/>
  <c r="G497" i="11"/>
  <c r="G325" i="11"/>
  <c r="E498" i="11"/>
  <c r="E321" i="11"/>
  <c r="E177" i="11"/>
  <c r="E111" i="11"/>
  <c r="E500" i="11"/>
  <c r="E501" i="11"/>
  <c r="F500" i="11"/>
  <c r="F501" i="11"/>
  <c r="F299" i="11"/>
  <c r="G177" i="11"/>
  <c r="F196" i="11"/>
  <c r="F516" i="11"/>
  <c r="E195" i="11"/>
  <c r="E89" i="11"/>
  <c r="E515" i="11"/>
  <c r="G284" i="11"/>
  <c r="F284" i="11"/>
  <c r="E511" i="11"/>
  <c r="G500" i="11"/>
  <c r="F326" i="11"/>
  <c r="F320" i="11"/>
  <c r="E320" i="11"/>
  <c r="E326" i="11"/>
  <c r="E281" i="11"/>
  <c r="E284" i="11"/>
  <c r="G326" i="11"/>
  <c r="G320" i="11"/>
  <c r="E285" i="11"/>
  <c r="G285" i="11"/>
  <c r="E294" i="11"/>
  <c r="G327" i="11" l="1"/>
  <c r="I325" i="11"/>
  <c r="I279" i="11"/>
  <c r="I324" i="11"/>
  <c r="I494" i="11"/>
  <c r="I321" i="11"/>
  <c r="I498" i="11"/>
  <c r="I499" i="11"/>
  <c r="I496" i="11"/>
  <c r="I323" i="11"/>
  <c r="I322" i="11"/>
  <c r="I283" i="11"/>
  <c r="I281" i="11"/>
  <c r="I497" i="11"/>
  <c r="I280" i="11"/>
  <c r="I495" i="11"/>
  <c r="F327" i="11"/>
  <c r="H177" i="11"/>
  <c r="E327" i="11"/>
  <c r="F111" i="11"/>
  <c r="G111" i="11"/>
  <c r="F115" i="11"/>
  <c r="E502" i="11"/>
  <c r="E337" i="11"/>
  <c r="E341" i="11"/>
  <c r="F342" i="11"/>
  <c r="I284" i="11"/>
  <c r="I285" i="11"/>
  <c r="I326" i="11"/>
  <c r="I320" i="11"/>
  <c r="I327" i="11" l="1"/>
  <c r="E115" i="11"/>
  <c r="H111" i="11"/>
  <c r="E112" i="11" s="1"/>
  <c r="F90" i="11" l="1"/>
  <c r="E94" i="11" l="1"/>
  <c r="E95" i="11" l="1"/>
  <c r="E129" i="11" l="1"/>
  <c r="E544" i="11" l="1"/>
  <c r="E546" i="11" s="1"/>
  <c r="E547" i="11" s="1"/>
  <c r="E545" i="11"/>
  <c r="F561" i="11"/>
  <c r="E561" i="11"/>
  <c r="E548" i="11" l="1"/>
  <c r="E57" i="11"/>
  <c r="F57" i="11"/>
  <c r="E43" i="11"/>
  <c r="E41" i="11"/>
  <c r="E45" i="11" l="1"/>
  <c r="E44" i="11"/>
  <c r="E46" i="11" l="1"/>
  <c r="E47" i="11"/>
</calcChain>
</file>

<file path=xl/sharedStrings.xml><?xml version="1.0" encoding="utf-8"?>
<sst xmlns="http://schemas.openxmlformats.org/spreadsheetml/2006/main" count="2050" uniqueCount="381">
  <si>
    <t>Chapitre stratégique SNBC1</t>
  </si>
  <si>
    <t>Référence 
SNBC1</t>
  </si>
  <si>
    <t>Indicateur</t>
  </si>
  <si>
    <t>Typologie</t>
  </si>
  <si>
    <t>Source</t>
  </si>
  <si>
    <t>Date données</t>
  </si>
  <si>
    <t>Date mise à jour de ce fichier</t>
  </si>
  <si>
    <t>Unité</t>
  </si>
  <si>
    <t>Données corrigées du climat</t>
  </si>
  <si>
    <t>Empreinte carbone</t>
  </si>
  <si>
    <t>IR1</t>
  </si>
  <si>
    <t>Empreinte carbone des Français</t>
  </si>
  <si>
    <t>résultats</t>
  </si>
  <si>
    <t>SDES</t>
  </si>
  <si>
    <t>t CO2eq/hab</t>
  </si>
  <si>
    <t>estimations</t>
  </si>
  <si>
    <t>objectif</t>
  </si>
  <si>
    <t>IR2</t>
  </si>
  <si>
    <t>Emissions territoriales de gaz à effet de serre</t>
  </si>
  <si>
    <t>CITEPA – Format SECTEN</t>
  </si>
  <si>
    <t>Avril 2019</t>
  </si>
  <si>
    <t>Mt CO2eq</t>
  </si>
  <si>
    <t>Non</t>
  </si>
  <si>
    <t>IR3</t>
  </si>
  <si>
    <t>Consommation énergétique finale</t>
  </si>
  <si>
    <t>2015</t>
  </si>
  <si>
    <t>Consommation énergétique finale par unité de PIB</t>
  </si>
  <si>
    <t>IR4</t>
  </si>
  <si>
    <t>Emissions moyennes de GES par unité d’énergie</t>
  </si>
  <si>
    <t>calcul DGEC</t>
  </si>
  <si>
    <t>tCO2eq/tep</t>
  </si>
  <si>
    <t>Réorienter les investissements</t>
  </si>
  <si>
    <t>IR5</t>
  </si>
  <si>
    <t>Niveau d’investissements en faveur du climat</t>
  </si>
  <si>
    <t>I4CE – Panorama des financements</t>
  </si>
  <si>
    <t>Milliards d’€</t>
  </si>
  <si>
    <t>Transports</t>
  </si>
  <si>
    <t>IRT1</t>
  </si>
  <si>
    <t>Émissions de gaz à effet de serre du secteur des transports en France (scope 1)</t>
  </si>
  <si>
    <t>Consommation finale d’énergie du secteur transports</t>
  </si>
  <si>
    <t>Mtep</t>
  </si>
  <si>
    <t>Bâtiment</t>
  </si>
  <si>
    <t>IRB1</t>
  </si>
  <si>
    <t>Émissions de gaz à effet de serre du secteur du bâtiment en France (scope 1)</t>
  </si>
  <si>
    <t>IRB2</t>
  </si>
  <si>
    <t>IRB3</t>
  </si>
  <si>
    <t>Consommation d’énergie des secteurs résidentiel et tertiaire, par vecteur énergétique</t>
  </si>
  <si>
    <t>Consommation d’énergie du secteur résidentiel, par vecteur énergétique :</t>
  </si>
  <si>
    <t>objectifs</t>
  </si>
  <si>
    <t>DGEC</t>
  </si>
  <si>
    <t>Consommation d’énergie du secteur tertiaire, par vecteur énergétique :</t>
  </si>
  <si>
    <t>Agriculture</t>
  </si>
  <si>
    <t>IRA1</t>
  </si>
  <si>
    <t>Emissions de gaz à effet de serre du secteur agricole</t>
  </si>
  <si>
    <t>IRA2</t>
  </si>
  <si>
    <t>Contribution transversale estimée de la filière agricole</t>
  </si>
  <si>
    <t>Chronologie du puits forestier</t>
  </si>
  <si>
    <t>Émissions de gaz à effet de serre du secteur de l’industrie en France (scope 1)</t>
  </si>
  <si>
    <t>Émissions de gaz à effet de serre du secteur de la production d’énergie</t>
  </si>
  <si>
    <t>Émissions de gaz à effet de serre du secteur des déchets</t>
  </si>
  <si>
    <t>IRF1</t>
  </si>
  <si>
    <t>IRF2</t>
  </si>
  <si>
    <t>IRI2</t>
  </si>
  <si>
    <t>IRI1</t>
  </si>
  <si>
    <t>Consommation finale d’énergie de l’industrie, par vecteur énergétique</t>
  </si>
  <si>
    <t>IRI3</t>
  </si>
  <si>
    <t>IRE1</t>
  </si>
  <si>
    <t>IRD1</t>
  </si>
  <si>
    <t>Industrie</t>
  </si>
  <si>
    <t>Forêt-Bois-Biomasse</t>
  </si>
  <si>
    <t>Production d'énergie</t>
  </si>
  <si>
    <t>Déchets</t>
  </si>
  <si>
    <t>Périmètre</t>
  </si>
  <si>
    <t>Oui</t>
  </si>
  <si>
    <t>29/05/19</t>
  </si>
  <si>
    <t>Sans objet</t>
  </si>
  <si>
    <t>Kyoto</t>
  </si>
  <si>
    <t>Indice base 100 (2011)</t>
  </si>
  <si>
    <t>2018</t>
  </si>
  <si>
    <t>2019</t>
  </si>
  <si>
    <t>07/06/2019</t>
  </si>
  <si>
    <t>CITEPA (soumissions mars 2019, FRk, table 10s2)</t>
  </si>
  <si>
    <t>Juin 2019</t>
  </si>
  <si>
    <t>Total</t>
  </si>
  <si>
    <t>Mars 2019</t>
  </si>
  <si>
    <t>IR 1 - Empreinte carbone des Français</t>
  </si>
  <si>
    <t>IR 2 - Emissions territoriales de gaz à effet de serre</t>
  </si>
  <si>
    <t>IR 3 - Consommation énergétique finale</t>
  </si>
  <si>
    <t>IR 4 - Emissions moyennes de GES par unité d’énergie</t>
  </si>
  <si>
    <t>IR 5 - Niveau d’investissements en faveur du climat</t>
  </si>
  <si>
    <t>IRT1 - Émissions de gaz à effet de serre du secteur des transports en France (scope 1)</t>
  </si>
  <si>
    <t>IRT3 - Consommation finale d’énergie du secteur transports</t>
  </si>
  <si>
    <t>IRB3 - Consommation finale d’énergie du secteur des bâtiments</t>
  </si>
  <si>
    <t>IRB1 - Émissions de gaz à effet de serre du secteur des bâtiments en France (scope 1)</t>
  </si>
  <si>
    <t xml:space="preserve">IRB3 - Consommation finale d’énergie du résidentiel </t>
  </si>
  <si>
    <t>IRA1 - Émissions de gaz à effet de serre du secteur agricole</t>
  </si>
  <si>
    <t>IRA2 - Contribution transversale estimée de la filière agricole</t>
  </si>
  <si>
    <t xml:space="preserve">En construction </t>
  </si>
  <si>
    <t>IRF1 - Contribution transversale du secteur forêt-bois à l'atténuation</t>
  </si>
  <si>
    <t>IRF2 - Chronologie du puits forestier</t>
  </si>
  <si>
    <t>IRI1 - Émissions de gaz à effet de serre du secteur de l’industrie en France (scope 1)</t>
  </si>
  <si>
    <t>IRI2 - Émissions de gaz à effet de serre du secteur de l’industrie en France (scope 2)</t>
  </si>
  <si>
    <t>IRI3 - Consommation finale d’énergie de l’industrie, par vecteur énergétique</t>
  </si>
  <si>
    <t>IRE1 - Émissions de gaz à effet de serre du secteur de la production d’énergie</t>
  </si>
  <si>
    <t>IRD1 - Émissions de gaz à effet de serre du secteur des déchets</t>
  </si>
  <si>
    <t>IRB3 - Consommation finale d’énergie du tertiaire</t>
  </si>
  <si>
    <t>calcul DGEC (Sources CITEPA format Secten - Bilan de l'énergie SDES)</t>
  </si>
  <si>
    <t>Année</t>
  </si>
  <si>
    <t>Dépassement (MtCO2 eq)</t>
  </si>
  <si>
    <t>Dépassement (%)</t>
  </si>
  <si>
    <t>2018 (estim.)</t>
  </si>
  <si>
    <t>Dépassement pourcentage</t>
  </si>
  <si>
    <t>1er BC (Moyenne données de ce tab)</t>
  </si>
  <si>
    <t>Dépassement (Mtep)</t>
  </si>
  <si>
    <t>Estimation</t>
  </si>
  <si>
    <t>Investissements moyens pour 2016-202</t>
  </si>
  <si>
    <t xml:space="preserve">Investissements réalisés </t>
  </si>
  <si>
    <t>Différence année par année</t>
  </si>
  <si>
    <t>Métropole + DOM</t>
  </si>
  <si>
    <t>Différence électricité (en %)</t>
  </si>
  <si>
    <t>Ecarts projections AMS2 et utilisation énergie</t>
  </si>
  <si>
    <t>Différence gaz (en %)</t>
  </si>
  <si>
    <t>Différence total (en%)</t>
  </si>
  <si>
    <t>Développement recours ENRt et déchets 2011-2017</t>
  </si>
  <si>
    <t>Différence charbon (en %)</t>
  </si>
  <si>
    <t>Différence Pétrole (en %)</t>
  </si>
  <si>
    <t>Différence chaleur (vendue) (en %)</t>
  </si>
  <si>
    <t>Différence ENRt et déchets (en%)</t>
  </si>
  <si>
    <t>Pas de consommation selon scénario SNBC</t>
  </si>
  <si>
    <t>Développement recours élec 2007-2017</t>
  </si>
  <si>
    <t>Développement recours ENRt et déchets 2007-2017</t>
  </si>
  <si>
    <t>Développement recours chaleur 2007-17</t>
  </si>
  <si>
    <t>Développement recours chaleur 2017-18</t>
  </si>
  <si>
    <t>Estimations</t>
  </si>
  <si>
    <t>Différence énergies carbonées (en%)</t>
  </si>
  <si>
    <t xml:space="preserve">non disponible </t>
  </si>
  <si>
    <t xml:space="preserve">dont les pertes d'exploitation </t>
  </si>
  <si>
    <t>dont effet de substitution énergie</t>
  </si>
  <si>
    <t>dont effet de substitution matériau</t>
  </si>
  <si>
    <t>SDES (Données énergies bois commercialisé et bois non commercialisé)</t>
  </si>
  <si>
    <t>SSP/AGRESTE et FCBA</t>
  </si>
  <si>
    <t>SSP/AGRESTE (récolte commercialisée)</t>
  </si>
  <si>
    <t>2012 pour les donnes 2000-2010 et 2018 pour les données 2010-2017</t>
  </si>
  <si>
    <t>CITEPA</t>
  </si>
  <si>
    <t>Etude Gerboise</t>
  </si>
  <si>
    <t>Dépassement total (MtCO2eq)</t>
  </si>
  <si>
    <t>Moyenne dépassement (MtCO2eq)</t>
  </si>
  <si>
    <t>Dépassement (MtCO2eq)</t>
  </si>
  <si>
    <t xml:space="preserve">Les pertes d'exploitations sont égales à 10% de l'accroissement biologique
Conversion des données SDES pour l'effet de substitution énergie de Joule en MtCO2eq en cohérence avec le 4ème rapport de progres des EnR
J'ai supprimé les dates 2000 et 2001 car les valeurs semblent être calculées par des méthologies différentes des autres. </t>
  </si>
  <si>
    <t>Effet de substitution total</t>
  </si>
  <si>
    <t>dont émissions du territoire métropolitain (ménages et activités économiques hors exportations)</t>
  </si>
  <si>
    <t>dont émissions associées aux importations</t>
  </si>
  <si>
    <t>Estimations des émissions de gaz à effet de serre du secteur du bâtiment en France (scope 2)</t>
  </si>
  <si>
    <t>Estimations des émissions de gaz à effet de serre du secteur de l'industrie en France (scope 2)</t>
  </si>
  <si>
    <t>Développement recours gaz 2015-2017</t>
  </si>
  <si>
    <t>Développement recours élec 2015-2017</t>
  </si>
  <si>
    <t>Variation 2015-2017 (en %)</t>
  </si>
  <si>
    <t>Variation 2016-2017 (en %)</t>
  </si>
  <si>
    <t>Baisse 2017-2018 (%)</t>
  </si>
  <si>
    <t>France métropolitaine</t>
  </si>
  <si>
    <t>Différence année par année (%)</t>
  </si>
  <si>
    <t>France métro. + DOM</t>
  </si>
  <si>
    <t>tCO2eq/hab</t>
  </si>
  <si>
    <t>France Métropolitaine</t>
  </si>
  <si>
    <t xml:space="preserve">Calcul DGEC </t>
  </si>
  <si>
    <t>Moyenne</t>
  </si>
  <si>
    <t>2015-2017</t>
  </si>
  <si>
    <t xml:space="preserve">Différence conso totale </t>
  </si>
  <si>
    <t>IRB2 - Éstimations des émissions de gaz à effet de serre du secteur des bâtiments en France (scope 2)</t>
  </si>
  <si>
    <t>Tendances baisses des émissions par an  2011-2017</t>
  </si>
  <si>
    <t>Tendances hausses des émissions par an 2014-2017</t>
  </si>
  <si>
    <t>Variation 2015-2017 (en %) dans le scénario SNBC 2015</t>
  </si>
  <si>
    <t xml:space="preserve">Moyenne 2015-2018 dépassement </t>
  </si>
  <si>
    <t>Tendance hausse des émissions par an 2015-2017</t>
  </si>
  <si>
    <t xml:space="preserve">Différence émissions 2017-2018 </t>
  </si>
  <si>
    <t>Tendance baisse des émissions par an BC 2015-2018</t>
  </si>
  <si>
    <t>Tendance baisse des émissions par an 2011-2016</t>
  </si>
  <si>
    <t>Tendance baisse des émissions par an 2015-2018</t>
  </si>
  <si>
    <t>Tendance hausse des émissions par an 1995-2005</t>
  </si>
  <si>
    <t>Tendance hausse des émissions par an 2014-2017</t>
  </si>
  <si>
    <t>Tendance baisse des émissions par an 2005-2014</t>
  </si>
  <si>
    <t>Tendance baisse des émissions par an 1990-2010</t>
  </si>
  <si>
    <t>Tendance baisse des émissions par an 2010-2015</t>
  </si>
  <si>
    <t>Tendance hausse des émissions par an 1990-2004</t>
  </si>
  <si>
    <t>Tendance baisse des émissions par an 2004-2009</t>
  </si>
  <si>
    <t>Tendance baisse des émissions par an 2005-2013</t>
  </si>
  <si>
    <t>Tendance baisse des émissions par an 1996-2008</t>
  </si>
  <si>
    <t>Tendance hausse des émissions par an 1990-2003</t>
  </si>
  <si>
    <t>Tendance baisse des émissions par an 2003-2015</t>
  </si>
  <si>
    <t>Tendance baisse des consommations par an BC 2015-2020</t>
  </si>
  <si>
    <t>Différence émissions 2017-2018</t>
  </si>
  <si>
    <t>Tendance hausse des consommations par an 2015-2018</t>
  </si>
  <si>
    <t>Tendances baisses des émissions par an  1990-2018</t>
  </si>
  <si>
    <t>Remarque interne  (avancement, objectifs…)</t>
  </si>
  <si>
    <t>Remarques externes</t>
  </si>
  <si>
    <t>Correspond à la consommation d'énergie tous usages confondues</t>
  </si>
  <si>
    <t>Tendance hausse des consommations par an 2015-2017</t>
  </si>
  <si>
    <t>Tendance baisse des consommations par an 2015-2017</t>
  </si>
  <si>
    <t>Tendance baisse des émissions par an BC 2008-2017</t>
  </si>
  <si>
    <t>Tendance baisse des émissions par an 2002-2008</t>
  </si>
  <si>
    <t>Prévisions Scénario SNBC 2015</t>
  </si>
  <si>
    <t>Tendance hausse des émissions par an 2015-2018</t>
  </si>
  <si>
    <t>Dépassements 1er BC - Scénario SNBC 2015</t>
  </si>
  <si>
    <t>Ecarts projections SNBC 2015 et conso finales d'énergie</t>
  </si>
  <si>
    <t>Développement recours produits pétroliers 2015-2018</t>
  </si>
  <si>
    <t>Linérarisation</t>
  </si>
  <si>
    <t>Tendance baisse des consommations par an BC 2015-2018</t>
  </si>
  <si>
    <t>Tendance baisse des consommations par an BC 2015-2017</t>
  </si>
  <si>
    <t>Tendance baisse des émissions par an BC SNBC 2018 (2019-2023)</t>
  </si>
  <si>
    <t>Différence émissions 1990-2017</t>
  </si>
  <si>
    <t>Ajustement des budgets carbone adoptés en 2015 suite à la correction des émissions en 2005
Ajustement de la trajectoire 2036-2050 du scénario SNBC 2015 suite à la correction des émissions en 1990</t>
  </si>
  <si>
    <t>En construction</t>
  </si>
  <si>
    <t>Ajustement des objectifs de consommation du scénario SNBC 2015 suite à la correction des émissions en 2010</t>
  </si>
  <si>
    <t>idem</t>
  </si>
  <si>
    <t xml:space="preserve">Le fait de considérer que les estimations sont au périmètre Kyoto est une légère approximation </t>
  </si>
  <si>
    <t>Cet objectif n'est pas disponible du fait de différences trop importantes de périmètres entre le scénario SNBC 2015 et les statistiques du SDES</t>
  </si>
  <si>
    <t>15/07/19</t>
  </si>
  <si>
    <t>Juillet 2019</t>
  </si>
  <si>
    <t>Séquestration forestière nette + effet de subtitution total</t>
  </si>
  <si>
    <t>juin 2019 pour le mémento 2019 FCBA</t>
  </si>
  <si>
    <t>Les pertes d'exploitations sont égales à 10% de l'accroissement biologique</t>
  </si>
  <si>
    <t>Effet de substitution énergie + effet de substitution matériau</t>
  </si>
  <si>
    <t>http://www.meteofrance.fr/documents/10192/68248105/GRA_OBS_S_France_AITM_1900HIV_2018HIV_HIV.png/f308a0c5-4d8b-492e-b3f3-cd638366cc4d?t=1542981013647&amp;json={%27type%27:%27Media_Image%27,%27titre%27:%27%C3%89cart%20%C3%A0%20la%20moyenne%20saisonni%C3%A8re%20de%20l\%27indicateur%20de%20temp%C3%A9rature%20moyenne%20en%20France%20-%20Hiver%201900%20%C3%A0%202018%27,%27alternative%27:%27%C3%89cart%20%C3%A0%20la%20moyenne%20saisonni%C3%A8re%20de%20l\%27indicateur%20de%20temp%C3%A9rature%20moyenne%20en%20France%20-%20Hiver%201900%20%C3%A0%202018%27,%27legende%27:%27%C3%89cart%20%C3%A0%20la%20moyenne%20saisonni%C3%A8re%20de%20l\%27indicateur%20de%20temp%C3%A9rature%20moyenne%20en%20France%20-%20Hiver%201900%20%C3%A0%202018%27,%27credits%27:%27M%C3%A9t%C3%A9o-France%27,%27poids%27:%2777,9ko%27}</t>
  </si>
  <si>
    <t>Moy / Lin</t>
  </si>
  <si>
    <t xml:space="preserve">Contribution transversale du secteur forêt-bois à l'atténuation </t>
  </si>
  <si>
    <t>Accroissement biologique brut</t>
  </si>
  <si>
    <t>Tendances baisses des émissions par an  2015-2017 - SNBC 2015</t>
  </si>
  <si>
    <t>Tendances baisses des émissions par an  2015-2017</t>
  </si>
  <si>
    <t>Accroissement biologique (net de la mortalité, feux de forêt inclus)</t>
  </si>
  <si>
    <t xml:space="preserve">Fichier source tranmis par I4CE </t>
  </si>
  <si>
    <t>dont les prélèvements et bois mort sans les pertes d'exploitations</t>
  </si>
  <si>
    <t>Accroissement biologique total - Accroissement biologique net</t>
  </si>
  <si>
    <t>dont part prélevée</t>
  </si>
  <si>
    <t>29/07/2019</t>
  </si>
  <si>
    <t>Accroissement biologique net - Séquestration forestière nette</t>
  </si>
  <si>
    <t>dont part récoltée</t>
  </si>
  <si>
    <t>Part prélevée - pertes d'exploitation</t>
  </si>
  <si>
    <t>Attention : changer la couleur de la police de l'année 2018 (en noir) avant d'actualiser le fichier afin de visualiser correctement toutes les données</t>
  </si>
  <si>
    <t>Calcul DGEC</t>
  </si>
  <si>
    <t>IR2- Scénario SNBC 2015 (ajusté en 2019)</t>
  </si>
  <si>
    <t>IR2 - Parts annuelles indicatives des budgets carbone adoptés en 2015 (ajustés en 2019)</t>
  </si>
  <si>
    <t>IR2 - Scénario SNBC 2018</t>
  </si>
  <si>
    <t>IR2 - Parts annuelles indicatives des projets de budgets carbone 2019</t>
  </si>
  <si>
    <t>IR3 - Scénario SNBC 2015 (ajusté en 2019)</t>
  </si>
  <si>
    <t>IR3 - Scénario SNBC 2018</t>
  </si>
  <si>
    <t>IR4 - Scénario SNBC 2015 (ajusté en 2019)</t>
  </si>
  <si>
    <t>IR4 - Scénario SNBC 2018</t>
  </si>
  <si>
    <t>IR5 - Besoins estimées sur la base du scénario SNBC 2015</t>
  </si>
  <si>
    <t>IRT1 - Scénario SNBC 2015 (ajusté en 2019)</t>
  </si>
  <si>
    <t>IRT1 - Parts annuelles indicatives des budgets carbone adoptés en 2015 (ajustés en 2019)</t>
  </si>
  <si>
    <t>IRT1 - Scénario SNBC 2018</t>
  </si>
  <si>
    <t>IRT1 - Parts annuelles indicatives des projets de budgets carbone 2019</t>
  </si>
  <si>
    <t>IRB1 - Scénario SNBC 2015 (ajusté en 2019)</t>
  </si>
  <si>
    <t>IRB1 - Parts annuelles indicatives des budgets carbone adoptés en 2015 (ajustés en 2019)</t>
  </si>
  <si>
    <t>IRB1 - Scénario SNBC 2018</t>
  </si>
  <si>
    <t>IRB1 - Parts annuelles indicatives des projets de budgets carbone 2019</t>
  </si>
  <si>
    <t>IRA1 - Scénario SNBC 2015 (ajusté en 2019)</t>
  </si>
  <si>
    <t>IRA1 - Parts annuelles indicatives des budgets carbone adoptés en 2015 (ajustés en 2019)</t>
  </si>
  <si>
    <t>IRA1 - Scénario SNBC 2018</t>
  </si>
  <si>
    <t>IRA1 - Parts annuelles indicatives des projets de budgets carbone 2019</t>
  </si>
  <si>
    <t>IRI1 - Scénario SNBC 2015 (ajusté en 2019)</t>
  </si>
  <si>
    <t>IRI1 - Parts annuelles indicatives des budgets carbone adoptés en 2015 (ajustés en 2019)</t>
  </si>
  <si>
    <t>IRI1 - Scénario SNBC 2018</t>
  </si>
  <si>
    <t>IRI1 - Parts annuelles indicatives des projets de budgets carbone 2019</t>
  </si>
  <si>
    <t>IRE1 - Scénario SNBC 2015 (ajusté en 2019)</t>
  </si>
  <si>
    <t>IRE1 - Parts annuelles indicatives des budgets carbone adoptés en 2015 (ajustés en 2019)</t>
  </si>
  <si>
    <t>IRE1 - Scénario SNBC 2018</t>
  </si>
  <si>
    <t>IRE1 - Parts annuelles indicatives des projets de budgets carbone 2019</t>
  </si>
  <si>
    <t>IRD1 - Scénario SNBC 2015 (ajusté en 2019)</t>
  </si>
  <si>
    <t>IRD1 - Parts annuelles indicatives des budgets carbone adoptés en 2015 (ajustés en 2019)</t>
  </si>
  <si>
    <t>IRD1 - Scénario SNBC 2018</t>
  </si>
  <si>
    <t>IRD1 - Parts annuelles indicatives des projets de budgets carbone 2019</t>
  </si>
  <si>
    <t>IRI3 - Scénario SNBC 2015 – Toutes énergies confondues (ajusté en 2019)</t>
  </si>
  <si>
    <t>IRI3 - Scénario SNBC 2018</t>
  </si>
  <si>
    <t>IRI3 - Charbon</t>
  </si>
  <si>
    <t>IRI3 - Scénario SNBC 2015 – Charbon</t>
  </si>
  <si>
    <t>IRI3 - Electricité</t>
  </si>
  <si>
    <t>IRI3 - Scénario SNBC 2015 – Electricité</t>
  </si>
  <si>
    <t>IRI3 - Gaz</t>
  </si>
  <si>
    <t>IRI3 - Scénario SNBC 2015 – Gaz</t>
  </si>
  <si>
    <t>IRI3 - Energies renouvelables thermiques et déchets</t>
  </si>
  <si>
    <t>IRI3 - Scénario SNBC 2015 – Energies renouvelables thermiques et déchets</t>
  </si>
  <si>
    <t>IRI3 - Chaleur (vendue)</t>
  </si>
  <si>
    <t>IRI3 - Scénario SNBC 2015 – Chaleur (vendue)</t>
  </si>
  <si>
    <t>IRB3A - Scénario SNBC 2015 – Toutes énergies confondues (récalé sur 2010)</t>
  </si>
  <si>
    <t>IRB3A - Scénario SNBC 2018 – Toutes énergies confondue</t>
  </si>
  <si>
    <t>IRB3A - Charbon</t>
  </si>
  <si>
    <t>IRB3A - Scénario SNBC 2015 – Charbon</t>
  </si>
  <si>
    <t>IRB3A - Electricité</t>
  </si>
  <si>
    <t>IRB3A - Scénario SNBC 2015 – Electricité</t>
  </si>
  <si>
    <t>IRB3A - Gaz</t>
  </si>
  <si>
    <t>IRB3A - Scénario SNBC 2015 – Gaz</t>
  </si>
  <si>
    <t>IRB3A - Energies renouvelables thermiques et déchets</t>
  </si>
  <si>
    <t>IRB3A - Scénario SNBC 2015 – Energies renouvelables thermiques et déchets</t>
  </si>
  <si>
    <t>IRB3A - Chaleur (vendue)</t>
  </si>
  <si>
    <t>IRB3A - Scénario SNBC 2015 – Chaleur (vendue)</t>
  </si>
  <si>
    <t>IRB3B - Scénario SNBC 2015 – Toutes énergies confondues (récalé sur 2010)</t>
  </si>
  <si>
    <t>IRB3B - Scénario SNBC 2018 – Toutes énergies confondue</t>
  </si>
  <si>
    <t>IRB3B - Charbon</t>
  </si>
  <si>
    <t>IRB3B - Scénario SNBC 2015 – Charbon</t>
  </si>
  <si>
    <t>IRB3B - Electricité</t>
  </si>
  <si>
    <t>IRB3B - Scénario SNBC 2015 – Electricité</t>
  </si>
  <si>
    <t>IRB3B - Gaz</t>
  </si>
  <si>
    <t>IRB3B - Scénario SNBC 2015 – Gaz</t>
  </si>
  <si>
    <t>IRB3B - Energies renouvelables thermiques et déchets</t>
  </si>
  <si>
    <t>IRB3B - Scénario SNBC 2015 – Energies renouvelables thermiques et déchets</t>
  </si>
  <si>
    <t>IRB3B - Chaleur (vendue)</t>
  </si>
  <si>
    <t>IRB3B - Scénario SNBC 2015 – Chaleur (vendue)</t>
  </si>
  <si>
    <t>IRT2</t>
  </si>
  <si>
    <t>IRT2 - Scénario SNBC 2015 – Toutes énergies confondues (ajusté en 2019)</t>
  </si>
  <si>
    <t>IRT2 - Scénario SNBC 2018</t>
  </si>
  <si>
    <t>IRT2 - Electricité</t>
  </si>
  <si>
    <t>IRT2 - Gaz</t>
  </si>
  <si>
    <t>IRT2 - Energies renouvelables thermiques et déchets</t>
  </si>
  <si>
    <t>IRP1</t>
  </si>
  <si>
    <t>Puits de la forêt et du secteur des terres</t>
  </si>
  <si>
    <t>Forêts</t>
  </si>
  <si>
    <t>Prairies</t>
  </si>
  <si>
    <t>Cultures</t>
  </si>
  <si>
    <t>Zones humides</t>
  </si>
  <si>
    <t>Zones artificielles</t>
  </si>
  <si>
    <t>Autres terres</t>
  </si>
  <si>
    <t>Produits  bois</t>
  </si>
  <si>
    <t>Autres</t>
  </si>
  <si>
    <t>Ligne "Autres terres" et "Zones humides" masquées car négligeables.</t>
  </si>
  <si>
    <t>Août 2019</t>
  </si>
  <si>
    <t>Accroissement biologique total - séquestration forestière nette - pertes d'exploitation</t>
  </si>
  <si>
    <t xml:space="preserve">CITEPA </t>
  </si>
  <si>
    <t>(soumissions mars 2019, FRk, table 10s1)</t>
  </si>
  <si>
    <t>dont la séquestration forestière nette (part non prélevée)</t>
  </si>
  <si>
    <t>Stockage de carbone dans les produits bois</t>
  </si>
  <si>
    <t>Emissions territoriales de gaz à effet de serre par habitant</t>
  </si>
  <si>
    <t>Données disponibles  ?</t>
  </si>
  <si>
    <t>Lien</t>
  </si>
  <si>
    <t xml:space="preserve">https://www.citepa.org/fr/activites/inventaires-des-emissions/secten </t>
  </si>
  <si>
    <t>En cours de publication</t>
  </si>
  <si>
    <t xml:space="preserve">https://www.statistiques.developpement-durable.gouv.fr/bilan-energetique-de-la-france-en-2018-donnees-provisoires </t>
  </si>
  <si>
    <t xml:space="preserve">https://www.statistiques.developpement-durable.gouv.fr/bilan-energetique-de-la-france-en-2018-donnees-provisoires 
https://www.insee.fr/fr/statistiques/2830613 </t>
  </si>
  <si>
    <t xml:space="preserve">https://www.statistiques.developpement-durable.gouv.fr/bilan-energetique-de-la-france-en-2018-donnees-provisoires 
https://www.citepa.org/fr/activites/inventaires-des-emissions/secten </t>
  </si>
  <si>
    <t>https://www.statistiques.developpement-durable.gouv.fr/lempreinte-carbone-note-prealable-lelaboration-du-quatrieme-rapport-gouvernemental-annuel-au-titre?rubrique=&amp;dossier=1286
https://www.insee.fr/fr/statistiques/1892117?sommaire=1912926</t>
  </si>
  <si>
    <t>https://www.citepa.org/fr/activites/inventaires-des-emissions/ccnucc</t>
  </si>
  <si>
    <t>Puits forêts + produits bois</t>
  </si>
  <si>
    <t>https://www.ademe.fr/gerboise-gestion-raisonnee-recolte-bois-energie</t>
  </si>
  <si>
    <t>IRB3A - Scénario SNBC 2018 – Charbon</t>
  </si>
  <si>
    <t>IRB3A - Scénario SNBC 2018 – Electricité</t>
  </si>
  <si>
    <t>IRB3A - Scénario SNBC 2018 – Gaz</t>
  </si>
  <si>
    <t>IRB3A - Scénario SNBC 2018 – Energies renouvelables thermiques et déchets</t>
  </si>
  <si>
    <t>IRB3A - Scénario SNBC 2018 – Chaleur (vendue)</t>
  </si>
  <si>
    <t>IRB3B - Scénario SNBC 2018 – Charbon</t>
  </si>
  <si>
    <t>IRB3B - Scénario SNBC 2018 – Electricité</t>
  </si>
  <si>
    <t>IRB3B - Scénario SNBC 2018 – Gaz</t>
  </si>
  <si>
    <t>IRB3B - Scénario SNBC 2018 – Energies renouvelables thermiques et déchets</t>
  </si>
  <si>
    <t>IRB3B - Scénario SNBC 2018 – Chaleur (vendue)</t>
  </si>
  <si>
    <t>IRI3 - Scénario SNBC 2018 – Charbon</t>
  </si>
  <si>
    <t>IRI3 - Scénario SNBC 2018 – Electricité</t>
  </si>
  <si>
    <t>IRI3 - Scénario SNBC 2018 – Gaz</t>
  </si>
  <si>
    <t>IRI3 - Scénario SNBC 2018 – Energies renouvelables thermiques et déchets</t>
  </si>
  <si>
    <t>IRI3 - Scénario SNBC 2018 – Chaleur (vendue)</t>
  </si>
  <si>
    <t>IRT2- Scénario SNBC 2018 – Electricité</t>
  </si>
  <si>
    <t>IRT2 - Scénario SNBC 2018 – Gaz</t>
  </si>
  <si>
    <t>IRT2 - Scénario SNBC 2018 – Energies renouvelables thermiques et déchets</t>
  </si>
  <si>
    <t>IRT2 - Produits pétroliers raffinés</t>
  </si>
  <si>
    <t>IRT2 - Scénario SNBC 2018 – Produits pétroliers raffinés</t>
  </si>
  <si>
    <t>IRB3A - Produits pétroliers raffinés</t>
  </si>
  <si>
    <t>IRB3A - Scénario SNBC 2015 – Produits pétroliers raffinés</t>
  </si>
  <si>
    <t>IRB3A - Scénario SNBC 2018 – Produits pétroliers raffinés</t>
  </si>
  <si>
    <t>IRB3B - Produits pétroliers raffinés</t>
  </si>
  <si>
    <t>IRB3B - Scénario SNBC 2015 – Produits pétroliers raffinés</t>
  </si>
  <si>
    <t>IRB3B - Scénario SNBC 2018 – Produits pétroliers raffinés</t>
  </si>
  <si>
    <t>IRI3 - Scénario SNBC 2015 – Produits pétroliers raffinés</t>
  </si>
  <si>
    <t>IRI3 - Scénario SNBC 2018 – Produits pétroliers raffinés</t>
  </si>
  <si>
    <t>IRI3 - Produits pétroliers raffinés</t>
  </si>
  <si>
    <t>Ajustement automatique (si nécessaire)</t>
  </si>
  <si>
    <t>Pas d'ajustement effectué</t>
  </si>
  <si>
    <t xml:space="preserve">Ajustement automatique. Celui-ci doit être fait encore une fois en 2020. Arrêter ensuite l'ajustement automatique à partir de 2021 figeant les valeurs. </t>
  </si>
  <si>
    <t>Ajustement automatique (à faire jusqu'en 2025)</t>
  </si>
  <si>
    <t>Ajustement automatique (à faire jusqu'en 2020 voir IR3)</t>
  </si>
  <si>
    <t/>
  </si>
  <si>
    <t>Remplir les lignes blanches dans l'ongelt "Calculs IR1, IR3 et IR4" et remporter les valeurs intéressantes dans ce tableau pour remplir les lignes grisées</t>
  </si>
  <si>
    <t>Remplir les lignes blanches dans l'ongelt "Calculs IR1, IR3 et IR4" puis reporter les valeurs correspond à cet indicateur</t>
  </si>
  <si>
    <t>dont mortalité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</si>
</sst>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4" formatCode="_-* #,##0.00\ &quot;€&quot;_-;\-* #,##0.00\ &quot;€&quot;_-;_-* &quot;-&quot;??\ &quot;€&quot;_-;_-@_-"/>
    <numFmt numFmtId="43" formatCode="_-* #,##0.00_-;\-* #,##0.00_-;_-* &quot;-&quot;??_-;_-@_-"/>
    <numFmt numFmtId="164" formatCode="_-* #,##0\ _€_-;\-* #,##0\ _€_-;_-* &quot;-&quot;\ _€_-;_-@_-"/>
    <numFmt numFmtId="165" formatCode="_-* #,##0.00\ _€_-;\-* #,##0.00\ _€_-;_-* &quot;-&quot;??\ _€_-;_-@_-"/>
    <numFmt numFmtId="166" formatCode="dd/mm/yy"/>
    <numFmt numFmtId="167" formatCode="_-* #,##0.00\ _F_-;\-* #,##0.00\ _F_-;_-* &quot;-&quot;??\ _F_-;_-@_-"/>
    <numFmt numFmtId="168" formatCode="#,##0.0_)"/>
    <numFmt numFmtId="169" formatCode="_(&quot;$&quot;* #,##0_);_(&quot;$&quot;* \(#,##0\);_(&quot;$&quot;* &quot;-&quot;_);_(@_)"/>
    <numFmt numFmtId="170" formatCode="#,##0.00\ &quot;F&quot;;[Red]\-#,##0.00\ &quot;F&quot;"/>
    <numFmt numFmtId="171" formatCode="#,##0.0"/>
    <numFmt numFmtId="172" formatCode="#,##0.000"/>
    <numFmt numFmtId="173" formatCode="#,##0.0000"/>
    <numFmt numFmtId="174" formatCode="\(##\);\(##\)"/>
    <numFmt numFmtId="175" formatCode="#,##0.0\ &quot;F&quot;"/>
    <numFmt numFmtId="176" formatCode="#,##0.00\ &quot;F&quot;"/>
    <numFmt numFmtId="177" formatCode="#,##0\ &quot;F&quot;"/>
    <numFmt numFmtId="178" formatCode="0.0%"/>
    <numFmt numFmtId="179" formatCode="[$-40C]mmm\-yy;@"/>
    <numFmt numFmtId="180" formatCode="0.0000"/>
    <numFmt numFmtId="181" formatCode="0.000"/>
  </numFmts>
  <fonts count="130">
    <font>
      <sz val="11"/>
      <color rgb="FF000000"/>
      <name val="Calibri"/>
      <family val="2"/>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rgb="FF000000"/>
      <name val="Calibri"/>
      <family val="2"/>
    </font>
    <font>
      <sz val="8"/>
      <name val="Calibri"/>
      <family val="2"/>
      <charset val="1"/>
    </font>
    <font>
      <b/>
      <sz val="11"/>
      <color indexed="8"/>
      <name val="Calibri"/>
      <family val="2"/>
    </font>
    <font>
      <sz val="10"/>
      <name val="Times New Roman"/>
      <family val="1"/>
    </font>
    <font>
      <sz val="9"/>
      <name val="Times New Roman"/>
      <family val="1"/>
    </font>
    <font>
      <sz val="7"/>
      <name val="Arial"/>
      <family val="2"/>
    </font>
    <font>
      <sz val="10"/>
      <name val="Arial"/>
      <family val="2"/>
    </font>
    <font>
      <u/>
      <sz val="10"/>
      <color indexed="12"/>
      <name val="Geneva"/>
      <family val="2"/>
    </font>
    <font>
      <sz val="10"/>
      <name val="Geneva"/>
      <family val="2"/>
    </font>
    <font>
      <sz val="11"/>
      <color indexed="8"/>
      <name val="Calibri"/>
      <family val="2"/>
    </font>
    <font>
      <b/>
      <sz val="9"/>
      <name val="Times New Roman"/>
      <family val="1"/>
    </font>
    <font>
      <sz val="12"/>
      <name val="Arial"/>
      <family val="2"/>
    </font>
    <font>
      <u/>
      <sz val="11"/>
      <color theme="10"/>
      <name val="Calibri"/>
      <family val="2"/>
      <scheme val="minor"/>
    </font>
    <font>
      <u/>
      <sz val="11"/>
      <color theme="10"/>
      <name val="Calibri"/>
      <family val="2"/>
    </font>
    <font>
      <sz val="11"/>
      <color rgb="FF000000"/>
      <name val="Calibri"/>
      <family val="2"/>
    </font>
    <font>
      <sz val="10"/>
      <color rgb="FF000000"/>
      <name val="Calibri"/>
      <family val="2"/>
      <charset val="1"/>
      <scheme val="minor"/>
    </font>
    <font>
      <b/>
      <sz val="10"/>
      <color rgb="FF000000"/>
      <name val="Calibri"/>
      <family val="2"/>
      <charset val="1"/>
      <scheme val="minor"/>
    </font>
    <font>
      <i/>
      <sz val="10"/>
      <color rgb="FF000000"/>
      <name val="Calibri"/>
      <family val="2"/>
      <charset val="1"/>
      <scheme val="minor"/>
    </font>
    <font>
      <sz val="10"/>
      <name val="Calibri"/>
      <family val="2"/>
      <charset val="1"/>
      <scheme val="minor"/>
    </font>
    <font>
      <b/>
      <sz val="10"/>
      <name val="Calibri"/>
      <family val="2"/>
      <charset val="1"/>
      <scheme val="minor"/>
    </font>
    <font>
      <i/>
      <sz val="10"/>
      <name val="Calibri"/>
      <family val="2"/>
      <charset val="1"/>
      <scheme val="minor"/>
    </font>
    <font>
      <b/>
      <i/>
      <sz val="10"/>
      <name val="Calibri"/>
      <family val="2"/>
      <charset val="1"/>
      <scheme val="minor"/>
    </font>
    <font>
      <b/>
      <sz val="10"/>
      <color rgb="FFFF3333"/>
      <name val="Calibri"/>
      <family val="2"/>
      <charset val="1"/>
      <scheme val="minor"/>
    </font>
    <font>
      <sz val="10"/>
      <color rgb="FF000000"/>
      <name val="Calibri"/>
      <family val="2"/>
      <scheme val="minor"/>
    </font>
    <font>
      <sz val="10"/>
      <color theme="1"/>
      <name val="Calibri"/>
      <family val="2"/>
      <charset val="1"/>
      <scheme val="minor"/>
    </font>
    <font>
      <sz val="10"/>
      <color indexed="23"/>
      <name val="Courier New"/>
      <family val="3"/>
    </font>
    <font>
      <sz val="10"/>
      <name val="Courier New"/>
      <family val="3"/>
    </font>
    <font>
      <b/>
      <sz val="10"/>
      <color indexed="9"/>
      <name val="Arial"/>
      <family val="2"/>
    </font>
    <font>
      <b/>
      <sz val="10"/>
      <name val="Courier New"/>
      <family val="3"/>
    </font>
    <font>
      <sz val="8"/>
      <name val="Courier New"/>
      <family val="3"/>
    </font>
    <font>
      <b/>
      <i/>
      <sz val="10"/>
      <color indexed="60"/>
      <name val="Courier New"/>
      <family val="3"/>
    </font>
    <font>
      <i/>
      <sz val="10"/>
      <color indexed="12"/>
      <name val="Courier New"/>
      <family val="3"/>
    </font>
    <font>
      <b/>
      <sz val="11"/>
      <name val="Times New Roman"/>
      <family val="1"/>
    </font>
    <font>
      <b/>
      <sz val="10"/>
      <name val="Times New Roman"/>
      <family val="1"/>
    </font>
    <font>
      <sz val="10"/>
      <color indexed="56"/>
      <name val="Arial"/>
      <family val="2"/>
    </font>
    <font>
      <b/>
      <sz val="10"/>
      <color indexed="56"/>
      <name val="Arial"/>
      <family val="2"/>
    </font>
    <font>
      <b/>
      <sz val="10"/>
      <name val="Arial"/>
      <family val="2"/>
    </font>
    <font>
      <i/>
      <sz val="8"/>
      <color indexed="57"/>
      <name val="Arial"/>
      <family val="2"/>
    </font>
    <font>
      <b/>
      <sz val="12"/>
      <name val="Times New Roman"/>
      <family val="1"/>
    </font>
    <font>
      <sz val="11"/>
      <name val="Arial"/>
      <family val="2"/>
    </font>
    <font>
      <sz val="8"/>
      <name val="Helvetica"/>
      <family val="2"/>
    </font>
    <font>
      <sz val="10"/>
      <color indexed="54"/>
      <name val="Arial"/>
      <family val="2"/>
    </font>
    <font>
      <b/>
      <sz val="9"/>
      <name val="Arial"/>
      <family val="2"/>
    </font>
    <font>
      <b/>
      <vertAlign val="superscript"/>
      <sz val="12"/>
      <color indexed="54"/>
      <name val="Arial"/>
      <family val="2"/>
    </font>
    <font>
      <i/>
      <sz val="8"/>
      <color indexed="38"/>
      <name val="Arial"/>
      <family val="2"/>
    </font>
    <font>
      <sz val="9"/>
      <name val="Verdana"/>
      <family val="2"/>
    </font>
    <font>
      <sz val="10"/>
      <color indexed="21"/>
      <name val="Courier New"/>
      <family val="3"/>
    </font>
    <font>
      <sz val="10"/>
      <color indexed="17"/>
      <name val="Courier New"/>
      <family val="3"/>
    </font>
    <font>
      <i/>
      <sz val="9"/>
      <color indexed="60"/>
      <name val="Verdana"/>
      <family val="2"/>
    </font>
    <font>
      <sz val="9"/>
      <color indexed="32"/>
      <name val="Verdana"/>
      <family val="2"/>
    </font>
    <font>
      <sz val="9"/>
      <color indexed="12"/>
      <name val="Verdana"/>
      <family val="2"/>
    </font>
    <font>
      <b/>
      <sz val="9"/>
      <name val="Verdana"/>
      <family val="2"/>
    </font>
    <font>
      <b/>
      <sz val="10"/>
      <color indexed="21"/>
      <name val="Courier New"/>
      <family val="3"/>
    </font>
    <font>
      <b/>
      <sz val="10"/>
      <color indexed="17"/>
      <name val="Courier New"/>
      <family val="3"/>
    </font>
    <font>
      <b/>
      <i/>
      <sz val="9"/>
      <color indexed="60"/>
      <name val="Verdana"/>
      <family val="2"/>
    </font>
    <font>
      <b/>
      <sz val="9"/>
      <color indexed="32"/>
      <name val="Verdana"/>
      <family val="2"/>
    </font>
    <font>
      <b/>
      <sz val="9"/>
      <color indexed="12"/>
      <name val="Verdana"/>
      <family val="2"/>
    </font>
    <font>
      <sz val="10"/>
      <color indexed="27"/>
      <name val="Arial"/>
      <family val="2"/>
    </font>
    <font>
      <i/>
      <sz val="10"/>
      <name val="Arial"/>
      <family val="2"/>
    </font>
    <font>
      <sz val="10"/>
      <color indexed="42"/>
      <name val="Arial"/>
      <family val="2"/>
    </font>
    <font>
      <i/>
      <sz val="8"/>
      <color indexed="50"/>
      <name val="Arial"/>
      <family val="2"/>
    </font>
    <font>
      <sz val="10"/>
      <name val="MS Sans Serif"/>
      <family val="2"/>
    </font>
    <font>
      <b/>
      <sz val="11"/>
      <name val="Calibri"/>
      <family val="2"/>
    </font>
    <font>
      <sz val="11"/>
      <color rgb="FF000000"/>
      <name val="Calibri"/>
      <family val="2"/>
      <charset val="1"/>
    </font>
    <font>
      <b/>
      <sz val="10"/>
      <color rgb="FF000000"/>
      <name val="Calibri"/>
      <family val="2"/>
      <scheme val="minor"/>
    </font>
    <font>
      <sz val="10"/>
      <name val="Arial"/>
      <family val="2"/>
    </font>
    <font>
      <sz val="10"/>
      <color rgb="FF000000"/>
      <name val="Calibri"/>
      <family val="2"/>
      <charset val="1"/>
    </font>
    <font>
      <b/>
      <sz val="10"/>
      <color rgb="FF000000"/>
      <name val="Calibri"/>
      <family val="2"/>
    </font>
    <font>
      <sz val="11"/>
      <color rgb="FF3F3F76"/>
      <name val="Calibri"/>
      <family val="2"/>
      <scheme val="minor"/>
    </font>
    <font>
      <b/>
      <sz val="11"/>
      <color rgb="FF3F3F3F"/>
      <name val="Calibri"/>
      <family val="2"/>
      <scheme val="minor"/>
    </font>
    <font>
      <b/>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indexed="8"/>
      <name val="Times New Roman"/>
      <family val="1"/>
    </font>
    <font>
      <b/>
      <sz val="12"/>
      <color indexed="8"/>
      <name val="Times New Roman"/>
      <family val="1"/>
    </font>
    <font>
      <sz val="12"/>
      <color indexed="8"/>
      <name val="Times New Roman"/>
      <family val="1"/>
    </font>
    <font>
      <u/>
      <sz val="10"/>
      <color indexed="12"/>
      <name val="Times New Roman"/>
      <family val="1"/>
    </font>
    <font>
      <sz val="11"/>
      <color indexed="8"/>
      <name val="Calibri"/>
      <family val="2"/>
      <charset val="186"/>
    </font>
    <font>
      <sz val="11"/>
      <color indexed="9"/>
      <name val="Calibri"/>
      <family val="2"/>
    </font>
    <font>
      <sz val="11"/>
      <color indexed="9"/>
      <name val="Calibri"/>
      <family val="2"/>
      <charset val="186"/>
    </font>
    <font>
      <b/>
      <sz val="11"/>
      <color indexed="63"/>
      <name val="Calibri"/>
      <family val="2"/>
    </font>
    <font>
      <sz val="11"/>
      <color indexed="20"/>
      <name val="Calibri"/>
      <family val="2"/>
      <charset val="186"/>
    </font>
    <font>
      <b/>
      <sz val="11"/>
      <color indexed="52"/>
      <name val="Calibri"/>
      <family val="2"/>
    </font>
    <font>
      <b/>
      <sz val="11"/>
      <color indexed="52"/>
      <name val="Calibri"/>
      <family val="2"/>
      <charset val="186"/>
    </font>
    <font>
      <b/>
      <sz val="11"/>
      <color indexed="9"/>
      <name val="Calibri"/>
      <family val="2"/>
      <charset val="186"/>
    </font>
    <font>
      <sz val="8"/>
      <name val="Helvetica"/>
    </font>
    <font>
      <sz val="11"/>
      <color indexed="62"/>
      <name val="Calibri"/>
      <family val="2"/>
    </font>
    <font>
      <i/>
      <sz val="11"/>
      <color indexed="23"/>
      <name val="Calibri"/>
      <family val="2"/>
    </font>
    <font>
      <i/>
      <sz val="11"/>
      <color indexed="23"/>
      <name val="Calibri"/>
      <family val="2"/>
      <charset val="186"/>
    </font>
    <font>
      <sz val="11"/>
      <color indexed="17"/>
      <name val="Calibri"/>
      <family val="2"/>
      <charset val="186"/>
    </font>
    <font>
      <sz val="11"/>
      <color indexed="17"/>
      <name val="Calibri"/>
      <family val="2"/>
    </font>
    <font>
      <b/>
      <sz val="15"/>
      <color indexed="56"/>
      <name val="Calibri"/>
      <family val="2"/>
      <charset val="186"/>
    </font>
    <font>
      <b/>
      <sz val="13"/>
      <color indexed="56"/>
      <name val="Calibri"/>
      <family val="2"/>
      <charset val="186"/>
    </font>
    <font>
      <b/>
      <sz val="11"/>
      <color indexed="56"/>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sz val="10"/>
      <name val="Arial"/>
      <family val="2"/>
      <charset val="186"/>
    </font>
    <font>
      <b/>
      <sz val="11"/>
      <color indexed="63"/>
      <name val="Calibri"/>
      <family val="2"/>
      <charset val="186"/>
    </font>
    <font>
      <sz val="11"/>
      <color indexed="20"/>
      <name val="Calibri"/>
      <family val="2"/>
    </font>
    <font>
      <b/>
      <sz val="18"/>
      <color indexed="56"/>
      <name val="Cambria"/>
      <family val="2"/>
      <charset val="186"/>
    </font>
    <font>
      <b/>
      <sz val="11"/>
      <color indexed="8"/>
      <name val="Calibri"/>
      <family val="2"/>
      <charset val="186"/>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sz val="11"/>
      <color indexed="10"/>
      <name val="Calibri"/>
      <family val="2"/>
      <charset val="186"/>
    </font>
    <font>
      <b/>
      <sz val="11"/>
      <color indexed="9"/>
      <name val="Calibri"/>
      <family val="2"/>
    </font>
    <font>
      <u/>
      <sz val="10"/>
      <color indexed="12"/>
      <name val="Times New Roman"/>
      <family val="1"/>
      <charset val="186"/>
    </font>
    <font>
      <sz val="10"/>
      <name val="Arial"/>
      <family val="2"/>
      <charset val="204"/>
    </font>
    <font>
      <b/>
      <sz val="11"/>
      <color indexed="12"/>
      <name val="Arial"/>
      <family val="2"/>
      <charset val="204"/>
    </font>
    <font>
      <i/>
      <sz val="10"/>
      <color theme="0"/>
      <name val="Calibri"/>
      <family val="2"/>
      <charset val="1"/>
      <scheme val="minor"/>
    </font>
    <font>
      <sz val="10"/>
      <color theme="0"/>
      <name val="Calibri"/>
      <family val="2"/>
      <charset val="1"/>
      <scheme val="minor"/>
    </font>
    <font>
      <i/>
      <sz val="9"/>
      <name val="Calibri"/>
      <family val="2"/>
      <charset val="1"/>
      <scheme val="minor"/>
    </font>
    <font>
      <i/>
      <sz val="9"/>
      <color rgb="FF000000"/>
      <name val="Calibri"/>
      <family val="2"/>
      <charset val="1"/>
      <scheme val="minor"/>
    </font>
    <font>
      <b/>
      <sz val="10"/>
      <color theme="0"/>
      <name val="Calibri"/>
      <family val="2"/>
      <charset val="1"/>
      <scheme val="minor"/>
    </font>
    <font>
      <u/>
      <sz val="11"/>
      <color theme="10"/>
      <name val="Calibri"/>
      <family val="2"/>
      <charset val="1"/>
    </font>
  </fonts>
  <fills count="109">
    <fill>
      <patternFill patternType="none"/>
    </fill>
    <fill>
      <patternFill patternType="gray125"/>
    </fill>
    <fill>
      <patternFill patternType="solid">
        <fgColor rgb="FFFFFFCC"/>
        <bgColor rgb="FFFFFFFF"/>
      </patternFill>
    </fill>
    <fill>
      <patternFill patternType="solid">
        <fgColor rgb="FFCCFFCC"/>
        <bgColor rgb="FFCCFFFF"/>
      </patternFill>
    </fill>
    <fill>
      <patternFill patternType="solid">
        <fgColor rgb="FFDDDDDD"/>
        <bgColor rgb="FFCCFFCC"/>
      </patternFill>
    </fill>
    <fill>
      <patternFill patternType="solid">
        <fgColor rgb="FFFFFFFF"/>
        <bgColor rgb="FFFFFFCC"/>
      </patternFill>
    </fill>
    <fill>
      <patternFill patternType="solid">
        <fgColor rgb="FFFFFF00"/>
        <bgColor rgb="FFCCFFFF"/>
      </patternFill>
    </fill>
    <fill>
      <patternFill patternType="solid">
        <fgColor rgb="FFCCFFCC"/>
        <bgColor indexed="64"/>
      </patternFill>
    </fill>
    <fill>
      <patternFill patternType="solid">
        <fgColor rgb="FFFFFF00"/>
        <bgColor indexed="64"/>
      </patternFill>
    </fill>
    <fill>
      <patternFill patternType="solid">
        <fgColor theme="0"/>
        <bgColor indexed="64"/>
      </patternFill>
    </fill>
    <fill>
      <patternFill patternType="solid">
        <fgColor rgb="FFDDDDDD"/>
        <bgColor rgb="FFFFFFFF"/>
      </patternFill>
    </fill>
    <fill>
      <patternFill patternType="solid">
        <fgColor theme="2"/>
        <bgColor rgb="FFCCFFCC"/>
      </patternFill>
    </fill>
    <fill>
      <patternFill patternType="solid">
        <fgColor theme="2"/>
        <bgColor rgb="FFFFFFFF"/>
      </patternFill>
    </fill>
    <fill>
      <patternFill patternType="solid">
        <fgColor rgb="FFCCFFCC"/>
        <bgColor rgb="FFFFFFFF"/>
      </patternFill>
    </fill>
    <fill>
      <patternFill patternType="solid">
        <fgColor theme="0"/>
        <bgColor rgb="FFFFFFCC"/>
      </patternFill>
    </fill>
    <fill>
      <patternFill patternType="solid">
        <fgColor theme="0"/>
        <bgColor rgb="FFFFFFFF"/>
      </patternFill>
    </fill>
    <fill>
      <patternFill patternType="solid">
        <fgColor rgb="FFCCFFCC"/>
        <bgColor rgb="FFFFFFCC"/>
      </patternFill>
    </fill>
    <fill>
      <patternFill patternType="solid">
        <fgColor rgb="FFFFFFCC"/>
      </patternFill>
    </fill>
    <fill>
      <patternFill patternType="solid">
        <fgColor indexed="42"/>
      </patternFill>
    </fill>
    <fill>
      <patternFill patternType="solid">
        <fgColor indexed="11"/>
      </patternFill>
    </fill>
    <fill>
      <patternFill patternType="solid">
        <fgColor indexed="10"/>
      </patternFill>
    </fill>
    <fill>
      <patternFill patternType="solid">
        <fgColor indexed="22"/>
      </patternFill>
    </fill>
    <fill>
      <patternFill patternType="solid">
        <fgColor indexed="22"/>
        <bgColor indexed="64"/>
      </patternFill>
    </fill>
    <fill>
      <patternFill patternType="mediumGray">
        <fgColor indexed="41"/>
        <bgColor indexed="14"/>
      </patternFill>
    </fill>
    <fill>
      <patternFill patternType="mediumGray">
        <fgColor indexed="44"/>
        <bgColor indexed="45"/>
      </patternFill>
    </fill>
    <fill>
      <patternFill patternType="mediumGray">
        <fgColor indexed="9"/>
        <bgColor indexed="45"/>
      </patternFill>
    </fill>
    <fill>
      <patternFill patternType="solid">
        <fgColor indexed="62"/>
        <bgColor indexed="64"/>
      </patternFill>
    </fill>
    <fill>
      <patternFill patternType="mediumGray">
        <fgColor indexed="9"/>
        <bgColor indexed="43"/>
      </patternFill>
    </fill>
    <fill>
      <patternFill patternType="solid">
        <fgColor indexed="43"/>
        <bgColor indexed="64"/>
      </patternFill>
    </fill>
    <fill>
      <patternFill patternType="mediumGray">
        <fgColor indexed="9"/>
        <bgColor indexed="17"/>
      </patternFill>
    </fill>
    <fill>
      <patternFill patternType="solid">
        <fgColor indexed="17"/>
        <bgColor indexed="64"/>
      </patternFill>
    </fill>
    <fill>
      <patternFill patternType="darkGray">
        <fgColor indexed="9"/>
        <bgColor indexed="42"/>
      </patternFill>
    </fill>
    <fill>
      <patternFill patternType="darkGray">
        <fgColor indexed="9"/>
        <bgColor indexed="50"/>
      </patternFill>
    </fill>
    <fill>
      <patternFill patternType="darkGray">
        <fgColor indexed="9"/>
        <bgColor indexed="11"/>
      </patternFill>
    </fill>
    <fill>
      <patternFill patternType="darkGray">
        <fgColor indexed="50"/>
        <bgColor indexed="17"/>
      </patternFill>
    </fill>
    <fill>
      <patternFill patternType="mediumGray">
        <fgColor indexed="9"/>
        <bgColor indexed="50"/>
      </patternFill>
    </fill>
    <fill>
      <patternFill patternType="mediumGray">
        <fgColor indexed="9"/>
        <bgColor indexed="41"/>
      </patternFill>
    </fill>
    <fill>
      <patternFill patternType="lightGray">
        <fgColor indexed="9"/>
        <bgColor indexed="29"/>
      </patternFill>
    </fill>
    <fill>
      <patternFill patternType="mediumGray">
        <fgColor indexed="9"/>
        <bgColor indexed="29"/>
      </patternFill>
    </fill>
    <fill>
      <patternFill patternType="lightGray">
        <fgColor indexed="9"/>
        <bgColor indexed="49"/>
      </patternFill>
    </fill>
    <fill>
      <patternFill patternType="mediumGray">
        <fgColor indexed="9"/>
        <bgColor indexed="49"/>
      </patternFill>
    </fill>
    <fill>
      <patternFill patternType="mediumGray">
        <fgColor indexed="9"/>
        <bgColor indexed="55"/>
      </patternFill>
    </fill>
    <fill>
      <patternFill patternType="mediumGray">
        <fgColor indexed="9"/>
        <bgColor indexed="22"/>
      </patternFill>
    </fill>
    <fill>
      <patternFill patternType="solid">
        <fgColor indexed="52"/>
        <bgColor indexed="64"/>
      </patternFill>
    </fill>
    <fill>
      <patternFill patternType="mediumGray">
        <fgColor indexed="9"/>
        <bgColor indexed="52"/>
      </patternFill>
    </fill>
    <fill>
      <patternFill patternType="solid">
        <fgColor indexed="51"/>
        <bgColor indexed="64"/>
      </patternFill>
    </fill>
    <fill>
      <patternFill patternType="mediumGray">
        <fgColor indexed="9"/>
        <bgColor indexed="51"/>
      </patternFill>
    </fill>
    <fill>
      <patternFill patternType="mediumGray">
        <fgColor indexed="9"/>
        <bgColor indexed="13"/>
      </patternFill>
    </fill>
    <fill>
      <patternFill patternType="solid">
        <fgColor indexed="27"/>
        <bgColor indexed="64"/>
      </patternFill>
    </fill>
    <fill>
      <patternFill patternType="solid">
        <fgColor indexed="49"/>
        <bgColor indexed="64"/>
      </patternFill>
    </fill>
    <fill>
      <patternFill patternType="darkTrellis"/>
    </fill>
    <fill>
      <patternFill patternType="mediumGray">
        <fgColor indexed="9"/>
        <bgColor indexed="46"/>
      </patternFill>
    </fill>
    <fill>
      <patternFill patternType="mediumGray">
        <fgColor indexed="9"/>
        <bgColor indexed="40"/>
      </patternFill>
    </fill>
    <fill>
      <patternFill patternType="mediumGray">
        <fgColor indexed="9"/>
        <bgColor indexed="31"/>
      </patternFill>
    </fill>
    <fill>
      <patternFill patternType="mediumGray">
        <fgColor indexed="9"/>
        <bgColor indexed="44"/>
      </patternFill>
    </fill>
    <fill>
      <patternFill patternType="solid">
        <fgColor indexed="57"/>
        <bgColor indexed="9"/>
      </patternFill>
    </fill>
    <fill>
      <patternFill patternType="mediumGray">
        <fgColor indexed="22"/>
        <bgColor indexed="31"/>
      </patternFill>
    </fill>
    <fill>
      <patternFill patternType="mediumGray">
        <fgColor indexed="22"/>
        <bgColor indexed="44"/>
      </patternFill>
    </fill>
    <fill>
      <patternFill patternType="mediumGray">
        <fgColor indexed="15"/>
        <bgColor indexed="27"/>
      </patternFill>
    </fill>
    <fill>
      <patternFill patternType="solid">
        <fgColor indexed="42"/>
        <bgColor indexed="41"/>
      </patternFill>
    </fill>
    <fill>
      <patternFill patternType="mediumGray">
        <fgColor indexed="42"/>
        <bgColor indexed="42"/>
      </patternFill>
    </fill>
    <fill>
      <patternFill patternType="solid">
        <fgColor rgb="FFD9FBBB"/>
        <bgColor rgb="FFCCFFFF"/>
      </patternFill>
    </fill>
    <fill>
      <patternFill patternType="solid">
        <fgColor rgb="FFD9FBBB"/>
        <bgColor rgb="FFFFFFFF"/>
      </patternFill>
    </fill>
    <fill>
      <patternFill patternType="solid">
        <fgColor rgb="FFD9FBBB"/>
        <bgColor rgb="FFFFFFCC"/>
      </patternFill>
    </fill>
    <fill>
      <patternFill patternType="solid">
        <fgColor rgb="FFD9FBBB"/>
        <bgColor indexed="64"/>
      </patternFill>
    </fill>
    <fill>
      <patternFill patternType="solid">
        <fgColor rgb="FFFFCC99"/>
      </patternFill>
    </fill>
    <fill>
      <patternFill patternType="solid">
        <fgColor rgb="FFF2F2F2"/>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64"/>
      </patternFill>
    </fill>
    <fill>
      <patternFill patternType="solid">
        <fgColor indexed="55"/>
        <bgColor indexed="64"/>
      </patternFill>
    </fill>
    <fill>
      <patternFill patternType="solid">
        <fgColor indexed="47"/>
        <bgColor indexed="64"/>
      </patternFill>
    </fill>
    <fill>
      <patternFill patternType="solid">
        <fgColor indexed="23"/>
        <bgColor indexed="64"/>
      </patternFill>
    </fill>
    <fill>
      <patternFill patternType="solid">
        <fgColor indexed="31"/>
      </patternFill>
    </fill>
    <fill>
      <patternFill patternType="solid">
        <fgColor indexed="45"/>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rgb="FFCCFFCC"/>
      </patternFill>
    </fill>
    <fill>
      <patternFill patternType="solid">
        <fgColor theme="0" tint="-4.9989318521683403E-2"/>
        <bgColor indexed="64"/>
      </patternFill>
    </fill>
  </fills>
  <borders count="94">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bottom style="thin">
        <color auto="1"/>
      </bottom>
      <diagonal/>
    </border>
    <border>
      <left style="medium">
        <color indexed="23"/>
      </left>
      <right style="medium">
        <color indexed="23"/>
      </right>
      <top style="medium">
        <color indexed="23"/>
      </top>
      <bottom style="thin">
        <color indexed="23"/>
      </bottom>
      <diagonal/>
    </border>
    <border>
      <left style="dashed">
        <color indexed="29"/>
      </left>
      <right style="dashed">
        <color indexed="29"/>
      </right>
      <top style="dashed">
        <color indexed="29"/>
      </top>
      <bottom style="dashed">
        <color indexed="29"/>
      </bottom>
      <diagonal/>
    </border>
    <border>
      <left style="dashed">
        <color auto="1"/>
      </left>
      <right style="dashed">
        <color auto="1"/>
      </right>
      <top style="dashed">
        <color auto="1"/>
      </top>
      <bottom style="dashed">
        <color auto="1"/>
      </bottom>
      <diagonal/>
    </border>
    <border>
      <left style="dashed">
        <color indexed="57"/>
      </left>
      <right style="dashed">
        <color indexed="57"/>
      </right>
      <top style="dashed">
        <color indexed="57"/>
      </top>
      <bottom style="dashed">
        <color indexed="57"/>
      </bottom>
      <diagonal/>
    </border>
    <border>
      <left style="double">
        <color indexed="41"/>
      </left>
      <right style="double">
        <color indexed="41"/>
      </right>
      <top style="double">
        <color indexed="41"/>
      </top>
      <bottom style="double">
        <color indexed="41"/>
      </bottom>
      <diagonal/>
    </border>
    <border>
      <left style="thin">
        <color auto="1"/>
      </left>
      <right style="dotted">
        <color auto="1"/>
      </right>
      <top style="thin">
        <color auto="1"/>
      </top>
      <bottom style="thin">
        <color auto="1"/>
      </bottom>
      <diagonal/>
    </border>
    <border>
      <left/>
      <right style="double">
        <color auto="1"/>
      </right>
      <top style="thin">
        <color auto="1"/>
      </top>
      <bottom style="thin">
        <color auto="1"/>
      </bottom>
      <diagonal/>
    </border>
    <border>
      <left style="double">
        <color auto="1"/>
      </left>
      <right style="double">
        <color auto="1"/>
      </right>
      <top style="double">
        <color auto="1"/>
      </top>
      <bottom style="double">
        <color auto="1"/>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thin">
        <color indexed="30"/>
      </left>
      <right style="thin">
        <color indexed="30"/>
      </right>
      <top style="thin">
        <color indexed="30"/>
      </top>
      <bottom style="thin">
        <color indexed="30"/>
      </bottom>
      <diagonal/>
    </border>
    <border>
      <left style="thin">
        <color indexed="56"/>
      </left>
      <right style="thin">
        <color indexed="56"/>
      </right>
      <top style="thin">
        <color indexed="56"/>
      </top>
      <bottom style="thin">
        <color indexed="56"/>
      </bottom>
      <diagonal/>
    </border>
    <border>
      <left style="thick">
        <color indexed="10"/>
      </left>
      <right style="thick">
        <color indexed="10"/>
      </right>
      <top style="thin">
        <color indexed="10"/>
      </top>
      <bottom style="thin">
        <color indexed="10"/>
      </bottom>
      <diagonal/>
    </border>
    <border>
      <left style="thin">
        <color indexed="24"/>
      </left>
      <right style="thin">
        <color indexed="24"/>
      </right>
      <top style="thin">
        <color indexed="24"/>
      </top>
      <bottom style="thin">
        <color indexed="24"/>
      </bottom>
      <diagonal/>
    </border>
    <border>
      <left style="thin">
        <color auto="1"/>
      </left>
      <right/>
      <top style="thin">
        <color auto="1"/>
      </top>
      <bottom style="thin">
        <color auto="1"/>
      </bottom>
      <diagonal/>
    </border>
    <border>
      <left/>
      <right style="dotted">
        <color auto="1"/>
      </right>
      <top style="dotted">
        <color auto="1"/>
      </top>
      <bottom style="dotted">
        <color auto="1"/>
      </bottom>
      <diagonal/>
    </border>
    <border>
      <left style="dotted">
        <color auto="1"/>
      </left>
      <right/>
      <top style="dotted">
        <color auto="1"/>
      </top>
      <bottom style="dotted">
        <color auto="1"/>
      </bottom>
      <diagonal/>
    </border>
    <border>
      <left style="dashed">
        <color auto="1"/>
      </left>
      <right style="dashed">
        <color auto="1"/>
      </right>
      <top/>
      <bottom/>
      <diagonal/>
    </border>
    <border>
      <left style="hair">
        <color auto="1"/>
      </left>
      <right/>
      <top style="hair">
        <color auto="1"/>
      </top>
      <bottom style="hair">
        <color auto="1"/>
      </bottom>
      <diagonal/>
    </border>
    <border>
      <left/>
      <right/>
      <top style="hair">
        <color auto="1"/>
      </top>
      <bottom style="hair">
        <color auto="1"/>
      </bottom>
      <diagonal/>
    </border>
    <border>
      <left style="thin">
        <color indexed="64"/>
      </left>
      <right style="thin">
        <color indexed="64"/>
      </right>
      <top style="thin">
        <color indexed="64"/>
      </top>
      <bottom style="thin">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hair">
        <color auto="1"/>
      </left>
      <right/>
      <top/>
      <bottom/>
      <diagonal/>
    </border>
    <border>
      <left style="medium">
        <color rgb="FFFF0000"/>
      </left>
      <right style="medium">
        <color rgb="FFFF0000"/>
      </right>
      <top style="medium">
        <color rgb="FFFF0000"/>
      </top>
      <bottom style="hair">
        <color auto="1"/>
      </bottom>
      <diagonal/>
    </border>
    <border>
      <left style="medium">
        <color rgb="FFFF0000"/>
      </left>
      <right style="medium">
        <color rgb="FFFF0000"/>
      </right>
      <top style="hair">
        <color auto="1"/>
      </top>
      <bottom/>
      <diagonal/>
    </border>
    <border>
      <left style="medium">
        <color rgb="FFFF0000"/>
      </left>
      <right style="medium">
        <color rgb="FFFF0000"/>
      </right>
      <top/>
      <bottom/>
      <diagonal/>
    </border>
    <border>
      <left style="medium">
        <color rgb="FFFF0000"/>
      </left>
      <right style="medium">
        <color rgb="FFFF0000"/>
      </right>
      <top/>
      <bottom style="hair">
        <color auto="1"/>
      </bottom>
      <diagonal/>
    </border>
    <border>
      <left style="medium">
        <color rgb="FFFF0000"/>
      </left>
      <right style="medium">
        <color rgb="FFFF0000"/>
      </right>
      <top style="hair">
        <color auto="1"/>
      </top>
      <bottom style="hair">
        <color auto="1"/>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auto="1"/>
      </left>
      <right style="dotted">
        <color auto="1"/>
      </right>
      <top style="thin">
        <color auto="1"/>
      </top>
      <bottom style="thin">
        <color auto="1"/>
      </bottom>
      <diagonal/>
    </border>
    <border>
      <left style="thin">
        <color indexed="30"/>
      </left>
      <right style="thin">
        <color indexed="30"/>
      </right>
      <top style="thin">
        <color indexed="30"/>
      </top>
      <bottom style="thin">
        <color indexed="30"/>
      </bottom>
      <diagonal/>
    </border>
    <border>
      <left style="thin">
        <color indexed="56"/>
      </left>
      <right style="thin">
        <color indexed="56"/>
      </right>
      <top style="thin">
        <color indexed="56"/>
      </top>
      <bottom style="thin">
        <color indexed="56"/>
      </bottom>
      <diagonal/>
    </border>
    <border>
      <left style="thick">
        <color indexed="10"/>
      </left>
      <right style="thick">
        <color indexed="10"/>
      </right>
      <top style="thin">
        <color indexed="10"/>
      </top>
      <bottom style="thin">
        <color indexed="10"/>
      </bottom>
      <diagonal/>
    </border>
    <border>
      <left style="thin">
        <color indexed="24"/>
      </left>
      <right style="thin">
        <color indexed="24"/>
      </right>
      <top style="thin">
        <color indexed="24"/>
      </top>
      <bottom style="thin">
        <color indexed="2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style="medium">
        <color rgb="FFFF0000"/>
      </left>
      <right style="medium">
        <color rgb="FFFF0000"/>
      </right>
      <top style="hair">
        <color auto="1"/>
      </top>
      <bottom style="medium">
        <color rgb="FFFF0000"/>
      </bottom>
      <diagonal/>
    </border>
  </borders>
  <cellStyleXfs count="3520">
    <xf numFmtId="0" fontId="0" fillId="0" borderId="0"/>
    <xf numFmtId="0" fontId="8" fillId="0" borderId="0"/>
    <xf numFmtId="0" fontId="7" fillId="0" borderId="0"/>
    <xf numFmtId="49" fontId="13" fillId="0" borderId="6" applyNumberFormat="0" applyFont="0" applyFill="0" applyBorder="0" applyProtection="0">
      <alignment horizontal="left" vertical="center" indent="2"/>
    </xf>
    <xf numFmtId="49" fontId="13" fillId="0" borderId="7" applyNumberFormat="0" applyFont="0" applyFill="0" applyBorder="0" applyProtection="0">
      <alignment horizontal="left" vertical="center" indent="5"/>
    </xf>
    <xf numFmtId="168" fontId="14" fillId="0" borderId="0" applyAlignment="0" applyProtection="0"/>
    <xf numFmtId="164" fontId="15" fillId="0" borderId="0" applyFont="0" applyFill="0" applyBorder="0" applyAlignment="0" applyProtection="0"/>
    <xf numFmtId="169" fontId="15" fillId="0" borderId="0" applyFont="0" applyFill="0" applyBorder="0" applyAlignment="0" applyProtection="0"/>
    <xf numFmtId="0" fontId="16" fillId="0" borderId="0" applyNumberFormat="0" applyFill="0" applyBorder="0" applyAlignment="0" applyProtection="0">
      <alignment vertical="top"/>
      <protection locked="0"/>
    </xf>
    <xf numFmtId="0" fontId="21" fillId="0" borderId="0" applyNumberFormat="0" applyFill="0" applyBorder="0" applyAlignment="0" applyProtection="0"/>
    <xf numFmtId="0" fontId="22" fillId="0" borderId="0" applyNumberFormat="0" applyFill="0" applyBorder="0" applyAlignment="0" applyProtection="0">
      <alignment vertical="top"/>
      <protection locked="0"/>
    </xf>
    <xf numFmtId="165" fontId="18" fillId="0" borderId="0" applyFont="0" applyFill="0" applyBorder="0" applyAlignment="0" applyProtection="0"/>
    <xf numFmtId="164" fontId="15" fillId="0" borderId="0" applyFont="0" applyFill="0" applyBorder="0" applyAlignment="0" applyProtection="0"/>
    <xf numFmtId="4" fontId="17" fillId="0" borderId="0" applyFont="0" applyFill="0" applyBorder="0" applyAlignment="0" applyProtection="0"/>
    <xf numFmtId="4" fontId="17" fillId="0" borderId="0" applyFont="0" applyFill="0" applyBorder="0" applyAlignment="0" applyProtection="0"/>
    <xf numFmtId="4" fontId="17" fillId="0" borderId="0" applyFont="0" applyFill="0" applyBorder="0" applyAlignment="0" applyProtection="0"/>
    <xf numFmtId="4" fontId="17" fillId="0" borderId="0" applyFont="0" applyFill="0" applyBorder="0" applyAlignment="0" applyProtection="0"/>
    <xf numFmtId="4" fontId="17" fillId="0" borderId="0" applyFont="0" applyFill="0" applyBorder="0" applyAlignment="0" applyProtection="0"/>
    <xf numFmtId="4" fontId="17" fillId="0" borderId="0" applyFont="0" applyFill="0" applyBorder="0" applyAlignment="0" applyProtection="0"/>
    <xf numFmtId="4" fontId="17" fillId="0" borderId="0" applyFont="0" applyFill="0" applyBorder="0" applyAlignment="0" applyProtection="0"/>
    <xf numFmtId="4" fontId="17" fillId="0" borderId="0" applyFont="0" applyFill="0" applyBorder="0" applyAlignment="0" applyProtection="0"/>
    <xf numFmtId="4" fontId="17" fillId="0" borderId="0" applyFont="0" applyFill="0" applyBorder="0" applyAlignment="0" applyProtection="0"/>
    <xf numFmtId="4" fontId="17" fillId="0" borderId="0" applyFont="0" applyFill="0" applyBorder="0" applyAlignment="0" applyProtection="0"/>
    <xf numFmtId="167" fontId="12" fillId="0" borderId="0" applyFont="0" applyFill="0" applyBorder="0" applyAlignment="0" applyProtection="0"/>
    <xf numFmtId="165" fontId="15" fillId="0" borderId="0"/>
    <xf numFmtId="165" fontId="18" fillId="0" borderId="0" applyFont="0" applyFill="0" applyBorder="0" applyAlignment="0" applyProtection="0"/>
    <xf numFmtId="4" fontId="17" fillId="0" borderId="0" applyFont="0" applyFill="0" applyBorder="0" applyAlignment="0" applyProtection="0"/>
    <xf numFmtId="4" fontId="17" fillId="0" borderId="0" applyFont="0" applyFill="0" applyBorder="0" applyAlignment="0" applyProtection="0"/>
    <xf numFmtId="4" fontId="17" fillId="0" borderId="0" applyFont="0" applyFill="0" applyBorder="0" applyAlignment="0" applyProtection="0"/>
    <xf numFmtId="4" fontId="17" fillId="0" borderId="0" applyFont="0" applyFill="0" applyBorder="0" applyAlignment="0" applyProtection="0"/>
    <xf numFmtId="4" fontId="17" fillId="0" borderId="0" applyFont="0" applyFill="0" applyBorder="0" applyAlignment="0" applyProtection="0"/>
    <xf numFmtId="4" fontId="17" fillId="0" borderId="0" applyFont="0" applyFill="0" applyBorder="0" applyAlignment="0" applyProtection="0"/>
    <xf numFmtId="170" fontId="17" fillId="0" borderId="0" applyFont="0" applyFill="0" applyBorder="0" applyAlignment="0" applyProtection="0"/>
    <xf numFmtId="0" fontId="7" fillId="0" borderId="0"/>
    <xf numFmtId="0" fontId="12" fillId="0" borderId="0"/>
    <xf numFmtId="0" fontId="12" fillId="0" borderId="0"/>
    <xf numFmtId="0" fontId="15" fillId="0" borderId="0" applyNumberFormat="0" applyFont="0" applyFill="0" applyBorder="0" applyAlignment="0" applyProtection="0"/>
    <xf numFmtId="0" fontId="23" fillId="0" borderId="0"/>
    <xf numFmtId="0" fontId="12" fillId="0" borderId="0"/>
    <xf numFmtId="0" fontId="15" fillId="0" borderId="0"/>
    <xf numFmtId="0" fontId="15" fillId="0" borderId="0" applyFill="0"/>
    <xf numFmtId="0" fontId="23" fillId="0" borderId="0"/>
    <xf numFmtId="0" fontId="15" fillId="0" borderId="0"/>
    <xf numFmtId="0" fontId="7" fillId="0" borderId="0"/>
    <xf numFmtId="0" fontId="23" fillId="0" borderId="0"/>
    <xf numFmtId="0" fontId="9" fillId="0" borderId="0"/>
    <xf numFmtId="49" fontId="19" fillId="0" borderId="6" applyNumberFormat="0" applyFill="0" applyBorder="0" applyProtection="0">
      <alignment horizontal="left" vertical="center"/>
    </xf>
    <xf numFmtId="9" fontId="18"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5" fillId="0" borderId="0" applyFont="0" applyFill="0" applyBorder="0" applyAlignment="0" applyProtection="0"/>
    <xf numFmtId="9" fontId="1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0" fillId="0" borderId="0"/>
    <xf numFmtId="0" fontId="17" fillId="0" borderId="0"/>
    <xf numFmtId="165" fontId="18" fillId="0" borderId="0" applyFont="0" applyFill="0" applyBorder="0" applyAlignment="0" applyProtection="0"/>
    <xf numFmtId="165" fontId="18" fillId="0" borderId="0" applyFont="0" applyFill="0" applyBorder="0" applyAlignment="0" applyProtection="0"/>
    <xf numFmtId="0" fontId="6" fillId="0" borderId="0"/>
    <xf numFmtId="0" fontId="15" fillId="0" borderId="0"/>
    <xf numFmtId="0" fontId="13" fillId="18" borderId="0" applyNumberFormat="0" applyFont="0" applyBorder="0" applyAlignment="0" applyProtection="0"/>
    <xf numFmtId="0" fontId="13" fillId="19" borderId="0" applyNumberFormat="0" applyFont="0" applyBorder="0" applyAlignment="0" applyProtection="0"/>
    <xf numFmtId="0" fontId="13" fillId="20" borderId="0" applyNumberFormat="0" applyFont="0" applyBorder="0" applyAlignment="0" applyProtection="0"/>
    <xf numFmtId="0" fontId="13" fillId="21" borderId="0" applyNumberFormat="0" applyFont="0" applyBorder="0" applyAlignment="0" applyProtection="0"/>
    <xf numFmtId="4" fontId="19" fillId="0" borderId="10" applyFill="0" applyBorder="0" applyProtection="0">
      <alignment horizontal="right" vertical="center"/>
    </xf>
    <xf numFmtId="0" fontId="34" fillId="22" borderId="11">
      <alignment horizontal="center" vertical="center"/>
    </xf>
    <xf numFmtId="49" fontId="35" fillId="23" borderId="12">
      <alignment horizontal="center" vertical="center" wrapText="1"/>
    </xf>
    <xf numFmtId="49" fontId="35" fillId="24" borderId="13">
      <alignment horizontal="center" vertical="center" wrapText="1"/>
    </xf>
    <xf numFmtId="49" fontId="35" fillId="25" borderId="13">
      <alignment horizontal="center" vertical="center" wrapText="1"/>
    </xf>
    <xf numFmtId="49" fontId="35" fillId="25" borderId="13">
      <alignment horizontal="center" vertical="center" wrapText="1"/>
    </xf>
    <xf numFmtId="49" fontId="35" fillId="24" borderId="13">
      <alignment horizontal="center" vertical="center" wrapText="1"/>
    </xf>
    <xf numFmtId="49" fontId="35" fillId="23" borderId="14">
      <alignment horizontal="center" vertical="center" wrapText="1"/>
    </xf>
    <xf numFmtId="0" fontId="36" fillId="26" borderId="15">
      <alignment horizontal="left" vertical="center"/>
    </xf>
    <xf numFmtId="0" fontId="37" fillId="27" borderId="16">
      <alignment horizontal="center" vertical="center"/>
    </xf>
    <xf numFmtId="0" fontId="38" fillId="28" borderId="17">
      <alignment horizontal="left" vertical="top" wrapText="1"/>
    </xf>
    <xf numFmtId="49" fontId="35" fillId="29" borderId="18">
      <alignment vertical="center" wrapText="1"/>
    </xf>
    <xf numFmtId="49" fontId="35" fillId="30" borderId="18">
      <alignment wrapText="1"/>
    </xf>
    <xf numFmtId="49" fontId="35" fillId="31" borderId="18">
      <alignment wrapText="1"/>
    </xf>
    <xf numFmtId="49" fontId="35" fillId="32" borderId="18">
      <alignment vertical="center" wrapText="1"/>
    </xf>
    <xf numFmtId="49" fontId="35" fillId="33" borderId="18">
      <alignment wrapText="1"/>
    </xf>
    <xf numFmtId="49" fontId="35" fillId="34" borderId="18">
      <alignment vertical="center" wrapText="1"/>
    </xf>
    <xf numFmtId="49" fontId="35" fillId="35" borderId="18">
      <alignment vertical="center" wrapText="1"/>
    </xf>
    <xf numFmtId="49" fontId="35" fillId="36" borderId="13">
      <alignment vertical="center" wrapText="1"/>
    </xf>
    <xf numFmtId="49" fontId="39" fillId="37" borderId="13">
      <alignment vertical="center" wrapText="1"/>
    </xf>
    <xf numFmtId="49" fontId="40" fillId="37" borderId="13">
      <alignment vertical="center" wrapText="1"/>
    </xf>
    <xf numFmtId="49" fontId="35" fillId="38" borderId="13">
      <alignment vertical="center" wrapText="1"/>
    </xf>
    <xf numFmtId="49" fontId="40" fillId="39" borderId="13">
      <alignment vertical="center" wrapText="1"/>
    </xf>
    <xf numFmtId="49" fontId="35" fillId="40" borderId="13">
      <alignment vertical="center" wrapText="1"/>
    </xf>
    <xf numFmtId="49" fontId="41" fillId="41" borderId="19">
      <alignment vertical="center" wrapText="1"/>
    </xf>
    <xf numFmtId="0" fontId="42" fillId="42" borderId="20">
      <alignment horizontal="left" vertical="center" wrapText="1"/>
    </xf>
    <xf numFmtId="49" fontId="35" fillId="43" borderId="6">
      <alignment vertical="center" wrapText="1"/>
    </xf>
    <xf numFmtId="49" fontId="35" fillId="44" borderId="6">
      <alignment vertical="center" wrapText="1"/>
    </xf>
    <xf numFmtId="49" fontId="35" fillId="45" borderId="6">
      <alignment vertical="center" wrapText="1"/>
    </xf>
    <xf numFmtId="49" fontId="35" fillId="46" borderId="6">
      <alignment vertical="center" wrapText="1"/>
    </xf>
    <xf numFmtId="49" fontId="35" fillId="47" borderId="6">
      <alignment vertical="center" wrapText="1"/>
    </xf>
    <xf numFmtId="49" fontId="15" fillId="48" borderId="21">
      <alignment vertical="top" wrapText="1"/>
    </xf>
    <xf numFmtId="0" fontId="6" fillId="17" borderId="9" applyNumberFormat="0" applyFont="0" applyAlignment="0" applyProtection="0"/>
    <xf numFmtId="49" fontId="15" fillId="0" borderId="0">
      <alignment vertical="top" wrapText="1"/>
    </xf>
    <xf numFmtId="3" fontId="43" fillId="0" borderId="21">
      <alignment horizontal="right" vertical="top"/>
    </xf>
    <xf numFmtId="171" fontId="43" fillId="0" borderId="22"/>
    <xf numFmtId="4" fontId="43" fillId="0" borderId="22"/>
    <xf numFmtId="172" fontId="43" fillId="0" borderId="22"/>
    <xf numFmtId="173" fontId="43" fillId="0" borderId="22"/>
    <xf numFmtId="171" fontId="44" fillId="0" borderId="22"/>
    <xf numFmtId="4" fontId="44" fillId="0" borderId="22"/>
    <xf numFmtId="172" fontId="44" fillId="0" borderId="22"/>
    <xf numFmtId="173" fontId="44" fillId="0" borderId="22"/>
    <xf numFmtId="0" fontId="45" fillId="49" borderId="6">
      <alignment horizontal="centerContinuous" vertical="top" wrapText="1"/>
    </xf>
    <xf numFmtId="0" fontId="46" fillId="0" borderId="0">
      <alignment horizontal="left" vertical="top"/>
    </xf>
    <xf numFmtId="44" fontId="15" fillId="0" borderId="0" applyFont="0" applyFill="0" applyBorder="0" applyAlignment="0" applyProtection="0"/>
    <xf numFmtId="0" fontId="47" fillId="0" borderId="0" applyNumberFormat="0" applyFill="0" applyBorder="0" applyAlignment="0" applyProtection="0"/>
    <xf numFmtId="0" fontId="46" fillId="0" borderId="0">
      <alignment horizontal="left" vertical="top"/>
    </xf>
    <xf numFmtId="0" fontId="47" fillId="0" borderId="0"/>
    <xf numFmtId="0" fontId="48" fillId="0" borderId="0"/>
    <xf numFmtId="0" fontId="6" fillId="0" borderId="0"/>
    <xf numFmtId="0" fontId="6" fillId="0" borderId="0"/>
    <xf numFmtId="0" fontId="6" fillId="0" borderId="0"/>
    <xf numFmtId="0" fontId="6" fillId="0" borderId="0"/>
    <xf numFmtId="0" fontId="6" fillId="0" borderId="0"/>
    <xf numFmtId="0" fontId="15" fillId="0" borderId="0"/>
    <xf numFmtId="0" fontId="48" fillId="0" borderId="0"/>
    <xf numFmtId="0" fontId="15" fillId="0" borderId="0"/>
    <xf numFmtId="0" fontId="15" fillId="0" borderId="0"/>
    <xf numFmtId="0" fontId="15" fillId="0" borderId="0"/>
    <xf numFmtId="0" fontId="15" fillId="0" borderId="0"/>
    <xf numFmtId="4" fontId="13" fillId="0" borderId="6" applyFill="0" applyBorder="0" applyProtection="0">
      <alignment horizontal="right" vertical="center"/>
    </xf>
    <xf numFmtId="0" fontId="49" fillId="22" borderId="0" applyNumberFormat="0" applyFont="0" applyBorder="0" applyAlignment="0" applyProtection="0"/>
    <xf numFmtId="0" fontId="50" fillId="0" borderId="0">
      <alignment vertical="top"/>
    </xf>
    <xf numFmtId="0" fontId="51" fillId="0" borderId="0"/>
    <xf numFmtId="174" fontId="52" fillId="0" borderId="0">
      <alignment horizontal="right"/>
    </xf>
    <xf numFmtId="173" fontId="13" fillId="50" borderId="6" applyNumberFormat="0" applyFont="0" applyBorder="0" applyAlignment="0" applyProtection="0">
      <alignment horizontal="right" vertical="center"/>
    </xf>
    <xf numFmtId="9" fontId="15" fillId="0" borderId="0" applyFont="0" applyFill="0" applyBorder="0" applyAlignment="0" applyProtection="0"/>
    <xf numFmtId="0" fontId="53" fillId="0" borderId="0">
      <alignment vertical="top" wrapText="1"/>
    </xf>
    <xf numFmtId="171" fontId="54" fillId="51" borderId="23">
      <alignment vertical="center"/>
    </xf>
    <xf numFmtId="4" fontId="54" fillId="51" borderId="23">
      <alignment vertical="center"/>
    </xf>
    <xf numFmtId="172" fontId="54" fillId="51" borderId="23">
      <alignment vertical="center"/>
    </xf>
    <xf numFmtId="173" fontId="54" fillId="51" borderId="23">
      <alignment vertical="center"/>
    </xf>
    <xf numFmtId="3" fontId="54" fillId="51" borderId="23">
      <alignment vertical="center"/>
    </xf>
    <xf numFmtId="0" fontId="55" fillId="51" borderId="23">
      <alignment vertical="center"/>
    </xf>
    <xf numFmtId="0" fontId="55" fillId="51" borderId="23">
      <alignment vertical="center"/>
    </xf>
    <xf numFmtId="0" fontId="55" fillId="51" borderId="23">
      <alignment vertical="center"/>
    </xf>
    <xf numFmtId="175" fontId="56" fillId="51" borderId="23">
      <alignment vertical="center"/>
    </xf>
    <xf numFmtId="176" fontId="56" fillId="51" borderId="23">
      <alignment vertical="center"/>
    </xf>
    <xf numFmtId="177" fontId="56" fillId="51" borderId="23">
      <alignment vertical="center"/>
    </xf>
    <xf numFmtId="178" fontId="57" fillId="51" borderId="23">
      <alignment vertical="center"/>
    </xf>
    <xf numFmtId="10" fontId="57" fillId="51" borderId="23">
      <alignment vertical="center"/>
    </xf>
    <xf numFmtId="9" fontId="57" fillId="51" borderId="23">
      <alignment vertical="center"/>
    </xf>
    <xf numFmtId="0" fontId="58" fillId="51" borderId="23">
      <alignment vertical="center"/>
    </xf>
    <xf numFmtId="0" fontId="59" fillId="51" borderId="23">
      <alignment horizontal="left" vertical="center"/>
    </xf>
    <xf numFmtId="171" fontId="60" fillId="52" borderId="23">
      <alignment vertical="center"/>
    </xf>
    <xf numFmtId="4" fontId="60" fillId="52" borderId="23">
      <alignment vertical="center"/>
    </xf>
    <xf numFmtId="172" fontId="60" fillId="52" borderId="23">
      <alignment vertical="center"/>
    </xf>
    <xf numFmtId="173" fontId="60" fillId="52" borderId="23">
      <alignment vertical="center"/>
    </xf>
    <xf numFmtId="3" fontId="60" fillId="52" borderId="23">
      <alignment vertical="center"/>
    </xf>
    <xf numFmtId="0" fontId="61" fillId="52" borderId="23">
      <alignment vertical="center"/>
    </xf>
    <xf numFmtId="0" fontId="61" fillId="52" borderId="23">
      <alignment vertical="center"/>
    </xf>
    <xf numFmtId="0" fontId="61" fillId="52" borderId="23">
      <alignment vertical="center"/>
    </xf>
    <xf numFmtId="175" fontId="62" fillId="52" borderId="23">
      <alignment vertical="center"/>
    </xf>
    <xf numFmtId="176" fontId="62" fillId="52" borderId="23">
      <alignment vertical="center"/>
    </xf>
    <xf numFmtId="177" fontId="62" fillId="52" borderId="23">
      <alignment vertical="center"/>
    </xf>
    <xf numFmtId="178" fontId="63" fillId="52" borderId="23">
      <alignment vertical="center"/>
    </xf>
    <xf numFmtId="10" fontId="63" fillId="52" borderId="23">
      <alignment vertical="center"/>
    </xf>
    <xf numFmtId="9" fontId="63" fillId="52" borderId="23">
      <alignment vertical="center"/>
    </xf>
    <xf numFmtId="0" fontId="64" fillId="52" borderId="23">
      <alignment vertical="center"/>
    </xf>
    <xf numFmtId="0" fontId="65" fillId="52" borderId="23">
      <alignment horizontal="left" vertical="center"/>
    </xf>
    <xf numFmtId="171" fontId="54" fillId="53" borderId="24">
      <alignment vertical="center"/>
    </xf>
    <xf numFmtId="4" fontId="54" fillId="53" borderId="24">
      <alignment vertical="center"/>
    </xf>
    <xf numFmtId="172" fontId="54" fillId="53" borderId="24">
      <alignment vertical="center"/>
    </xf>
    <xf numFmtId="173" fontId="54" fillId="53" borderId="24">
      <alignment vertical="center"/>
    </xf>
    <xf numFmtId="3" fontId="54" fillId="53" borderId="24">
      <alignment vertical="center"/>
    </xf>
    <xf numFmtId="0" fontId="55" fillId="53" borderId="24">
      <alignment vertical="center"/>
    </xf>
    <xf numFmtId="0" fontId="55" fillId="53" borderId="24">
      <alignment vertical="center"/>
    </xf>
    <xf numFmtId="0" fontId="55" fillId="53" borderId="24">
      <alignment vertical="center"/>
    </xf>
    <xf numFmtId="175" fontId="56" fillId="53" borderId="24">
      <alignment vertical="center"/>
    </xf>
    <xf numFmtId="176" fontId="56" fillId="53" borderId="24">
      <alignment vertical="center"/>
    </xf>
    <xf numFmtId="177" fontId="56" fillId="53" borderId="24">
      <alignment vertical="center"/>
    </xf>
    <xf numFmtId="178" fontId="57" fillId="53" borderId="24">
      <alignment vertical="center"/>
    </xf>
    <xf numFmtId="10" fontId="57" fillId="53" borderId="24">
      <alignment vertical="center"/>
    </xf>
    <xf numFmtId="9" fontId="57" fillId="53" borderId="24">
      <alignment vertical="center"/>
    </xf>
    <xf numFmtId="0" fontId="58" fillId="53" borderId="24">
      <alignment vertical="center"/>
    </xf>
    <xf numFmtId="0" fontId="59" fillId="53" borderId="24">
      <alignment horizontal="left" vertical="center"/>
    </xf>
    <xf numFmtId="171" fontId="60" fillId="54" borderId="24">
      <alignment vertical="center"/>
    </xf>
    <xf numFmtId="4" fontId="60" fillId="54" borderId="24">
      <alignment vertical="center"/>
    </xf>
    <xf numFmtId="172" fontId="60" fillId="54" borderId="24">
      <alignment vertical="center"/>
    </xf>
    <xf numFmtId="173" fontId="60" fillId="54" borderId="24">
      <alignment vertical="center"/>
    </xf>
    <xf numFmtId="3" fontId="60" fillId="54" borderId="24">
      <alignment vertical="center"/>
    </xf>
    <xf numFmtId="0" fontId="61" fillId="54" borderId="24">
      <alignment vertical="center"/>
    </xf>
    <xf numFmtId="0" fontId="61" fillId="54" borderId="24">
      <alignment vertical="center"/>
    </xf>
    <xf numFmtId="0" fontId="61" fillId="54" borderId="24">
      <alignment vertical="center"/>
    </xf>
    <xf numFmtId="175" fontId="62" fillId="54" borderId="24">
      <alignment vertical="center"/>
    </xf>
    <xf numFmtId="176" fontId="62" fillId="54" borderId="24">
      <alignment vertical="center"/>
    </xf>
    <xf numFmtId="177" fontId="62" fillId="54" borderId="24">
      <alignment vertical="center"/>
    </xf>
    <xf numFmtId="178" fontId="63" fillId="54" borderId="24">
      <alignment vertical="center"/>
    </xf>
    <xf numFmtId="10" fontId="63" fillId="54" borderId="24">
      <alignment vertical="center"/>
    </xf>
    <xf numFmtId="9" fontId="63" fillId="54" borderId="24">
      <alignment vertical="center"/>
    </xf>
    <xf numFmtId="0" fontId="64" fillId="54" borderId="24">
      <alignment vertical="center"/>
    </xf>
    <xf numFmtId="0" fontId="65" fillId="54" borderId="24">
      <alignment horizontal="left" vertical="center"/>
    </xf>
    <xf numFmtId="0" fontId="15" fillId="55" borderId="8" applyBorder="0">
      <alignment horizontal="left" vertical="center"/>
    </xf>
    <xf numFmtId="49" fontId="15" fillId="38" borderId="6">
      <alignment vertical="center" wrapText="1"/>
    </xf>
    <xf numFmtId="0" fontId="15" fillId="49" borderId="6">
      <alignment horizontal="left" vertical="center" wrapText="1"/>
    </xf>
    <xf numFmtId="0" fontId="45" fillId="49" borderId="6">
      <alignment horizontal="left" vertical="center" wrapText="1"/>
    </xf>
    <xf numFmtId="0" fontId="15" fillId="56" borderId="25">
      <alignment horizontal="left" vertical="center" wrapText="1"/>
    </xf>
    <xf numFmtId="0" fontId="51" fillId="57" borderId="6">
      <alignment horizontal="left" vertical="center" wrapText="1"/>
    </xf>
    <xf numFmtId="49" fontId="66" fillId="58" borderId="26">
      <alignment vertical="center"/>
    </xf>
    <xf numFmtId="0" fontId="67" fillId="58" borderId="27">
      <alignment horizontal="left" vertical="center" wrapText="1"/>
    </xf>
    <xf numFmtId="49" fontId="15" fillId="42" borderId="28">
      <alignment vertical="center" wrapText="1"/>
    </xf>
    <xf numFmtId="0" fontId="15" fillId="43" borderId="6">
      <alignment horizontal="left" vertical="center" wrapText="1"/>
    </xf>
    <xf numFmtId="0" fontId="15" fillId="44" borderId="6">
      <alignment horizontal="left" vertical="center" wrapText="1"/>
    </xf>
    <xf numFmtId="0" fontId="15" fillId="45" borderId="6">
      <alignment horizontal="left" vertical="center" wrapText="1"/>
    </xf>
    <xf numFmtId="0" fontId="15" fillId="46" borderId="6">
      <alignment horizontal="left" vertical="center" wrapText="1"/>
    </xf>
    <xf numFmtId="0" fontId="15" fillId="47" borderId="6">
      <alignment horizontal="left" vertical="center" wrapText="1"/>
    </xf>
    <xf numFmtId="49" fontId="68" fillId="59" borderId="26">
      <alignment vertical="center"/>
    </xf>
    <xf numFmtId="0" fontId="67" fillId="60" borderId="27">
      <alignment horizontal="left" vertical="center" wrapText="1"/>
    </xf>
    <xf numFmtId="49" fontId="66" fillId="48" borderId="26">
      <alignment vertical="center"/>
    </xf>
    <xf numFmtId="0" fontId="67" fillId="48" borderId="27">
      <alignment horizontal="left" vertical="center" wrapText="1"/>
    </xf>
    <xf numFmtId="0" fontId="69" fillId="0" borderId="0">
      <alignment horizontal="left" vertical="top"/>
    </xf>
    <xf numFmtId="0" fontId="70" fillId="0" borderId="0"/>
    <xf numFmtId="9" fontId="72" fillId="0" borderId="0" applyFont="0" applyFill="0" applyBorder="0" applyAlignment="0" applyProtection="0"/>
    <xf numFmtId="179" fontId="74"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0" fontId="5" fillId="0" borderId="0"/>
    <xf numFmtId="0" fontId="77" fillId="65" borderId="38" applyNumberFormat="0" applyAlignment="0" applyProtection="0"/>
    <xf numFmtId="0" fontId="84" fillId="0" borderId="0" applyNumberFormat="0">
      <alignment horizontal="right"/>
    </xf>
    <xf numFmtId="0" fontId="19" fillId="0" borderId="0" applyNumberFormat="0" applyFill="0" applyBorder="0" applyProtection="0">
      <alignment horizontal="left" vertical="center"/>
    </xf>
    <xf numFmtId="0" fontId="13" fillId="85" borderId="0" applyBorder="0">
      <alignment horizontal="right" vertical="center"/>
    </xf>
    <xf numFmtId="0" fontId="13" fillId="85" borderId="41">
      <alignment horizontal="right" vertical="center"/>
    </xf>
    <xf numFmtId="0" fontId="15" fillId="0" borderId="0" applyNumberFormat="0" applyFont="0" applyFill="0" applyBorder="0" applyProtection="0">
      <alignment horizontal="left" vertical="center" indent="2"/>
    </xf>
    <xf numFmtId="0" fontId="13" fillId="85" borderId="0" applyBorder="0">
      <alignment horizontal="right" vertical="center"/>
    </xf>
    <xf numFmtId="0" fontId="13" fillId="0" borderId="0" applyBorder="0">
      <alignment horizontal="right" vertical="center"/>
    </xf>
    <xf numFmtId="0" fontId="15" fillId="86" borderId="0" applyNumberFormat="0" applyFont="0" applyBorder="0" applyAlignment="0" applyProtection="0"/>
    <xf numFmtId="0" fontId="15" fillId="0" borderId="0" applyNumberFormat="0" applyFont="0" applyFill="0" applyBorder="0" applyProtection="0">
      <alignment horizontal="left" vertical="center" indent="5"/>
    </xf>
    <xf numFmtId="0" fontId="13" fillId="0" borderId="31" applyNumberFormat="0" applyFill="0" applyAlignment="0" applyProtection="0"/>
    <xf numFmtId="0" fontId="84" fillId="0" borderId="46">
      <alignment horizontal="left" vertical="top" wrapText="1"/>
    </xf>
    <xf numFmtId="0" fontId="84" fillId="87" borderId="31">
      <alignment horizontal="right" vertical="center"/>
    </xf>
    <xf numFmtId="0" fontId="84" fillId="87" borderId="31">
      <alignment horizontal="right" vertical="center"/>
    </xf>
    <xf numFmtId="0" fontId="13" fillId="0" borderId="48">
      <alignment horizontal="left" vertical="center" wrapText="1" indent="2"/>
    </xf>
    <xf numFmtId="0" fontId="84" fillId="87" borderId="43">
      <alignment horizontal="right" vertical="center"/>
    </xf>
    <xf numFmtId="0" fontId="13" fillId="0" borderId="31">
      <alignment horizontal="right" vertical="center"/>
    </xf>
    <xf numFmtId="0" fontId="15" fillId="0" borderId="47"/>
    <xf numFmtId="0" fontId="86" fillId="85" borderId="31">
      <alignment horizontal="right" vertical="center"/>
    </xf>
    <xf numFmtId="0" fontId="13" fillId="86" borderId="31"/>
    <xf numFmtId="0" fontId="84" fillId="85" borderId="31">
      <alignment horizontal="right" vertical="center"/>
    </xf>
    <xf numFmtId="0" fontId="84" fillId="85" borderId="42">
      <alignment horizontal="right" vertical="center"/>
    </xf>
    <xf numFmtId="0" fontId="13" fillId="0" borderId="42">
      <alignment horizontal="right" vertical="center"/>
    </xf>
    <xf numFmtId="4" fontId="15" fillId="0" borderId="0"/>
    <xf numFmtId="0" fontId="84" fillId="87" borderId="44">
      <alignment horizontal="right" vertical="center"/>
    </xf>
    <xf numFmtId="0" fontId="84" fillId="87" borderId="42">
      <alignment horizontal="right" vertical="center"/>
    </xf>
    <xf numFmtId="0" fontId="84" fillId="87" borderId="7">
      <alignment horizontal="right" vertical="center"/>
    </xf>
    <xf numFmtId="4" fontId="84" fillId="87" borderId="43">
      <alignment horizontal="right" vertical="center"/>
    </xf>
    <xf numFmtId="0" fontId="13" fillId="0" borderId="0"/>
    <xf numFmtId="0" fontId="13" fillId="48" borderId="31">
      <alignment horizontal="right" vertical="center"/>
    </xf>
    <xf numFmtId="0" fontId="13" fillId="48" borderId="0" applyBorder="0">
      <alignment horizontal="right" vertical="center"/>
    </xf>
    <xf numFmtId="0" fontId="15" fillId="88" borderId="31"/>
    <xf numFmtId="4" fontId="15" fillId="0" borderId="0"/>
    <xf numFmtId="4" fontId="13" fillId="0" borderId="31" applyFill="0" applyBorder="0" applyProtection="0">
      <alignment horizontal="right" vertical="center"/>
    </xf>
    <xf numFmtId="0" fontId="87" fillId="0" borderId="0" applyNumberFormat="0" applyFill="0" applyBorder="0" applyAlignment="0" applyProtection="0"/>
    <xf numFmtId="0" fontId="13" fillId="0" borderId="0"/>
    <xf numFmtId="4" fontId="15" fillId="0" borderId="0"/>
    <xf numFmtId="4" fontId="15" fillId="0" borderId="0"/>
    <xf numFmtId="0" fontId="5" fillId="0" borderId="0"/>
    <xf numFmtId="0" fontId="13" fillId="86" borderId="31"/>
    <xf numFmtId="0" fontId="84" fillId="87" borderId="43">
      <alignment horizontal="right" vertical="center"/>
    </xf>
    <xf numFmtId="0" fontId="78" fillId="66" borderId="39" applyNumberFormat="0" applyAlignment="0" applyProtection="0"/>
    <xf numFmtId="0" fontId="79" fillId="66" borderId="38" applyNumberFormat="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2" fillId="0" borderId="40" applyNumberFormat="0" applyFill="0" applyAlignment="0" applyProtection="0"/>
    <xf numFmtId="0" fontId="5" fillId="67" borderId="0" applyNumberFormat="0" applyBorder="0" applyAlignment="0" applyProtection="0"/>
    <xf numFmtId="0" fontId="5" fillId="68" borderId="0" applyNumberFormat="0" applyBorder="0" applyAlignment="0" applyProtection="0"/>
    <xf numFmtId="0" fontId="83" fillId="69" borderId="0" applyNumberFormat="0" applyBorder="0" applyAlignment="0" applyProtection="0"/>
    <xf numFmtId="0" fontId="5" fillId="70" borderId="0" applyNumberFormat="0" applyBorder="0" applyAlignment="0" applyProtection="0"/>
    <xf numFmtId="0" fontId="5" fillId="71" borderId="0" applyNumberFormat="0" applyBorder="0" applyAlignment="0" applyProtection="0"/>
    <xf numFmtId="0" fontId="83" fillId="72" borderId="0" applyNumberFormat="0" applyBorder="0" applyAlignment="0" applyProtection="0"/>
    <xf numFmtId="0" fontId="5" fillId="73" borderId="0" applyNumberFormat="0" applyBorder="0" applyAlignment="0" applyProtection="0"/>
    <xf numFmtId="0" fontId="5" fillId="74" borderId="0" applyNumberFormat="0" applyBorder="0" applyAlignment="0" applyProtection="0"/>
    <xf numFmtId="0" fontId="83" fillId="75" borderId="0" applyNumberFormat="0" applyBorder="0" applyAlignment="0" applyProtection="0"/>
    <xf numFmtId="0" fontId="5" fillId="76" borderId="0" applyNumberFormat="0" applyBorder="0" applyAlignment="0" applyProtection="0"/>
    <xf numFmtId="0" fontId="5" fillId="77" borderId="0" applyNumberFormat="0" applyBorder="0" applyAlignment="0" applyProtection="0"/>
    <xf numFmtId="0" fontId="83" fillId="78" borderId="0" applyNumberFormat="0" applyBorder="0" applyAlignment="0" applyProtection="0"/>
    <xf numFmtId="0" fontId="5" fillId="79" borderId="0" applyNumberFormat="0" applyBorder="0" applyAlignment="0" applyProtection="0"/>
    <xf numFmtId="0" fontId="5" fillId="80" borderId="0" applyNumberFormat="0" applyBorder="0" applyAlignment="0" applyProtection="0"/>
    <xf numFmtId="0" fontId="83" fillId="81" borderId="0" applyNumberFormat="0" applyBorder="0" applyAlignment="0" applyProtection="0"/>
    <xf numFmtId="0" fontId="5" fillId="82" borderId="0" applyNumberFormat="0" applyBorder="0" applyAlignment="0" applyProtection="0"/>
    <xf numFmtId="0" fontId="5" fillId="83" borderId="0" applyNumberFormat="0" applyBorder="0" applyAlignment="0" applyProtection="0"/>
    <xf numFmtId="0" fontId="83" fillId="84" borderId="0" applyNumberFormat="0" applyBorder="0" applyAlignment="0" applyProtection="0"/>
    <xf numFmtId="0" fontId="13" fillId="0" borderId="31" applyNumberFormat="0" applyFill="0" applyAlignment="0" applyProtection="0"/>
    <xf numFmtId="0" fontId="84" fillId="87" borderId="31">
      <alignment horizontal="right" vertical="center"/>
    </xf>
    <xf numFmtId="0" fontId="84" fillId="87" borderId="31">
      <alignment horizontal="right" vertical="center"/>
    </xf>
    <xf numFmtId="0" fontId="13" fillId="0" borderId="48">
      <alignment horizontal="left" vertical="center" wrapText="1" indent="2"/>
    </xf>
    <xf numFmtId="0" fontId="84" fillId="87" borderId="43">
      <alignment horizontal="right" vertical="center"/>
    </xf>
    <xf numFmtId="0" fontId="13" fillId="0" borderId="31">
      <alignment horizontal="right" vertical="center"/>
    </xf>
    <xf numFmtId="0" fontId="86" fillId="85" borderId="31">
      <alignment horizontal="right" vertical="center"/>
    </xf>
    <xf numFmtId="0" fontId="13" fillId="86" borderId="31"/>
    <xf numFmtId="0" fontId="84" fillId="85" borderId="31">
      <alignment horizontal="right" vertical="center"/>
    </xf>
    <xf numFmtId="0" fontId="84" fillId="87" borderId="7">
      <alignment horizontal="right" vertical="center"/>
    </xf>
    <xf numFmtId="0" fontId="45" fillId="0" borderId="0" applyNumberFormat="0" applyFill="0" applyBorder="0" applyAlignment="0" applyProtection="0"/>
    <xf numFmtId="0" fontId="88" fillId="89" borderId="0" applyNumberFormat="0" applyBorder="0" applyAlignment="0" applyProtection="0"/>
    <xf numFmtId="0" fontId="88" fillId="90" borderId="0" applyNumberFormat="0" applyBorder="0" applyAlignment="0" applyProtection="0"/>
    <xf numFmtId="0" fontId="88" fillId="18" borderId="0" applyNumberFormat="0" applyBorder="0" applyAlignment="0" applyProtection="0"/>
    <xf numFmtId="0" fontId="88" fillId="91" borderId="0" applyNumberFormat="0" applyBorder="0" applyAlignment="0" applyProtection="0"/>
    <xf numFmtId="0" fontId="88" fillId="92" borderId="0" applyNumberFormat="0" applyBorder="0" applyAlignment="0" applyProtection="0"/>
    <xf numFmtId="0" fontId="88" fillId="93" borderId="0" applyNumberFormat="0" applyBorder="0" applyAlignment="0" applyProtection="0"/>
    <xf numFmtId="0" fontId="15" fillId="0" borderId="0" applyNumberFormat="0" applyFont="0" applyFill="0" applyBorder="0" applyProtection="0">
      <alignment horizontal="left" vertical="center" indent="2"/>
    </xf>
    <xf numFmtId="0" fontId="15" fillId="0" borderId="0" applyNumberFormat="0" applyFont="0" applyFill="0" applyBorder="0" applyProtection="0">
      <alignment horizontal="left" vertical="center" indent="2"/>
    </xf>
    <xf numFmtId="49" fontId="13" fillId="0" borderId="31" applyNumberFormat="0" applyFont="0" applyFill="0" applyBorder="0" applyProtection="0">
      <alignment horizontal="left" vertical="center" indent="2"/>
    </xf>
    <xf numFmtId="0" fontId="88" fillId="94" borderId="0" applyNumberFormat="0" applyBorder="0" applyAlignment="0" applyProtection="0"/>
    <xf numFmtId="0" fontId="88" fillId="95" borderId="0" applyNumberFormat="0" applyBorder="0" applyAlignment="0" applyProtection="0"/>
    <xf numFmtId="0" fontId="88" fillId="19" borderId="0" applyNumberFormat="0" applyBorder="0" applyAlignment="0" applyProtection="0"/>
    <xf numFmtId="0" fontId="88" fillId="91" borderId="0" applyNumberFormat="0" applyBorder="0" applyAlignment="0" applyProtection="0"/>
    <xf numFmtId="0" fontId="88" fillId="94" borderId="0" applyNumberFormat="0" applyBorder="0" applyAlignment="0" applyProtection="0"/>
    <xf numFmtId="0" fontId="88" fillId="96" borderId="0" applyNumberFormat="0" applyBorder="0" applyAlignment="0" applyProtection="0"/>
    <xf numFmtId="0" fontId="15" fillId="0" borderId="0" applyNumberFormat="0" applyFont="0" applyFill="0" applyBorder="0" applyProtection="0">
      <alignment horizontal="left" vertical="center" indent="5"/>
    </xf>
    <xf numFmtId="0" fontId="15" fillId="0" borderId="0" applyNumberFormat="0" applyFont="0" applyFill="0" applyBorder="0" applyProtection="0">
      <alignment horizontal="left" vertical="center" indent="5"/>
    </xf>
    <xf numFmtId="49" fontId="13" fillId="0" borderId="7" applyNumberFormat="0" applyFont="0" applyFill="0" applyBorder="0" applyProtection="0">
      <alignment horizontal="left" vertical="center" indent="5"/>
    </xf>
    <xf numFmtId="0" fontId="90" fillId="97" borderId="0" applyNumberFormat="0" applyBorder="0" applyAlignment="0" applyProtection="0"/>
    <xf numFmtId="0" fontId="90" fillId="95" borderId="0" applyNumberFormat="0" applyBorder="0" applyAlignment="0" applyProtection="0"/>
    <xf numFmtId="0" fontId="90" fillId="19" borderId="0" applyNumberFormat="0" applyBorder="0" applyAlignment="0" applyProtection="0"/>
    <xf numFmtId="0" fontId="90" fillId="98" borderId="0" applyNumberFormat="0" applyBorder="0" applyAlignment="0" applyProtection="0"/>
    <xf numFmtId="0" fontId="90" fillId="99" borderId="0" applyNumberFormat="0" applyBorder="0" applyAlignment="0" applyProtection="0"/>
    <xf numFmtId="0" fontId="90" fillId="100" borderId="0" applyNumberFormat="0" applyBorder="0" applyAlignment="0" applyProtection="0"/>
    <xf numFmtId="0" fontId="90" fillId="101" borderId="0" applyNumberFormat="0" applyBorder="0" applyAlignment="0" applyProtection="0"/>
    <xf numFmtId="0" fontId="90" fillId="20" borderId="0" applyNumberFormat="0" applyBorder="0" applyAlignment="0" applyProtection="0"/>
    <xf numFmtId="0" fontId="90" fillId="102" borderId="0" applyNumberFormat="0" applyBorder="0" applyAlignment="0" applyProtection="0"/>
    <xf numFmtId="0" fontId="90" fillId="98" borderId="0" applyNumberFormat="0" applyBorder="0" applyAlignment="0" applyProtection="0"/>
    <xf numFmtId="0" fontId="90" fillId="99" borderId="0" applyNumberFormat="0" applyBorder="0" applyAlignment="0" applyProtection="0"/>
    <xf numFmtId="0" fontId="90" fillId="103" borderId="0" applyNumberFormat="0" applyBorder="0" applyAlignment="0" applyProtection="0"/>
    <xf numFmtId="0" fontId="19" fillId="48" borderId="0" applyBorder="0" applyAlignment="0"/>
    <xf numFmtId="4" fontId="19" fillId="48" borderId="0" applyBorder="0" applyAlignment="0"/>
    <xf numFmtId="4" fontId="13" fillId="48" borderId="0" applyBorder="0">
      <alignment horizontal="right" vertical="center"/>
    </xf>
    <xf numFmtId="4" fontId="13" fillId="85" borderId="0" applyBorder="0">
      <alignment horizontal="right" vertical="center"/>
    </xf>
    <xf numFmtId="4" fontId="13" fillId="85" borderId="0" applyBorder="0">
      <alignment horizontal="right" vertical="center"/>
    </xf>
    <xf numFmtId="4" fontId="84" fillId="85" borderId="31">
      <alignment horizontal="right" vertical="center"/>
    </xf>
    <xf numFmtId="4" fontId="86" fillId="85" borderId="31">
      <alignment horizontal="right" vertical="center"/>
    </xf>
    <xf numFmtId="4" fontId="84" fillId="87" borderId="31">
      <alignment horizontal="right" vertical="center"/>
    </xf>
    <xf numFmtId="4" fontId="84" fillId="87" borderId="31">
      <alignment horizontal="right" vertical="center"/>
    </xf>
    <xf numFmtId="4" fontId="84" fillId="87" borderId="7">
      <alignment horizontal="right" vertical="center"/>
    </xf>
    <xf numFmtId="4" fontId="84" fillId="87" borderId="43">
      <alignment horizontal="right" vertical="center"/>
    </xf>
    <xf numFmtId="0" fontId="89" fillId="101" borderId="0" applyNumberFormat="0" applyBorder="0" applyAlignment="0" applyProtection="0"/>
    <xf numFmtId="0" fontId="89" fillId="20" borderId="0" applyNumberFormat="0" applyBorder="0" applyAlignment="0" applyProtection="0"/>
    <xf numFmtId="0" fontId="89" fillId="102" borderId="0" applyNumberFormat="0" applyBorder="0" applyAlignment="0" applyProtection="0"/>
    <xf numFmtId="0" fontId="89" fillId="98" borderId="0" applyNumberFormat="0" applyBorder="0" applyAlignment="0" applyProtection="0"/>
    <xf numFmtId="0" fontId="89" fillId="99" borderId="0" applyNumberFormat="0" applyBorder="0" applyAlignment="0" applyProtection="0"/>
    <xf numFmtId="0" fontId="89" fillId="103" borderId="0" applyNumberFormat="0" applyBorder="0" applyAlignment="0" applyProtection="0"/>
    <xf numFmtId="0" fontId="92" fillId="90" borderId="0" applyNumberFormat="0" applyBorder="0" applyAlignment="0" applyProtection="0"/>
    <xf numFmtId="0" fontId="94" fillId="21" borderId="50" applyNumberFormat="0" applyAlignment="0" applyProtection="0"/>
    <xf numFmtId="0" fontId="95" fillId="104" borderId="51" applyNumberFormat="0" applyAlignment="0" applyProtection="0"/>
    <xf numFmtId="43" fontId="18" fillId="0" borderId="0" applyFont="0" applyFill="0" applyBorder="0" applyAlignment="0" applyProtection="0"/>
    <xf numFmtId="167" fontId="96" fillId="0" borderId="0" applyFont="0" applyFill="0" applyBorder="0" applyAlignment="0" applyProtection="0"/>
    <xf numFmtId="43" fontId="18" fillId="0" borderId="0" applyFont="0" applyFill="0" applyBorder="0" applyAlignment="0" applyProtection="0"/>
    <xf numFmtId="0" fontId="13" fillId="87" borderId="48">
      <alignment horizontal="left" vertical="center" wrapText="1" indent="2"/>
    </xf>
    <xf numFmtId="0" fontId="13" fillId="85" borderId="7">
      <alignment horizontal="left" vertical="center"/>
    </xf>
    <xf numFmtId="0" fontId="99" fillId="0" borderId="0" applyNumberFormat="0" applyFill="0" applyBorder="0" applyAlignment="0" applyProtection="0"/>
    <xf numFmtId="0" fontId="100" fillId="18" borderId="0" applyNumberFormat="0" applyBorder="0" applyAlignment="0" applyProtection="0"/>
    <xf numFmtId="0" fontId="101" fillId="18" borderId="0" applyNumberFormat="0" applyBorder="0" applyAlignment="0" applyProtection="0"/>
    <xf numFmtId="0" fontId="102" fillId="0" borderId="53" applyNumberFormat="0" applyFill="0" applyAlignment="0" applyProtection="0"/>
    <xf numFmtId="0" fontId="103" fillId="0" borderId="54" applyNumberFormat="0" applyFill="0" applyAlignment="0" applyProtection="0"/>
    <xf numFmtId="0" fontId="104" fillId="0" borderId="55" applyNumberFormat="0" applyFill="0" applyAlignment="0" applyProtection="0"/>
    <xf numFmtId="0" fontId="104" fillId="0" borderId="0" applyNumberFormat="0" applyFill="0" applyBorder="0" applyAlignment="0" applyProtection="0"/>
    <xf numFmtId="0" fontId="105" fillId="93" borderId="50" applyNumberFormat="0" applyAlignment="0" applyProtection="0"/>
    <xf numFmtId="4" fontId="13" fillId="0" borderId="0" applyBorder="0">
      <alignment horizontal="right" vertical="center"/>
    </xf>
    <xf numFmtId="0" fontId="13" fillId="0" borderId="45">
      <alignment horizontal="right" vertical="center"/>
    </xf>
    <xf numFmtId="4" fontId="13" fillId="0" borderId="31">
      <alignment horizontal="right" vertical="center"/>
    </xf>
    <xf numFmtId="1" fontId="85" fillId="85" borderId="0" applyBorder="0">
      <alignment horizontal="right" vertical="center"/>
    </xf>
    <xf numFmtId="0" fontId="106" fillId="0" borderId="56" applyNumberFormat="0" applyFill="0" applyAlignment="0" applyProtection="0"/>
    <xf numFmtId="0" fontId="107" fillId="105" borderId="0" applyNumberFormat="0" applyBorder="0" applyAlignment="0" applyProtection="0"/>
    <xf numFmtId="0" fontId="15" fillId="0" borderId="0"/>
    <xf numFmtId="0" fontId="15" fillId="0" borderId="0"/>
    <xf numFmtId="0" fontId="96" fillId="0" borderId="0"/>
    <xf numFmtId="4" fontId="108" fillId="0" borderId="0"/>
    <xf numFmtId="0" fontId="15" fillId="0" borderId="0"/>
    <xf numFmtId="0" fontId="15" fillId="0" borderId="0"/>
    <xf numFmtId="0" fontId="15" fillId="0" borderId="0"/>
    <xf numFmtId="0" fontId="5" fillId="0" borderId="0"/>
    <xf numFmtId="4" fontId="13" fillId="0" borderId="0" applyFill="0" applyBorder="0" applyProtection="0">
      <alignment horizontal="right" vertical="center"/>
    </xf>
    <xf numFmtId="4" fontId="13" fillId="0" borderId="0" applyFill="0" applyBorder="0" applyProtection="0">
      <alignment horizontal="right" vertical="center"/>
    </xf>
    <xf numFmtId="4" fontId="13" fillId="0" borderId="31" applyFill="0" applyBorder="0" applyProtection="0">
      <alignment horizontal="right" vertical="center"/>
    </xf>
    <xf numFmtId="0" fontId="19" fillId="0" borderId="0" applyNumberFormat="0" applyFill="0" applyBorder="0" applyProtection="0">
      <alignment horizontal="left" vertical="center"/>
    </xf>
    <xf numFmtId="49" fontId="19" fillId="0" borderId="31" applyNumberFormat="0" applyFill="0" applyBorder="0" applyProtection="0">
      <alignment horizontal="left" vertical="center"/>
    </xf>
    <xf numFmtId="0" fontId="15" fillId="86" borderId="0" applyNumberFormat="0" applyFont="0" applyBorder="0" applyAlignment="0" applyProtection="0"/>
    <xf numFmtId="4" fontId="15" fillId="86" borderId="0" applyNumberFormat="0" applyFont="0" applyBorder="0" applyAlignment="0" applyProtection="0"/>
    <xf numFmtId="4" fontId="15" fillId="86" borderId="0" applyNumberFormat="0" applyFont="0" applyBorder="0" applyAlignment="0" applyProtection="0"/>
    <xf numFmtId="0" fontId="15" fillId="86" borderId="0" applyNumberFormat="0" applyFont="0" applyBorder="0" applyAlignment="0" applyProtection="0"/>
    <xf numFmtId="0" fontId="15" fillId="86" borderId="0" applyNumberFormat="0" applyFont="0" applyBorder="0" applyAlignment="0" applyProtection="0"/>
    <xf numFmtId="0" fontId="96" fillId="22" borderId="0" applyNumberFormat="0" applyFont="0" applyBorder="0" applyAlignment="0" applyProtection="0"/>
    <xf numFmtId="0" fontId="88" fillId="106" borderId="57" applyNumberFormat="0" applyFont="0" applyAlignment="0" applyProtection="0"/>
    <xf numFmtId="0" fontId="15" fillId="106" borderId="57" applyNumberFormat="0" applyFont="0" applyAlignment="0" applyProtection="0"/>
    <xf numFmtId="0" fontId="109" fillId="21" borderId="49" applyNumberFormat="0" applyAlignment="0" applyProtection="0"/>
    <xf numFmtId="173" fontId="13" fillId="50" borderId="31" applyNumberFormat="0" applyFont="0" applyBorder="0" applyAlignment="0" applyProtection="0">
      <alignment horizontal="right" vertical="center"/>
    </xf>
    <xf numFmtId="9" fontId="96" fillId="0" borderId="0" applyFont="0" applyFill="0" applyBorder="0" applyAlignment="0" applyProtection="0"/>
    <xf numFmtId="0" fontId="110" fillId="90" borderId="0" applyNumberFormat="0" applyBorder="0" applyAlignment="0" applyProtection="0"/>
    <xf numFmtId="4" fontId="13" fillId="86" borderId="31"/>
    <xf numFmtId="0" fontId="13" fillId="86" borderId="42"/>
    <xf numFmtId="0" fontId="111" fillId="0" borderId="0" applyNumberFormat="0" applyFill="0" applyBorder="0" applyAlignment="0" applyProtection="0"/>
    <xf numFmtId="0" fontId="112" fillId="0" borderId="52" applyNumberFormat="0" applyFill="0" applyAlignment="0" applyProtection="0"/>
    <xf numFmtId="0" fontId="113" fillId="0" borderId="0" applyNumberFormat="0" applyFill="0" applyBorder="0" applyAlignment="0" applyProtection="0"/>
    <xf numFmtId="0" fontId="114" fillId="0" borderId="53" applyNumberFormat="0" applyFill="0" applyAlignment="0" applyProtection="0"/>
    <xf numFmtId="0" fontId="115" fillId="0" borderId="54" applyNumberFormat="0" applyFill="0" applyAlignment="0" applyProtection="0"/>
    <xf numFmtId="0" fontId="116" fillId="0" borderId="55" applyNumberFormat="0" applyFill="0" applyAlignment="0" applyProtection="0"/>
    <xf numFmtId="0" fontId="116" fillId="0" borderId="0" applyNumberFormat="0" applyFill="0" applyBorder="0" applyAlignment="0" applyProtection="0"/>
    <xf numFmtId="0" fontId="117" fillId="0" borderId="56" applyNumberFormat="0" applyFill="0" applyAlignment="0" applyProtection="0"/>
    <xf numFmtId="0" fontId="119" fillId="0" borderId="0" applyNumberFormat="0" applyFill="0" applyBorder="0" applyAlignment="0" applyProtection="0"/>
    <xf numFmtId="0" fontId="120" fillId="104" borderId="51" applyNumberFormat="0" applyAlignment="0" applyProtection="0"/>
    <xf numFmtId="0" fontId="87" fillId="0" borderId="0" applyNumberFormat="0" applyFill="0" applyBorder="0" applyAlignment="0" applyProtection="0"/>
    <xf numFmtId="0" fontId="121" fillId="0" borderId="0" applyNumberFormat="0" applyFill="0" applyBorder="0" applyAlignment="0" applyProtection="0"/>
    <xf numFmtId="0" fontId="15" fillId="0" borderId="0" applyNumberFormat="0" applyFont="0" applyFill="0" applyBorder="0" applyProtection="0">
      <alignment horizontal="left" vertical="center"/>
    </xf>
    <xf numFmtId="0" fontId="13" fillId="85" borderId="0" applyBorder="0">
      <alignment horizontal="right" vertical="center"/>
    </xf>
    <xf numFmtId="0" fontId="13" fillId="85" borderId="0" applyBorder="0">
      <alignment horizontal="right" vertical="center"/>
    </xf>
    <xf numFmtId="0" fontId="13" fillId="0" borderId="0" applyBorder="0">
      <alignment horizontal="right" vertical="center"/>
    </xf>
    <xf numFmtId="4" fontId="15" fillId="0" borderId="0"/>
    <xf numFmtId="0" fontId="122" fillId="0" borderId="0"/>
    <xf numFmtId="0" fontId="15" fillId="86" borderId="0" applyNumberFormat="0" applyFont="0" applyBorder="0" applyAlignment="0" applyProtection="0"/>
    <xf numFmtId="0" fontId="87" fillId="0" borderId="0" applyNumberFormat="0" applyFill="0" applyBorder="0" applyAlignment="0" applyProtection="0"/>
    <xf numFmtId="0" fontId="88" fillId="89" borderId="0" applyNumberFormat="0" applyBorder="0" applyAlignment="0" applyProtection="0"/>
    <xf numFmtId="0" fontId="88" fillId="90" borderId="0" applyNumberFormat="0" applyBorder="0" applyAlignment="0" applyProtection="0"/>
    <xf numFmtId="0" fontId="88" fillId="18" borderId="0" applyNumberFormat="0" applyBorder="0" applyAlignment="0" applyProtection="0"/>
    <xf numFmtId="0" fontId="88" fillId="91" borderId="0" applyNumberFormat="0" applyBorder="0" applyAlignment="0" applyProtection="0"/>
    <xf numFmtId="0" fontId="88" fillId="92" borderId="0" applyNumberFormat="0" applyBorder="0" applyAlignment="0" applyProtection="0"/>
    <xf numFmtId="0" fontId="88" fillId="93" borderId="0" applyNumberFormat="0" applyBorder="0" applyAlignment="0" applyProtection="0"/>
    <xf numFmtId="0" fontId="88" fillId="94" borderId="0" applyNumberFormat="0" applyBorder="0" applyAlignment="0" applyProtection="0"/>
    <xf numFmtId="0" fontId="88" fillId="95" borderId="0" applyNumberFormat="0" applyBorder="0" applyAlignment="0" applyProtection="0"/>
    <xf numFmtId="0" fontId="88" fillId="19" borderId="0" applyNumberFormat="0" applyBorder="0" applyAlignment="0" applyProtection="0"/>
    <xf numFmtId="0" fontId="88" fillId="91" borderId="0" applyNumberFormat="0" applyBorder="0" applyAlignment="0" applyProtection="0"/>
    <xf numFmtId="0" fontId="88" fillId="94" borderId="0" applyNumberFormat="0" applyBorder="0" applyAlignment="0" applyProtection="0"/>
    <xf numFmtId="0" fontId="88" fillId="96" borderId="0" applyNumberFormat="0" applyBorder="0" applyAlignment="0" applyProtection="0"/>
    <xf numFmtId="0" fontId="90" fillId="97" borderId="0" applyNumberFormat="0" applyBorder="0" applyAlignment="0" applyProtection="0"/>
    <xf numFmtId="0" fontId="90" fillId="95" borderId="0" applyNumberFormat="0" applyBorder="0" applyAlignment="0" applyProtection="0"/>
    <xf numFmtId="0" fontId="90" fillId="19" borderId="0" applyNumberFormat="0" applyBorder="0" applyAlignment="0" applyProtection="0"/>
    <xf numFmtId="0" fontId="90" fillId="98" borderId="0" applyNumberFormat="0" applyBorder="0" applyAlignment="0" applyProtection="0"/>
    <xf numFmtId="0" fontId="90" fillId="99" borderId="0" applyNumberFormat="0" applyBorder="0" applyAlignment="0" applyProtection="0"/>
    <xf numFmtId="0" fontId="90" fillId="100" borderId="0" applyNumberFormat="0" applyBorder="0" applyAlignment="0" applyProtection="0"/>
    <xf numFmtId="0" fontId="90" fillId="101" borderId="0" applyNumberFormat="0" applyBorder="0" applyAlignment="0" applyProtection="0"/>
    <xf numFmtId="0" fontId="90" fillId="20" borderId="0" applyNumberFormat="0" applyBorder="0" applyAlignment="0" applyProtection="0"/>
    <xf numFmtId="0" fontId="90" fillId="102" borderId="0" applyNumberFormat="0" applyBorder="0" applyAlignment="0" applyProtection="0"/>
    <xf numFmtId="0" fontId="90" fillId="98" borderId="0" applyNumberFormat="0" applyBorder="0" applyAlignment="0" applyProtection="0"/>
    <xf numFmtId="0" fontId="90" fillId="99" borderId="0" applyNumberFormat="0" applyBorder="0" applyAlignment="0" applyProtection="0"/>
    <xf numFmtId="0" fontId="90" fillId="103" borderId="0" applyNumberFormat="0" applyBorder="0" applyAlignment="0" applyProtection="0"/>
    <xf numFmtId="0" fontId="92" fillId="90" borderId="0" applyNumberFormat="0" applyBorder="0" applyAlignment="0" applyProtection="0"/>
    <xf numFmtId="0" fontId="94" fillId="21" borderId="50" applyNumberFormat="0" applyAlignment="0" applyProtection="0"/>
    <xf numFmtId="0" fontId="95" fillId="104" borderId="51" applyNumberFormat="0" applyAlignment="0" applyProtection="0"/>
    <xf numFmtId="0" fontId="99" fillId="0" borderId="0" applyNumberFormat="0" applyFill="0" applyBorder="0" applyAlignment="0" applyProtection="0"/>
    <xf numFmtId="0" fontId="100" fillId="18" borderId="0" applyNumberFormat="0" applyBorder="0" applyAlignment="0" applyProtection="0"/>
    <xf numFmtId="0" fontId="102" fillId="0" borderId="53" applyNumberFormat="0" applyFill="0" applyAlignment="0" applyProtection="0"/>
    <xf numFmtId="0" fontId="103" fillId="0" borderId="54" applyNumberFormat="0" applyFill="0" applyAlignment="0" applyProtection="0"/>
    <xf numFmtId="0" fontId="104" fillId="0" borderId="55" applyNumberFormat="0" applyFill="0" applyAlignment="0" applyProtection="0"/>
    <xf numFmtId="0" fontId="104" fillId="0" borderId="0" applyNumberFormat="0" applyFill="0" applyBorder="0" applyAlignment="0" applyProtection="0"/>
    <xf numFmtId="0" fontId="105" fillId="93" borderId="50" applyNumberFormat="0" applyAlignment="0" applyProtection="0"/>
    <xf numFmtId="0" fontId="106" fillId="0" borderId="56" applyNumberFormat="0" applyFill="0" applyAlignment="0" applyProtection="0"/>
    <xf numFmtId="0" fontId="107" fillId="105" borderId="0" applyNumberFormat="0" applyBorder="0" applyAlignment="0" applyProtection="0"/>
    <xf numFmtId="0" fontId="88" fillId="106" borderId="57" applyNumberFormat="0" applyFont="0" applyAlignment="0" applyProtection="0"/>
    <xf numFmtId="0" fontId="109" fillId="21" borderId="49" applyNumberFormat="0" applyAlignment="0" applyProtection="0"/>
    <xf numFmtId="0" fontId="111" fillId="0" borderId="0" applyNumberFormat="0" applyFill="0" applyBorder="0" applyAlignment="0" applyProtection="0"/>
    <xf numFmtId="0" fontId="112" fillId="0" borderId="52" applyNumberFormat="0" applyFill="0" applyAlignment="0" applyProtection="0"/>
    <xf numFmtId="0" fontId="119" fillId="0" borderId="0" applyNumberFormat="0" applyFill="0" applyBorder="0" applyAlignment="0" applyProtection="0"/>
    <xf numFmtId="0" fontId="123" fillId="0" borderId="0">
      <alignment horizontal="left" vertical="center" indent="1"/>
    </xf>
    <xf numFmtId="0" fontId="88" fillId="89" borderId="0" applyNumberFormat="0" applyBorder="0" applyAlignment="0" applyProtection="0"/>
    <xf numFmtId="0" fontId="88" fillId="90" borderId="0" applyNumberFormat="0" applyBorder="0" applyAlignment="0" applyProtection="0"/>
    <xf numFmtId="0" fontId="88" fillId="18" borderId="0" applyNumberFormat="0" applyBorder="0" applyAlignment="0" applyProtection="0"/>
    <xf numFmtId="0" fontId="88" fillId="91" borderId="0" applyNumberFormat="0" applyBorder="0" applyAlignment="0" applyProtection="0"/>
    <xf numFmtId="0" fontId="88" fillId="92" borderId="0" applyNumberFormat="0" applyBorder="0" applyAlignment="0" applyProtection="0"/>
    <xf numFmtId="0" fontId="88" fillId="93" borderId="0" applyNumberFormat="0" applyBorder="0" applyAlignment="0" applyProtection="0"/>
    <xf numFmtId="0" fontId="88" fillId="94" borderId="0" applyNumberFormat="0" applyBorder="0" applyAlignment="0" applyProtection="0"/>
    <xf numFmtId="0" fontId="88" fillId="95" borderId="0" applyNumberFormat="0" applyBorder="0" applyAlignment="0" applyProtection="0"/>
    <xf numFmtId="0" fontId="88" fillId="19" borderId="0" applyNumberFormat="0" applyBorder="0" applyAlignment="0" applyProtection="0"/>
    <xf numFmtId="0" fontId="88" fillId="91" borderId="0" applyNumberFormat="0" applyBorder="0" applyAlignment="0" applyProtection="0"/>
    <xf numFmtId="0" fontId="88" fillId="94" borderId="0" applyNumberFormat="0" applyBorder="0" applyAlignment="0" applyProtection="0"/>
    <xf numFmtId="0" fontId="88" fillId="96" borderId="0" applyNumberFormat="0" applyBorder="0" applyAlignment="0" applyProtection="0"/>
    <xf numFmtId="0" fontId="90" fillId="97" borderId="0" applyNumberFormat="0" applyBorder="0" applyAlignment="0" applyProtection="0"/>
    <xf numFmtId="0" fontId="90" fillId="95" borderId="0" applyNumberFormat="0" applyBorder="0" applyAlignment="0" applyProtection="0"/>
    <xf numFmtId="0" fontId="90" fillId="19" borderId="0" applyNumberFormat="0" applyBorder="0" applyAlignment="0" applyProtection="0"/>
    <xf numFmtId="0" fontId="90" fillId="98" borderId="0" applyNumberFormat="0" applyBorder="0" applyAlignment="0" applyProtection="0"/>
    <xf numFmtId="0" fontId="90" fillId="99" borderId="0" applyNumberFormat="0" applyBorder="0" applyAlignment="0" applyProtection="0"/>
    <xf numFmtId="0" fontId="90" fillId="100" borderId="0" applyNumberFormat="0" applyBorder="0" applyAlignment="0" applyProtection="0"/>
    <xf numFmtId="0" fontId="84" fillId="85" borderId="58">
      <alignment horizontal="right" vertical="center"/>
    </xf>
    <xf numFmtId="4" fontId="84" fillId="85" borderId="58">
      <alignment horizontal="right" vertical="center"/>
    </xf>
    <xf numFmtId="0" fontId="86" fillId="85" borderId="58">
      <alignment horizontal="right" vertical="center"/>
    </xf>
    <xf numFmtId="4" fontId="86" fillId="85" borderId="58">
      <alignment horizontal="right" vertical="center"/>
    </xf>
    <xf numFmtId="0" fontId="84" fillId="87" borderId="58">
      <alignment horizontal="right" vertical="center"/>
    </xf>
    <xf numFmtId="4" fontId="84" fillId="87" borderId="58">
      <alignment horizontal="right" vertical="center"/>
    </xf>
    <xf numFmtId="0" fontId="84" fillId="87" borderId="58">
      <alignment horizontal="right" vertical="center"/>
    </xf>
    <xf numFmtId="4" fontId="84" fillId="87" borderId="58">
      <alignment horizontal="right" vertical="center"/>
    </xf>
    <xf numFmtId="0" fontId="84" fillId="87" borderId="59">
      <alignment horizontal="right" vertical="center"/>
    </xf>
    <xf numFmtId="4" fontId="84" fillId="87" borderId="59">
      <alignment horizontal="right" vertical="center"/>
    </xf>
    <xf numFmtId="0" fontId="84" fillId="87" borderId="60">
      <alignment horizontal="right" vertical="center"/>
    </xf>
    <xf numFmtId="4" fontId="84" fillId="87" borderId="60">
      <alignment horizontal="right" vertical="center"/>
    </xf>
    <xf numFmtId="0" fontId="94" fillId="21" borderId="50" applyNumberFormat="0" applyAlignment="0" applyProtection="0"/>
    <xf numFmtId="0" fontId="13" fillId="87" borderId="61">
      <alignment horizontal="left" vertical="center" wrapText="1" indent="2"/>
    </xf>
    <xf numFmtId="0" fontId="13" fillId="0" borderId="61">
      <alignment horizontal="left" vertical="center" wrapText="1" indent="2"/>
    </xf>
    <xf numFmtId="0" fontId="13" fillId="85" borderId="59">
      <alignment horizontal="left" vertical="center"/>
    </xf>
    <xf numFmtId="0" fontId="99" fillId="0" borderId="0" applyNumberFormat="0" applyFill="0" applyBorder="0" applyAlignment="0" applyProtection="0"/>
    <xf numFmtId="0" fontId="105" fillId="93" borderId="50" applyNumberFormat="0" applyAlignment="0" applyProtection="0"/>
    <xf numFmtId="0" fontId="13" fillId="0" borderId="58">
      <alignment horizontal="right" vertical="center"/>
    </xf>
    <xf numFmtId="4" fontId="13" fillId="0" borderId="58">
      <alignment horizontal="right" vertical="center"/>
    </xf>
    <xf numFmtId="0" fontId="5" fillId="0" borderId="0"/>
    <xf numFmtId="0" fontId="13" fillId="0" borderId="58" applyNumberFormat="0" applyFill="0" applyAlignment="0" applyProtection="0"/>
    <xf numFmtId="0" fontId="109" fillId="21" borderId="49" applyNumberFormat="0" applyAlignment="0" applyProtection="0"/>
    <xf numFmtId="173" fontId="13" fillId="50" borderId="58" applyNumberFormat="0" applyFont="0" applyBorder="0" applyAlignment="0" applyProtection="0">
      <alignment horizontal="right" vertical="center"/>
    </xf>
    <xf numFmtId="0" fontId="13" fillId="86" borderId="58"/>
    <xf numFmtId="4" fontId="13" fillId="86" borderId="58"/>
    <xf numFmtId="0" fontId="112" fillId="0" borderId="52" applyNumberFormat="0" applyFill="0" applyAlignment="0" applyProtection="0"/>
    <xf numFmtId="0" fontId="119"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7" fillId="65" borderId="38" applyNumberFormat="0" applyAlignment="0" applyProtection="0"/>
    <xf numFmtId="0" fontId="13" fillId="85" borderId="0" applyBorder="0">
      <alignment horizontal="right" vertical="center"/>
    </xf>
    <xf numFmtId="0" fontId="13" fillId="85" borderId="0" applyBorder="0">
      <alignment horizontal="right" vertical="center"/>
    </xf>
    <xf numFmtId="0" fontId="13" fillId="0" borderId="0" applyBorder="0">
      <alignment horizontal="right" vertical="center"/>
    </xf>
    <xf numFmtId="0" fontId="15" fillId="0" borderId="0"/>
    <xf numFmtId="49" fontId="13" fillId="0" borderId="58" applyNumberFormat="0" applyFont="0" applyFill="0" applyBorder="0" applyProtection="0">
      <alignment horizontal="left" vertical="center" indent="2"/>
    </xf>
    <xf numFmtId="49" fontId="13" fillId="0" borderId="59" applyNumberFormat="0" applyFont="0" applyFill="0" applyBorder="0" applyProtection="0">
      <alignment horizontal="left" vertical="center" indent="5"/>
    </xf>
    <xf numFmtId="0" fontId="89" fillId="101" borderId="0" applyNumberFormat="0" applyBorder="0" applyAlignment="0" applyProtection="0"/>
    <xf numFmtId="0" fontId="89" fillId="20" borderId="0" applyNumberFormat="0" applyBorder="0" applyAlignment="0" applyProtection="0"/>
    <xf numFmtId="0" fontId="89" fillId="102" borderId="0" applyNumberFormat="0" applyBorder="0" applyAlignment="0" applyProtection="0"/>
    <xf numFmtId="0" fontId="89" fillId="98" borderId="0" applyNumberFormat="0" applyBorder="0" applyAlignment="0" applyProtection="0"/>
    <xf numFmtId="0" fontId="89" fillId="99" borderId="0" applyNumberFormat="0" applyBorder="0" applyAlignment="0" applyProtection="0"/>
    <xf numFmtId="0" fontId="89" fillId="103" borderId="0" applyNumberFormat="0" applyBorder="0" applyAlignment="0" applyProtection="0"/>
    <xf numFmtId="0" fontId="101" fillId="18" borderId="0" applyNumberFormat="0" applyBorder="0" applyAlignment="0" applyProtection="0"/>
    <xf numFmtId="4" fontId="15" fillId="0" borderId="0"/>
    <xf numFmtId="0" fontId="15" fillId="0" borderId="0"/>
    <xf numFmtId="0" fontId="5" fillId="0" borderId="0"/>
    <xf numFmtId="4" fontId="13" fillId="0" borderId="58" applyFill="0" applyBorder="0" applyProtection="0">
      <alignment horizontal="right" vertical="center"/>
    </xf>
    <xf numFmtId="49" fontId="19" fillId="0" borderId="58" applyNumberFormat="0" applyFill="0" applyBorder="0" applyProtection="0">
      <alignment horizontal="left" vertical="center"/>
    </xf>
    <xf numFmtId="0" fontId="15" fillId="86" borderId="0" applyNumberFormat="0" applyFont="0" applyBorder="0" applyAlignment="0" applyProtection="0"/>
    <xf numFmtId="0" fontId="110" fillId="90" borderId="0" applyNumberFormat="0" applyBorder="0" applyAlignment="0" applyProtection="0"/>
    <xf numFmtId="0" fontId="114" fillId="0" borderId="53" applyNumberFormat="0" applyFill="0" applyAlignment="0" applyProtection="0"/>
    <xf numFmtId="0" fontId="115" fillId="0" borderId="54" applyNumberFormat="0" applyFill="0" applyAlignment="0" applyProtection="0"/>
    <xf numFmtId="0" fontId="116" fillId="0" borderId="55" applyNumberFormat="0" applyFill="0" applyAlignment="0" applyProtection="0"/>
    <xf numFmtId="0" fontId="116" fillId="0" borderId="0" applyNumberFormat="0" applyFill="0" applyBorder="0" applyAlignment="0" applyProtection="0"/>
    <xf numFmtId="0" fontId="117" fillId="0" borderId="56" applyNumberFormat="0" applyFill="0" applyAlignment="0" applyProtection="0"/>
    <xf numFmtId="0" fontId="120" fillId="104" borderId="51" applyNumberFormat="0" applyAlignment="0" applyProtection="0"/>
    <xf numFmtId="0" fontId="87" fillId="0" borderId="0" applyNumberFormat="0" applyFill="0" applyBorder="0" applyAlignment="0" applyProtection="0"/>
    <xf numFmtId="0" fontId="5" fillId="0" borderId="0"/>
    <xf numFmtId="0" fontId="77" fillId="65" borderId="38" applyNumberFormat="0" applyAlignment="0" applyProtection="0"/>
    <xf numFmtId="0" fontId="18" fillId="89" borderId="0" applyNumberFormat="0" applyBorder="0" applyAlignment="0" applyProtection="0"/>
    <xf numFmtId="0" fontId="18" fillId="90" borderId="0" applyNumberFormat="0" applyBorder="0" applyAlignment="0" applyProtection="0"/>
    <xf numFmtId="0" fontId="18" fillId="18" borderId="0" applyNumberFormat="0" applyBorder="0" applyAlignment="0" applyProtection="0"/>
    <xf numFmtId="0" fontId="18" fillId="91" borderId="0" applyNumberFormat="0" applyBorder="0" applyAlignment="0" applyProtection="0"/>
    <xf numFmtId="0" fontId="18" fillId="92" borderId="0" applyNumberFormat="0" applyBorder="0" applyAlignment="0" applyProtection="0"/>
    <xf numFmtId="0" fontId="18" fillId="93" borderId="0" applyNumberFormat="0" applyBorder="0" applyAlignment="0" applyProtection="0"/>
    <xf numFmtId="0" fontId="18" fillId="94" borderId="0" applyNumberFormat="0" applyBorder="0" applyAlignment="0" applyProtection="0"/>
    <xf numFmtId="0" fontId="18" fillId="95" borderId="0" applyNumberFormat="0" applyBorder="0" applyAlignment="0" applyProtection="0"/>
    <xf numFmtId="0" fontId="18" fillId="19" borderId="0" applyNumberFormat="0" applyBorder="0" applyAlignment="0" applyProtection="0"/>
    <xf numFmtId="0" fontId="18" fillId="91" borderId="0" applyNumberFormat="0" applyBorder="0" applyAlignment="0" applyProtection="0"/>
    <xf numFmtId="0" fontId="18" fillId="94" borderId="0" applyNumberFormat="0" applyBorder="0" applyAlignment="0" applyProtection="0"/>
    <xf numFmtId="0" fontId="18" fillId="96" borderId="0" applyNumberFormat="0" applyBorder="0" applyAlignment="0" applyProtection="0"/>
    <xf numFmtId="0" fontId="89" fillId="97" borderId="0" applyNumberFormat="0" applyBorder="0" applyAlignment="0" applyProtection="0"/>
    <xf numFmtId="0" fontId="89" fillId="95" borderId="0" applyNumberFormat="0" applyBorder="0" applyAlignment="0" applyProtection="0"/>
    <xf numFmtId="0" fontId="89" fillId="19" borderId="0" applyNumberFormat="0" applyBorder="0" applyAlignment="0" applyProtection="0"/>
    <xf numFmtId="0" fontId="89" fillId="98" borderId="0" applyNumberFormat="0" applyBorder="0" applyAlignment="0" applyProtection="0"/>
    <xf numFmtId="0" fontId="89" fillId="99" borderId="0" applyNumberFormat="0" applyBorder="0" applyAlignment="0" applyProtection="0"/>
    <xf numFmtId="0" fontId="89" fillId="100" borderId="0" applyNumberFormat="0" applyBorder="0" applyAlignment="0" applyProtection="0"/>
    <xf numFmtId="0" fontId="91" fillId="21" borderId="49" applyNumberFormat="0" applyAlignment="0" applyProtection="0"/>
    <xf numFmtId="0" fontId="93" fillId="21" borderId="50" applyNumberFormat="0" applyAlignment="0" applyProtection="0"/>
    <xf numFmtId="0" fontId="11" fillId="0" borderId="52" applyNumberFormat="0" applyFill="0" applyAlignment="0" applyProtection="0"/>
    <xf numFmtId="0" fontId="98" fillId="0" borderId="0" applyNumberFormat="0" applyFill="0" applyBorder="0" applyAlignment="0" applyProtection="0"/>
    <xf numFmtId="0" fontId="5" fillId="0" borderId="0"/>
    <xf numFmtId="0" fontId="118" fillId="0" borderId="0" applyNumberFormat="0" applyFill="0" applyBorder="0" applyAlignment="0" applyProtection="0"/>
    <xf numFmtId="0" fontId="5" fillId="0" borderId="0"/>
    <xf numFmtId="0" fontId="5" fillId="0" borderId="0"/>
    <xf numFmtId="0" fontId="5" fillId="0" borderId="0"/>
    <xf numFmtId="49" fontId="13" fillId="0" borderId="31" applyNumberFormat="0" applyFont="0" applyFill="0" applyBorder="0" applyProtection="0">
      <alignment horizontal="left" vertical="center" indent="2"/>
    </xf>
    <xf numFmtId="49" fontId="13" fillId="0" borderId="7" applyNumberFormat="0" applyFont="0" applyFill="0" applyBorder="0" applyProtection="0">
      <alignment horizontal="left" vertical="center" indent="5"/>
    </xf>
    <xf numFmtId="0" fontId="84" fillId="85" borderId="31">
      <alignment horizontal="right" vertical="center"/>
    </xf>
    <xf numFmtId="4" fontId="84" fillId="85" borderId="31">
      <alignment horizontal="right" vertical="center"/>
    </xf>
    <xf numFmtId="0" fontId="86" fillId="85" borderId="31">
      <alignment horizontal="right" vertical="center"/>
    </xf>
    <xf numFmtId="4" fontId="86" fillId="85" borderId="31">
      <alignment horizontal="right" vertical="center"/>
    </xf>
    <xf numFmtId="0" fontId="84" fillId="87" borderId="31">
      <alignment horizontal="right" vertical="center"/>
    </xf>
    <xf numFmtId="4" fontId="84" fillId="87" borderId="31">
      <alignment horizontal="right" vertical="center"/>
    </xf>
    <xf numFmtId="0" fontId="84" fillId="87" borderId="31">
      <alignment horizontal="right" vertical="center"/>
    </xf>
    <xf numFmtId="4" fontId="84" fillId="87" borderId="31">
      <alignment horizontal="right" vertical="center"/>
    </xf>
    <xf numFmtId="0" fontId="84" fillId="87" borderId="7">
      <alignment horizontal="right" vertical="center"/>
    </xf>
    <xf numFmtId="4" fontId="84" fillId="87" borderId="7">
      <alignment horizontal="right" vertical="center"/>
    </xf>
    <xf numFmtId="0" fontId="84" fillId="87" borderId="43">
      <alignment horizontal="right" vertical="center"/>
    </xf>
    <xf numFmtId="4" fontId="84" fillId="87" borderId="43">
      <alignment horizontal="right" vertical="center"/>
    </xf>
    <xf numFmtId="167" fontId="49" fillId="0" borderId="0" applyFont="0" applyFill="0" applyBorder="0" applyAlignment="0" applyProtection="0"/>
    <xf numFmtId="0" fontId="13" fillId="87" borderId="48">
      <alignment horizontal="left" vertical="center" wrapText="1" indent="2"/>
    </xf>
    <xf numFmtId="0" fontId="13" fillId="0" borderId="48">
      <alignment horizontal="left" vertical="center" wrapText="1" indent="2"/>
    </xf>
    <xf numFmtId="0" fontId="13" fillId="85" borderId="7">
      <alignment horizontal="left" vertical="center"/>
    </xf>
    <xf numFmtId="0" fontId="97" fillId="93" borderId="50" applyNumberFormat="0" applyAlignment="0" applyProtection="0"/>
    <xf numFmtId="0" fontId="13" fillId="0" borderId="31">
      <alignment horizontal="right" vertical="center"/>
    </xf>
    <xf numFmtId="4" fontId="13" fillId="0" borderId="31">
      <alignment horizontal="right" vertical="center"/>
    </xf>
    <xf numFmtId="0" fontId="49" fillId="0" borderId="0"/>
    <xf numFmtId="0" fontId="122" fillId="0" borderId="0"/>
    <xf numFmtId="0" fontId="122" fillId="0" borderId="0"/>
    <xf numFmtId="0" fontId="5" fillId="0" borderId="0"/>
    <xf numFmtId="0" fontId="5" fillId="0" borderId="0"/>
    <xf numFmtId="0" fontId="5" fillId="0" borderId="0"/>
    <xf numFmtId="0" fontId="5" fillId="0" borderId="0"/>
    <xf numFmtId="0" fontId="122" fillId="0" borderId="0"/>
    <xf numFmtId="4" fontId="13" fillId="0" borderId="31" applyFill="0" applyBorder="0" applyProtection="0">
      <alignment horizontal="right" vertical="center"/>
    </xf>
    <xf numFmtId="49" fontId="19" fillId="0" borderId="31" applyNumberFormat="0" applyFill="0" applyBorder="0" applyProtection="0">
      <alignment horizontal="left" vertical="center"/>
    </xf>
    <xf numFmtId="0" fontId="13" fillId="0" borderId="31" applyNumberFormat="0" applyFill="0" applyAlignment="0" applyProtection="0"/>
    <xf numFmtId="0" fontId="49" fillId="22" borderId="0" applyNumberFormat="0" applyFont="0" applyBorder="0" applyAlignment="0" applyProtection="0"/>
    <xf numFmtId="173" fontId="13" fillId="50" borderId="31" applyNumberFormat="0" applyFont="0" applyBorder="0" applyAlignment="0" applyProtection="0">
      <alignment horizontal="right" vertical="center"/>
    </xf>
    <xf numFmtId="9" fontId="49" fillId="0" borderId="0" applyFont="0" applyFill="0" applyBorder="0" applyAlignment="0" applyProtection="0"/>
    <xf numFmtId="0" fontId="13" fillId="86" borderId="31"/>
    <xf numFmtId="4" fontId="13" fillId="86" borderId="31"/>
    <xf numFmtId="0" fontId="13" fillId="87" borderId="61">
      <alignment horizontal="left" vertical="center" wrapText="1" indent="2"/>
    </xf>
    <xf numFmtId="0" fontId="13" fillId="0" borderId="61">
      <alignment horizontal="left" vertical="center" wrapText="1" indent="2"/>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87" borderId="48">
      <alignment horizontal="left" vertical="center" wrapText="1" indent="2"/>
    </xf>
    <xf numFmtId="0" fontId="13" fillId="0" borderId="48">
      <alignment horizontal="left" vertical="center" wrapText="1" indent="2"/>
    </xf>
    <xf numFmtId="0" fontId="15" fillId="0" borderId="0"/>
    <xf numFmtId="4" fontId="84" fillId="87" borderId="58">
      <alignment horizontal="right" vertical="center"/>
    </xf>
    <xf numFmtId="0" fontId="13" fillId="86" borderId="58"/>
    <xf numFmtId="0" fontId="93" fillId="21" borderId="50" applyNumberFormat="0" applyAlignment="0" applyProtection="0"/>
    <xf numFmtId="0" fontId="84" fillId="85" borderId="58">
      <alignment horizontal="right" vertical="center"/>
    </xf>
    <xf numFmtId="0" fontId="13" fillId="0" borderId="58">
      <alignment horizontal="right" vertical="center"/>
    </xf>
    <xf numFmtId="0" fontId="112" fillId="0" borderId="52" applyNumberFormat="0" applyFill="0" applyAlignment="0" applyProtection="0"/>
    <xf numFmtId="0" fontId="13" fillId="85" borderId="59">
      <alignment horizontal="left" vertical="center"/>
    </xf>
    <xf numFmtId="0" fontId="105" fillId="93" borderId="50" applyNumberFormat="0" applyAlignment="0" applyProtection="0"/>
    <xf numFmtId="173" fontId="13" fillId="50" borderId="58" applyNumberFormat="0" applyFont="0" applyBorder="0" applyAlignment="0" applyProtection="0">
      <alignment horizontal="right" vertical="center"/>
    </xf>
    <xf numFmtId="0" fontId="88" fillId="106" borderId="57" applyNumberFormat="0" applyFont="0" applyAlignment="0" applyProtection="0"/>
    <xf numFmtId="0" fontId="13" fillId="0" borderId="61">
      <alignment horizontal="left" vertical="center" wrapText="1" indent="2"/>
    </xf>
    <xf numFmtId="4" fontId="13" fillId="86" borderId="58"/>
    <xf numFmtId="49" fontId="19" fillId="0" borderId="58" applyNumberFormat="0" applyFill="0" applyBorder="0" applyProtection="0">
      <alignment horizontal="left" vertical="center"/>
    </xf>
    <xf numFmtId="0" fontId="13" fillId="0" borderId="58">
      <alignment horizontal="right" vertical="center"/>
    </xf>
    <xf numFmtId="4" fontId="84" fillId="87" borderId="60">
      <alignment horizontal="right" vertical="center"/>
    </xf>
    <xf numFmtId="4" fontId="84" fillId="87" borderId="58">
      <alignment horizontal="right" vertical="center"/>
    </xf>
    <xf numFmtId="4" fontId="84" fillId="87" borderId="58">
      <alignment horizontal="right" vertical="center"/>
    </xf>
    <xf numFmtId="0" fontId="86" fillId="85" borderId="58">
      <alignment horizontal="right" vertical="center"/>
    </xf>
    <xf numFmtId="0" fontId="84" fillId="85" borderId="58">
      <alignment horizontal="right" vertical="center"/>
    </xf>
    <xf numFmtId="49" fontId="13" fillId="0" borderId="58" applyNumberFormat="0" applyFont="0" applyFill="0" applyBorder="0" applyProtection="0">
      <alignment horizontal="left" vertical="center" indent="2"/>
    </xf>
    <xf numFmtId="0" fontId="105" fillId="93" borderId="50" applyNumberFormat="0" applyAlignment="0" applyProtection="0"/>
    <xf numFmtId="0" fontId="91" fillId="21" borderId="49" applyNumberFormat="0" applyAlignment="0" applyProtection="0"/>
    <xf numFmtId="49" fontId="13" fillId="0" borderId="58" applyNumberFormat="0" applyFont="0" applyFill="0" applyBorder="0" applyProtection="0">
      <alignment horizontal="left" vertical="center" indent="2"/>
    </xf>
    <xf numFmtId="0" fontId="97" fillId="93" borderId="50" applyNumberFormat="0" applyAlignment="0" applyProtection="0"/>
    <xf numFmtId="4" fontId="13" fillId="0" borderId="58" applyFill="0" applyBorder="0" applyProtection="0">
      <alignment horizontal="right" vertical="center"/>
    </xf>
    <xf numFmtId="0" fontId="94" fillId="21" borderId="50" applyNumberFormat="0" applyAlignment="0" applyProtection="0"/>
    <xf numFmtId="0" fontId="112" fillId="0" borderId="52" applyNumberFormat="0" applyFill="0" applyAlignment="0" applyProtection="0"/>
    <xf numFmtId="0" fontId="109" fillId="21" borderId="49" applyNumberFormat="0" applyAlignment="0" applyProtection="0"/>
    <xf numFmtId="0" fontId="13" fillId="0" borderId="58" applyNumberFormat="0" applyFill="0" applyAlignment="0" applyProtection="0"/>
    <xf numFmtId="4" fontId="13" fillId="0" borderId="58">
      <alignment horizontal="right" vertical="center"/>
    </xf>
    <xf numFmtId="0" fontId="13" fillId="0" borderId="58">
      <alignment horizontal="right" vertical="center"/>
    </xf>
    <xf numFmtId="0" fontId="105" fillId="93" borderId="50" applyNumberFormat="0" applyAlignment="0" applyProtection="0"/>
    <xf numFmtId="0" fontId="91" fillId="21" borderId="49" applyNumberFormat="0" applyAlignment="0" applyProtection="0"/>
    <xf numFmtId="0" fontId="93" fillId="21" borderId="50" applyNumberFormat="0" applyAlignment="0" applyProtection="0"/>
    <xf numFmtId="0" fontId="13" fillId="87" borderId="61">
      <alignment horizontal="left" vertical="center" wrapText="1" indent="2"/>
    </xf>
    <xf numFmtId="0" fontId="94" fillId="21" borderId="50" applyNumberFormat="0" applyAlignment="0" applyProtection="0"/>
    <xf numFmtId="0" fontId="94" fillId="21" borderId="50" applyNumberFormat="0" applyAlignment="0" applyProtection="0"/>
    <xf numFmtId="4" fontId="84" fillId="87" borderId="59">
      <alignment horizontal="right" vertical="center"/>
    </xf>
    <xf numFmtId="0" fontId="84" fillId="87" borderId="59">
      <alignment horizontal="right" vertical="center"/>
    </xf>
    <xf numFmtId="0" fontId="84" fillId="87" borderId="58">
      <alignment horizontal="right" vertical="center"/>
    </xf>
    <xf numFmtId="4" fontId="86" fillId="85" borderId="58">
      <alignment horizontal="right" vertical="center"/>
    </xf>
    <xf numFmtId="0" fontId="97" fillId="93" borderId="50" applyNumberFormat="0" applyAlignment="0" applyProtection="0"/>
    <xf numFmtId="0" fontId="11" fillId="0" borderId="52" applyNumberFormat="0" applyFill="0" applyAlignment="0" applyProtection="0"/>
    <xf numFmtId="0" fontId="112" fillId="0" borderId="52" applyNumberFormat="0" applyFill="0" applyAlignment="0" applyProtection="0"/>
    <xf numFmtId="0" fontId="88" fillId="106" borderId="57" applyNumberFormat="0" applyFont="0" applyAlignment="0" applyProtection="0"/>
    <xf numFmtId="0" fontId="105" fillId="93" borderId="50" applyNumberFormat="0" applyAlignment="0" applyProtection="0"/>
    <xf numFmtId="49" fontId="19" fillId="0" borderId="58" applyNumberFormat="0" applyFill="0" applyBorder="0" applyProtection="0">
      <alignment horizontal="left" vertical="center"/>
    </xf>
    <xf numFmtId="0" fontId="13" fillId="87" borderId="61">
      <alignment horizontal="left" vertical="center" wrapText="1" indent="2"/>
    </xf>
    <xf numFmtId="0" fontId="94" fillId="21" borderId="50" applyNumberFormat="0" applyAlignment="0" applyProtection="0"/>
    <xf numFmtId="0" fontId="13" fillId="0" borderId="61">
      <alignment horizontal="left" vertical="center" wrapText="1" indent="2"/>
    </xf>
    <xf numFmtId="0" fontId="88" fillId="106" borderId="57" applyNumberFormat="0" applyFont="0" applyAlignment="0" applyProtection="0"/>
    <xf numFmtId="0" fontId="15" fillId="106" borderId="57" applyNumberFormat="0" applyFont="0" applyAlignment="0" applyProtection="0"/>
    <xf numFmtId="0" fontId="109" fillId="21" borderId="49" applyNumberFormat="0" applyAlignment="0" applyProtection="0"/>
    <xf numFmtId="0" fontId="112" fillId="0" borderId="52" applyNumberFormat="0" applyFill="0" applyAlignment="0" applyProtection="0"/>
    <xf numFmtId="4" fontId="13" fillId="86" borderId="58"/>
    <xf numFmtId="0" fontId="84" fillId="87" borderId="58">
      <alignment horizontal="right" vertical="center"/>
    </xf>
    <xf numFmtId="0" fontId="112" fillId="0" borderId="52" applyNumberFormat="0" applyFill="0" applyAlignment="0" applyProtection="0"/>
    <xf numFmtId="4" fontId="84" fillId="87" borderId="60">
      <alignment horizontal="right" vertical="center"/>
    </xf>
    <xf numFmtId="0" fontId="93" fillId="21" borderId="50" applyNumberFormat="0" applyAlignment="0" applyProtection="0"/>
    <xf numFmtId="0" fontId="84" fillId="87" borderId="59">
      <alignment horizontal="right" vertical="center"/>
    </xf>
    <xf numFmtId="0" fontId="94" fillId="21" borderId="50" applyNumberFormat="0" applyAlignment="0" applyProtection="0"/>
    <xf numFmtId="0" fontId="11" fillId="0" borderId="52" applyNumberFormat="0" applyFill="0" applyAlignment="0" applyProtection="0"/>
    <xf numFmtId="0" fontId="88" fillId="106" borderId="57" applyNumberFormat="0" applyFont="0" applyAlignment="0" applyProtection="0"/>
    <xf numFmtId="4" fontId="84" fillId="87" borderId="59">
      <alignment horizontal="right" vertical="center"/>
    </xf>
    <xf numFmtId="0" fontId="13" fillId="87" borderId="61">
      <alignment horizontal="left" vertical="center" wrapText="1" indent="2"/>
    </xf>
    <xf numFmtId="0" fontId="13" fillId="86" borderId="58"/>
    <xf numFmtId="173" fontId="13" fillId="50" borderId="58" applyNumberFormat="0" applyFont="0" applyBorder="0" applyAlignment="0" applyProtection="0">
      <alignment horizontal="right" vertical="center"/>
    </xf>
    <xf numFmtId="0" fontId="13" fillId="0" borderId="58" applyNumberFormat="0" applyFill="0" applyAlignment="0" applyProtection="0"/>
    <xf numFmtId="4" fontId="13" fillId="0" borderId="58" applyFill="0" applyBorder="0" applyProtection="0">
      <alignment horizontal="right" vertical="center"/>
    </xf>
    <xf numFmtId="4" fontId="84" fillId="85" borderId="58">
      <alignment horizontal="right" vertical="center"/>
    </xf>
    <xf numFmtId="0" fontId="11" fillId="0" borderId="52" applyNumberFormat="0" applyFill="0" applyAlignment="0" applyProtection="0"/>
    <xf numFmtId="49" fontId="19" fillId="0" borderId="58" applyNumberFormat="0" applyFill="0" applyBorder="0" applyProtection="0">
      <alignment horizontal="left" vertical="center"/>
    </xf>
    <xf numFmtId="49" fontId="13" fillId="0" borderId="59" applyNumberFormat="0" applyFont="0" applyFill="0" applyBorder="0" applyProtection="0">
      <alignment horizontal="left" vertical="center" indent="5"/>
    </xf>
    <xf numFmtId="0" fontId="13" fillId="85" borderId="59">
      <alignment horizontal="left" vertical="center"/>
    </xf>
    <xf numFmtId="0" fontId="94" fillId="21" borderId="50" applyNumberFormat="0" applyAlignment="0" applyProtection="0"/>
    <xf numFmtId="4" fontId="84" fillId="87" borderId="60">
      <alignment horizontal="right" vertical="center"/>
    </xf>
    <xf numFmtId="0" fontId="105" fillId="93" borderId="50" applyNumberFormat="0" applyAlignment="0" applyProtection="0"/>
    <xf numFmtId="0" fontId="105" fillId="93" borderId="50" applyNumberFormat="0" applyAlignment="0" applyProtection="0"/>
    <xf numFmtId="0" fontId="88" fillId="106" borderId="57" applyNumberFormat="0" applyFont="0" applyAlignment="0" applyProtection="0"/>
    <xf numFmtId="0" fontId="109" fillId="21" borderId="49" applyNumberFormat="0" applyAlignment="0" applyProtection="0"/>
    <xf numFmtId="0" fontId="112" fillId="0" borderId="52" applyNumberFormat="0" applyFill="0" applyAlignment="0" applyProtection="0"/>
    <xf numFmtId="0" fontId="84" fillId="87" borderId="58">
      <alignment horizontal="right" vertical="center"/>
    </xf>
    <xf numFmtId="0" fontId="15" fillId="106" borderId="57" applyNumberFormat="0" applyFont="0" applyAlignment="0" applyProtection="0"/>
    <xf numFmtId="4" fontId="13" fillId="0" borderId="58">
      <alignment horizontal="right" vertical="center"/>
    </xf>
    <xf numFmtId="0" fontId="112" fillId="0" borderId="52" applyNumberFormat="0" applyFill="0" applyAlignment="0" applyProtection="0"/>
    <xf numFmtId="0" fontId="84" fillId="87" borderId="58">
      <alignment horizontal="right" vertical="center"/>
    </xf>
    <xf numFmtId="0" fontId="84" fillId="87" borderId="58">
      <alignment horizontal="right" vertical="center"/>
    </xf>
    <xf numFmtId="4" fontId="86" fillId="85" borderId="58">
      <alignment horizontal="right" vertical="center"/>
    </xf>
    <xf numFmtId="0" fontId="84" fillId="85" borderId="58">
      <alignment horizontal="right" vertical="center"/>
    </xf>
    <xf numFmtId="4" fontId="84" fillId="85" borderId="58">
      <alignment horizontal="right" vertical="center"/>
    </xf>
    <xf numFmtId="0" fontId="86" fillId="85" borderId="58">
      <alignment horizontal="right" vertical="center"/>
    </xf>
    <xf numFmtId="4" fontId="86" fillId="85" borderId="58">
      <alignment horizontal="right" vertical="center"/>
    </xf>
    <xf numFmtId="0" fontId="84" fillId="87" borderId="58">
      <alignment horizontal="right" vertical="center"/>
    </xf>
    <xf numFmtId="4" fontId="84" fillId="87" borderId="58">
      <alignment horizontal="right" vertical="center"/>
    </xf>
    <xf numFmtId="0" fontId="84" fillId="87" borderId="58">
      <alignment horizontal="right" vertical="center"/>
    </xf>
    <xf numFmtId="4" fontId="84" fillId="87" borderId="58">
      <alignment horizontal="right" vertical="center"/>
    </xf>
    <xf numFmtId="0" fontId="84" fillId="87" borderId="59">
      <alignment horizontal="right" vertical="center"/>
    </xf>
    <xf numFmtId="4" fontId="84" fillId="87" borderId="59">
      <alignment horizontal="right" vertical="center"/>
    </xf>
    <xf numFmtId="0" fontId="84" fillId="87" borderId="60">
      <alignment horizontal="right" vertical="center"/>
    </xf>
    <xf numFmtId="4" fontId="84" fillId="87" borderId="60">
      <alignment horizontal="right" vertical="center"/>
    </xf>
    <xf numFmtId="0" fontId="94" fillId="21" borderId="50" applyNumberFormat="0" applyAlignment="0" applyProtection="0"/>
    <xf numFmtId="0" fontId="13" fillId="87" borderId="61">
      <alignment horizontal="left" vertical="center" wrapText="1" indent="2"/>
    </xf>
    <xf numFmtId="0" fontId="13" fillId="0" borderId="61">
      <alignment horizontal="left" vertical="center" wrapText="1" indent="2"/>
    </xf>
    <xf numFmtId="0" fontId="13" fillId="85" borderId="59">
      <alignment horizontal="left" vertical="center"/>
    </xf>
    <xf numFmtId="0" fontId="105" fillId="93" borderId="50" applyNumberFormat="0" applyAlignment="0" applyProtection="0"/>
    <xf numFmtId="0" fontId="13" fillId="0" borderId="58">
      <alignment horizontal="right" vertical="center"/>
    </xf>
    <xf numFmtId="4" fontId="13" fillId="0" borderId="58">
      <alignment horizontal="right" vertical="center"/>
    </xf>
    <xf numFmtId="0" fontId="13" fillId="0" borderId="58" applyNumberFormat="0" applyFill="0" applyAlignment="0" applyProtection="0"/>
    <xf numFmtId="0" fontId="109" fillId="21" borderId="49" applyNumberFormat="0" applyAlignment="0" applyProtection="0"/>
    <xf numFmtId="173" fontId="13" fillId="50" borderId="58" applyNumberFormat="0" applyFont="0" applyBorder="0" applyAlignment="0" applyProtection="0">
      <alignment horizontal="right" vertical="center"/>
    </xf>
    <xf numFmtId="0" fontId="13" fillId="86" borderId="58"/>
    <xf numFmtId="4" fontId="13" fillId="86" borderId="58"/>
    <xf numFmtId="0" fontId="112" fillId="0" borderId="52" applyNumberFormat="0" applyFill="0" applyAlignment="0" applyProtection="0"/>
    <xf numFmtId="0" fontId="15" fillId="106" borderId="57" applyNumberFormat="0" applyFont="0" applyAlignment="0" applyProtection="0"/>
    <xf numFmtId="0" fontId="88" fillId="106" borderId="57" applyNumberFormat="0" applyFont="0" applyAlignment="0" applyProtection="0"/>
    <xf numFmtId="0" fontId="13" fillId="0" borderId="58" applyNumberFormat="0" applyFill="0" applyAlignment="0" applyProtection="0"/>
    <xf numFmtId="0" fontId="11" fillId="0" borderId="52" applyNumberFormat="0" applyFill="0" applyAlignment="0" applyProtection="0"/>
    <xf numFmtId="0" fontId="112" fillId="0" borderId="52" applyNumberFormat="0" applyFill="0" applyAlignment="0" applyProtection="0"/>
    <xf numFmtId="0" fontId="97" fillId="93" borderId="50" applyNumberFormat="0" applyAlignment="0" applyProtection="0"/>
    <xf numFmtId="0" fontId="94" fillId="21" borderId="50" applyNumberFormat="0" applyAlignment="0" applyProtection="0"/>
    <xf numFmtId="4" fontId="86" fillId="85" borderId="58">
      <alignment horizontal="right" vertical="center"/>
    </xf>
    <xf numFmtId="0" fontId="84" fillId="85" borderId="58">
      <alignment horizontal="right" vertical="center"/>
    </xf>
    <xf numFmtId="173" fontId="13" fillId="50" borderId="58" applyNumberFormat="0" applyFont="0" applyBorder="0" applyAlignment="0" applyProtection="0">
      <alignment horizontal="right" vertical="center"/>
    </xf>
    <xf numFmtId="0" fontId="11" fillId="0" borderId="52" applyNumberFormat="0" applyFill="0" applyAlignment="0" applyProtection="0"/>
    <xf numFmtId="49" fontId="13" fillId="0" borderId="58" applyNumberFormat="0" applyFont="0" applyFill="0" applyBorder="0" applyProtection="0">
      <alignment horizontal="left" vertical="center" indent="2"/>
    </xf>
    <xf numFmtId="49" fontId="13" fillId="0" borderId="59" applyNumberFormat="0" applyFont="0" applyFill="0" applyBorder="0" applyProtection="0">
      <alignment horizontal="left" vertical="center" indent="5"/>
    </xf>
    <xf numFmtId="49" fontId="13" fillId="0" borderId="58" applyNumberFormat="0" applyFont="0" applyFill="0" applyBorder="0" applyProtection="0">
      <alignment horizontal="left" vertical="center" indent="2"/>
    </xf>
    <xf numFmtId="4" fontId="13" fillId="0" borderId="58" applyFill="0" applyBorder="0" applyProtection="0">
      <alignment horizontal="right" vertical="center"/>
    </xf>
    <xf numFmtId="49" fontId="19" fillId="0" borderId="58" applyNumberFormat="0" applyFill="0" applyBorder="0" applyProtection="0">
      <alignment horizontal="left" vertical="center"/>
    </xf>
    <xf numFmtId="0" fontId="13" fillId="0" borderId="61">
      <alignment horizontal="left" vertical="center" wrapText="1" indent="2"/>
    </xf>
    <xf numFmtId="0" fontId="109" fillId="21" borderId="49" applyNumberFormat="0" applyAlignment="0" applyProtection="0"/>
    <xf numFmtId="0" fontId="84" fillId="87" borderId="60">
      <alignment horizontal="right" vertical="center"/>
    </xf>
    <xf numFmtId="0" fontId="97" fillId="93" borderId="50" applyNumberFormat="0" applyAlignment="0" applyProtection="0"/>
    <xf numFmtId="0" fontId="84" fillId="87" borderId="60">
      <alignment horizontal="right" vertical="center"/>
    </xf>
    <xf numFmtId="4" fontId="84" fillId="87" borderId="58">
      <alignment horizontal="right" vertical="center"/>
    </xf>
    <xf numFmtId="0" fontId="84" fillId="87" borderId="58">
      <alignment horizontal="right" vertical="center"/>
    </xf>
    <xf numFmtId="0" fontId="91" fillId="21" borderId="49" applyNumberFormat="0" applyAlignment="0" applyProtection="0"/>
    <xf numFmtId="0" fontId="93" fillId="21" borderId="50" applyNumberFormat="0" applyAlignment="0" applyProtection="0"/>
    <xf numFmtId="0" fontId="11" fillId="0" borderId="52" applyNumberFormat="0" applyFill="0" applyAlignment="0" applyProtection="0"/>
    <xf numFmtId="0" fontId="13" fillId="86" borderId="58"/>
    <xf numFmtId="4" fontId="13" fillId="86" borderId="58"/>
    <xf numFmtId="4" fontId="84" fillId="87" borderId="58">
      <alignment horizontal="right" vertical="center"/>
    </xf>
    <xf numFmtId="0" fontId="86" fillId="85" borderId="58">
      <alignment horizontal="right" vertical="center"/>
    </xf>
    <xf numFmtId="0" fontId="97" fillId="93" borderId="50" applyNumberFormat="0" applyAlignment="0" applyProtection="0"/>
    <xf numFmtId="0" fontId="94" fillId="21" borderId="50" applyNumberFormat="0" applyAlignment="0" applyProtection="0"/>
    <xf numFmtId="4" fontId="13" fillId="0" borderId="58">
      <alignment horizontal="right" vertical="center"/>
    </xf>
    <xf numFmtId="0" fontId="13" fillId="87" borderId="61">
      <alignment horizontal="left" vertical="center" wrapText="1" indent="2"/>
    </xf>
    <xf numFmtId="0" fontId="13" fillId="0" borderId="61">
      <alignment horizontal="left" vertical="center" wrapText="1" indent="2"/>
    </xf>
    <xf numFmtId="0" fontId="109" fillId="21" borderId="49" applyNumberFormat="0" applyAlignment="0" applyProtection="0"/>
    <xf numFmtId="0" fontId="105" fillId="93" borderId="50" applyNumberFormat="0" applyAlignment="0" applyProtection="0"/>
    <xf numFmtId="0" fontId="93" fillId="21" borderId="50" applyNumberFormat="0" applyAlignment="0" applyProtection="0"/>
    <xf numFmtId="0" fontId="91" fillId="21" borderId="49" applyNumberFormat="0" applyAlignment="0" applyProtection="0"/>
    <xf numFmtId="0" fontId="84" fillId="87" borderId="60">
      <alignment horizontal="right" vertical="center"/>
    </xf>
    <xf numFmtId="0" fontId="86" fillId="85" borderId="58">
      <alignment horizontal="right" vertical="center"/>
    </xf>
    <xf numFmtId="4" fontId="84" fillId="85" borderId="58">
      <alignment horizontal="right" vertical="center"/>
    </xf>
    <xf numFmtId="4" fontId="84" fillId="87" borderId="58">
      <alignment horizontal="right" vertical="center"/>
    </xf>
    <xf numFmtId="49" fontId="13" fillId="0" borderId="59" applyNumberFormat="0" applyFont="0" applyFill="0" applyBorder="0" applyProtection="0">
      <alignment horizontal="left" vertical="center" indent="5"/>
    </xf>
    <xf numFmtId="4" fontId="13" fillId="0" borderId="58" applyFill="0" applyBorder="0" applyProtection="0">
      <alignment horizontal="right" vertical="center"/>
    </xf>
    <xf numFmtId="4" fontId="84" fillId="85" borderId="58">
      <alignment horizontal="right" vertical="center"/>
    </xf>
    <xf numFmtId="0" fontId="15" fillId="0" borderId="0"/>
    <xf numFmtId="0" fontId="105" fillId="93" borderId="50" applyNumberFormat="0" applyAlignment="0" applyProtection="0"/>
    <xf numFmtId="0" fontId="97" fillId="93" borderId="50" applyNumberFormat="0" applyAlignment="0" applyProtection="0"/>
    <xf numFmtId="0" fontId="93" fillId="21" borderId="50" applyNumberFormat="0" applyAlignment="0" applyProtection="0"/>
    <xf numFmtId="0" fontId="13" fillId="87" borderId="61">
      <alignment horizontal="left" vertical="center" wrapText="1" indent="2"/>
    </xf>
    <xf numFmtId="0" fontId="13" fillId="0" borderId="61">
      <alignment horizontal="left" vertical="center" wrapText="1" indent="2"/>
    </xf>
    <xf numFmtId="0" fontId="13" fillId="87" borderId="61">
      <alignment horizontal="left" vertical="center" wrapText="1" indent="2"/>
    </xf>
    <xf numFmtId="0" fontId="13" fillId="0" borderId="61">
      <alignment horizontal="left" vertical="center" wrapText="1" indent="2"/>
    </xf>
    <xf numFmtId="0" fontId="91" fillId="21" borderId="49" applyNumberFormat="0" applyAlignment="0" applyProtection="0"/>
    <xf numFmtId="0" fontId="93" fillId="21" borderId="50" applyNumberFormat="0" applyAlignment="0" applyProtection="0"/>
    <xf numFmtId="0" fontId="94" fillId="21" borderId="50" applyNumberFormat="0" applyAlignment="0" applyProtection="0"/>
    <xf numFmtId="0" fontId="97" fillId="93" borderId="50" applyNumberFormat="0" applyAlignment="0" applyProtection="0"/>
    <xf numFmtId="0" fontId="11" fillId="0" borderId="52" applyNumberFormat="0" applyFill="0" applyAlignment="0" applyProtection="0"/>
    <xf numFmtId="0" fontId="105" fillId="93" borderId="50" applyNumberFormat="0" applyAlignment="0" applyProtection="0"/>
    <xf numFmtId="0" fontId="88" fillId="106" borderId="57" applyNumberFormat="0" applyFont="0" applyAlignment="0" applyProtection="0"/>
    <xf numFmtId="0" fontId="15" fillId="106" borderId="57" applyNumberFormat="0" applyFont="0" applyAlignment="0" applyProtection="0"/>
    <xf numFmtId="0" fontId="109" fillId="21" borderId="49" applyNumberFormat="0" applyAlignment="0" applyProtection="0"/>
    <xf numFmtId="0" fontId="112" fillId="0" borderId="52" applyNumberFormat="0" applyFill="0" applyAlignment="0" applyProtection="0"/>
    <xf numFmtId="0" fontId="94" fillId="21" borderId="50" applyNumberFormat="0" applyAlignment="0" applyProtection="0"/>
    <xf numFmtId="0" fontId="105" fillId="93" borderId="50" applyNumberFormat="0" applyAlignment="0" applyProtection="0"/>
    <xf numFmtId="0" fontId="88" fillId="106" borderId="57" applyNumberFormat="0" applyFont="0" applyAlignment="0" applyProtection="0"/>
    <xf numFmtId="0" fontId="109" fillId="21" borderId="49" applyNumberFormat="0" applyAlignment="0" applyProtection="0"/>
    <xf numFmtId="0" fontId="112" fillId="0" borderId="52" applyNumberFormat="0" applyFill="0" applyAlignment="0" applyProtection="0"/>
    <xf numFmtId="0" fontId="84" fillId="87" borderId="7">
      <alignment horizontal="right" vertical="center"/>
    </xf>
    <xf numFmtId="4" fontId="84" fillId="87" borderId="7">
      <alignment horizontal="right" vertical="center"/>
    </xf>
    <xf numFmtId="0" fontId="84" fillId="87" borderId="43">
      <alignment horizontal="right" vertical="center"/>
    </xf>
    <xf numFmtId="4" fontId="84" fillId="87" borderId="43">
      <alignment horizontal="right" vertical="center"/>
    </xf>
    <xf numFmtId="0" fontId="94" fillId="21" borderId="50" applyNumberFormat="0" applyAlignment="0" applyProtection="0"/>
    <xf numFmtId="0" fontId="13" fillId="87" borderId="48">
      <alignment horizontal="left" vertical="center" wrapText="1" indent="2"/>
    </xf>
    <xf numFmtId="0" fontId="13" fillId="0" borderId="48">
      <alignment horizontal="left" vertical="center" wrapText="1" indent="2"/>
    </xf>
    <xf numFmtId="0" fontId="13" fillId="85" borderId="7">
      <alignment horizontal="left" vertical="center"/>
    </xf>
    <xf numFmtId="0" fontId="105" fillId="93" borderId="50" applyNumberFormat="0" applyAlignment="0" applyProtection="0"/>
    <xf numFmtId="0" fontId="109" fillId="21" borderId="49" applyNumberFormat="0" applyAlignment="0" applyProtection="0"/>
    <xf numFmtId="0" fontId="112" fillId="0" borderId="52" applyNumberFormat="0" applyFill="0" applyAlignment="0" applyProtection="0"/>
    <xf numFmtId="49" fontId="13" fillId="0" borderId="7" applyNumberFormat="0" applyFont="0" applyFill="0" applyBorder="0" applyProtection="0">
      <alignment horizontal="left" vertical="center" indent="5"/>
    </xf>
    <xf numFmtId="0" fontId="91" fillId="21" borderId="49" applyNumberFormat="0" applyAlignment="0" applyProtection="0"/>
    <xf numFmtId="0" fontId="93" fillId="21" borderId="50" applyNumberFormat="0" applyAlignment="0" applyProtection="0"/>
    <xf numFmtId="0" fontId="11" fillId="0" borderId="52" applyNumberFormat="0" applyFill="0" applyAlignment="0" applyProtection="0"/>
    <xf numFmtId="49" fontId="13" fillId="0" borderId="58" applyNumberFormat="0" applyFont="0" applyFill="0" applyBorder="0" applyProtection="0">
      <alignment horizontal="left" vertical="center" indent="2"/>
    </xf>
    <xf numFmtId="0" fontId="84" fillId="85" borderId="58">
      <alignment horizontal="right" vertical="center"/>
    </xf>
    <xf numFmtId="4" fontId="84" fillId="85" borderId="58">
      <alignment horizontal="right" vertical="center"/>
    </xf>
    <xf numFmtId="0" fontId="86" fillId="85" borderId="58">
      <alignment horizontal="right" vertical="center"/>
    </xf>
    <xf numFmtId="4" fontId="86" fillId="85" borderId="58">
      <alignment horizontal="right" vertical="center"/>
    </xf>
    <xf numFmtId="0" fontId="84" fillId="87" borderId="58">
      <alignment horizontal="right" vertical="center"/>
    </xf>
    <xf numFmtId="4" fontId="84" fillId="87" borderId="58">
      <alignment horizontal="right" vertical="center"/>
    </xf>
    <xf numFmtId="0" fontId="84" fillId="87" borderId="58">
      <alignment horizontal="right" vertical="center"/>
    </xf>
    <xf numFmtId="4" fontId="84" fillId="87" borderId="58">
      <alignment horizontal="right" vertical="center"/>
    </xf>
    <xf numFmtId="0" fontId="97" fillId="93" borderId="50" applyNumberFormat="0" applyAlignment="0" applyProtection="0"/>
    <xf numFmtId="0" fontId="13" fillId="0" borderId="58">
      <alignment horizontal="right" vertical="center"/>
    </xf>
    <xf numFmtId="4" fontId="13" fillId="0" borderId="58">
      <alignment horizontal="right" vertical="center"/>
    </xf>
    <xf numFmtId="4" fontId="13" fillId="0" borderId="58" applyFill="0" applyBorder="0" applyProtection="0">
      <alignment horizontal="right" vertical="center"/>
    </xf>
    <xf numFmtId="49" fontId="19" fillId="0" borderId="58" applyNumberFormat="0" applyFill="0" applyBorder="0" applyProtection="0">
      <alignment horizontal="left" vertical="center"/>
    </xf>
    <xf numFmtId="0" fontId="13" fillId="0" borderId="58" applyNumberFormat="0" applyFill="0" applyAlignment="0" applyProtection="0"/>
    <xf numFmtId="173" fontId="13" fillId="50" borderId="58" applyNumberFormat="0" applyFont="0" applyBorder="0" applyAlignment="0" applyProtection="0">
      <alignment horizontal="right" vertical="center"/>
    </xf>
    <xf numFmtId="0" fontId="13" fillId="86" borderId="58"/>
    <xf numFmtId="4" fontId="13" fillId="86" borderId="58"/>
    <xf numFmtId="4" fontId="84" fillId="87" borderId="58">
      <alignment horizontal="right" vertical="center"/>
    </xf>
    <xf numFmtId="0" fontId="13" fillId="86" borderId="58"/>
    <xf numFmtId="0" fontId="93" fillId="21" borderId="50" applyNumberFormat="0" applyAlignment="0" applyProtection="0"/>
    <xf numFmtId="0" fontId="84" fillId="85" borderId="58">
      <alignment horizontal="right" vertical="center"/>
    </xf>
    <xf numFmtId="0" fontId="13" fillId="0" borderId="58">
      <alignment horizontal="right" vertical="center"/>
    </xf>
    <xf numFmtId="0" fontId="112" fillId="0" borderId="52" applyNumberFormat="0" applyFill="0" applyAlignment="0" applyProtection="0"/>
    <xf numFmtId="0" fontId="13" fillId="85" borderId="59">
      <alignment horizontal="left" vertical="center"/>
    </xf>
    <xf numFmtId="0" fontId="105" fillId="93" borderId="50" applyNumberFormat="0" applyAlignment="0" applyProtection="0"/>
    <xf numFmtId="173" fontId="13" fillId="50" borderId="58" applyNumberFormat="0" applyFont="0" applyBorder="0" applyAlignment="0" applyProtection="0">
      <alignment horizontal="right" vertical="center"/>
    </xf>
    <xf numFmtId="0" fontId="88" fillId="106" borderId="57" applyNumberFormat="0" applyFont="0" applyAlignment="0" applyProtection="0"/>
    <xf numFmtId="0" fontId="13" fillId="0" borderId="61">
      <alignment horizontal="left" vertical="center" wrapText="1" indent="2"/>
    </xf>
    <xf numFmtId="4" fontId="13" fillId="86" borderId="58"/>
    <xf numFmtId="49" fontId="19" fillId="0" borderId="58" applyNumberFormat="0" applyFill="0" applyBorder="0" applyProtection="0">
      <alignment horizontal="left" vertical="center"/>
    </xf>
    <xf numFmtId="0" fontId="13" fillId="0" borderId="58">
      <alignment horizontal="right" vertical="center"/>
    </xf>
    <xf numFmtId="4" fontId="84" fillId="87" borderId="60">
      <alignment horizontal="right" vertical="center"/>
    </xf>
    <xf numFmtId="4" fontId="84" fillId="87" borderId="58">
      <alignment horizontal="right" vertical="center"/>
    </xf>
    <xf numFmtId="4" fontId="84" fillId="87" borderId="58">
      <alignment horizontal="right" vertical="center"/>
    </xf>
    <xf numFmtId="0" fontId="86" fillId="85" borderId="58">
      <alignment horizontal="right" vertical="center"/>
    </xf>
    <xf numFmtId="0" fontId="84" fillId="85" borderId="58">
      <alignment horizontal="right" vertical="center"/>
    </xf>
    <xf numFmtId="49" fontId="13" fillId="0" borderId="58" applyNumberFormat="0" applyFont="0" applyFill="0" applyBorder="0" applyProtection="0">
      <alignment horizontal="left" vertical="center" indent="2"/>
    </xf>
    <xf numFmtId="0" fontId="105" fillId="93" borderId="50" applyNumberFormat="0" applyAlignment="0" applyProtection="0"/>
    <xf numFmtId="0" fontId="91" fillId="21" borderId="49" applyNumberFormat="0" applyAlignment="0" applyProtection="0"/>
    <xf numFmtId="49" fontId="13" fillId="0" borderId="58" applyNumberFormat="0" applyFont="0" applyFill="0" applyBorder="0" applyProtection="0">
      <alignment horizontal="left" vertical="center" indent="2"/>
    </xf>
    <xf numFmtId="0" fontId="97" fillId="93" borderId="50" applyNumberFormat="0" applyAlignment="0" applyProtection="0"/>
    <xf numFmtId="4" fontId="13" fillId="0" borderId="58" applyFill="0" applyBorder="0" applyProtection="0">
      <alignment horizontal="right" vertical="center"/>
    </xf>
    <xf numFmtId="0" fontId="94" fillId="21" borderId="50" applyNumberFormat="0" applyAlignment="0" applyProtection="0"/>
    <xf numFmtId="0" fontId="112" fillId="0" borderId="52" applyNumberFormat="0" applyFill="0" applyAlignment="0" applyProtection="0"/>
    <xf numFmtId="0" fontId="109" fillId="21" borderId="49" applyNumberFormat="0" applyAlignment="0" applyProtection="0"/>
    <xf numFmtId="0" fontId="13" fillId="0" borderId="58" applyNumberFormat="0" applyFill="0" applyAlignment="0" applyProtection="0"/>
    <xf numFmtId="4" fontId="13" fillId="0" borderId="58">
      <alignment horizontal="right" vertical="center"/>
    </xf>
    <xf numFmtId="0" fontId="13" fillId="0" borderId="58">
      <alignment horizontal="right" vertical="center"/>
    </xf>
    <xf numFmtId="0" fontId="105" fillId="93" borderId="50" applyNumberFormat="0" applyAlignment="0" applyProtection="0"/>
    <xf numFmtId="0" fontId="91" fillId="21" borderId="49" applyNumberFormat="0" applyAlignment="0" applyProtection="0"/>
    <xf numFmtId="0" fontId="93" fillId="21" borderId="50" applyNumberFormat="0" applyAlignment="0" applyProtection="0"/>
    <xf numFmtId="0" fontId="13" fillId="87" borderId="61">
      <alignment horizontal="left" vertical="center" wrapText="1" indent="2"/>
    </xf>
    <xf numFmtId="0" fontId="94" fillId="21" borderId="50" applyNumberFormat="0" applyAlignment="0" applyProtection="0"/>
    <xf numFmtId="0" fontId="94" fillId="21" borderId="50" applyNumberFormat="0" applyAlignment="0" applyProtection="0"/>
    <xf numFmtId="4" fontId="84" fillId="87" borderId="59">
      <alignment horizontal="right" vertical="center"/>
    </xf>
    <xf numFmtId="0" fontId="84" fillId="87" borderId="59">
      <alignment horizontal="right" vertical="center"/>
    </xf>
    <xf numFmtId="0" fontId="84" fillId="87" borderId="58">
      <alignment horizontal="right" vertical="center"/>
    </xf>
    <xf numFmtId="4" fontId="86" fillId="85" borderId="58">
      <alignment horizontal="right" vertical="center"/>
    </xf>
    <xf numFmtId="0" fontId="97" fillId="93" borderId="50" applyNumberFormat="0" applyAlignment="0" applyProtection="0"/>
    <xf numFmtId="0" fontId="11" fillId="0" borderId="52" applyNumberFormat="0" applyFill="0" applyAlignment="0" applyProtection="0"/>
    <xf numFmtId="0" fontId="112" fillId="0" borderId="52" applyNumberFormat="0" applyFill="0" applyAlignment="0" applyProtection="0"/>
    <xf numFmtId="0" fontId="88" fillId="106" borderId="57" applyNumberFormat="0" applyFont="0" applyAlignment="0" applyProtection="0"/>
    <xf numFmtId="0" fontId="105" fillId="93" borderId="50" applyNumberFormat="0" applyAlignment="0" applyProtection="0"/>
    <xf numFmtId="49" fontId="19" fillId="0" borderId="58" applyNumberFormat="0" applyFill="0" applyBorder="0" applyProtection="0">
      <alignment horizontal="left" vertical="center"/>
    </xf>
    <xf numFmtId="0" fontId="13" fillId="87" borderId="61">
      <alignment horizontal="left" vertical="center" wrapText="1" indent="2"/>
    </xf>
    <xf numFmtId="0" fontId="94" fillId="21" borderId="50" applyNumberFormat="0" applyAlignment="0" applyProtection="0"/>
    <xf numFmtId="0" fontId="13" fillId="0" borderId="61">
      <alignment horizontal="left" vertical="center" wrapText="1" indent="2"/>
    </xf>
    <xf numFmtId="0" fontId="88" fillId="106" borderId="57" applyNumberFormat="0" applyFont="0" applyAlignment="0" applyProtection="0"/>
    <xf numFmtId="0" fontId="15" fillId="106" borderId="57" applyNumberFormat="0" applyFont="0" applyAlignment="0" applyProtection="0"/>
    <xf numFmtId="0" fontId="109" fillId="21" borderId="49" applyNumberFormat="0" applyAlignment="0" applyProtection="0"/>
    <xf numFmtId="0" fontId="112" fillId="0" borderId="52" applyNumberFormat="0" applyFill="0" applyAlignment="0" applyProtection="0"/>
    <xf numFmtId="4" fontId="13" fillId="86" borderId="58"/>
    <xf numFmtId="0" fontId="84" fillId="87" borderId="58">
      <alignment horizontal="right" vertical="center"/>
    </xf>
    <xf numFmtId="0" fontId="112" fillId="0" borderId="52" applyNumberFormat="0" applyFill="0" applyAlignment="0" applyProtection="0"/>
    <xf numFmtId="4" fontId="84" fillId="87" borderId="60">
      <alignment horizontal="right" vertical="center"/>
    </xf>
    <xf numFmtId="0" fontId="93" fillId="21" borderId="50" applyNumberFormat="0" applyAlignment="0" applyProtection="0"/>
    <xf numFmtId="0" fontId="84" fillId="87" borderId="59">
      <alignment horizontal="right" vertical="center"/>
    </xf>
    <xf numFmtId="0" fontId="94" fillId="21" borderId="50" applyNumberFormat="0" applyAlignment="0" applyProtection="0"/>
    <xf numFmtId="0" fontId="11" fillId="0" borderId="52" applyNumberFormat="0" applyFill="0" applyAlignment="0" applyProtection="0"/>
    <xf numFmtId="0" fontId="88" fillId="106" borderId="57" applyNumberFormat="0" applyFont="0" applyAlignment="0" applyProtection="0"/>
    <xf numFmtId="4" fontId="84" fillId="87" borderId="59">
      <alignment horizontal="right" vertical="center"/>
    </xf>
    <xf numFmtId="0" fontId="13" fillId="87" borderId="61">
      <alignment horizontal="left" vertical="center" wrapText="1" indent="2"/>
    </xf>
    <xf numFmtId="0" fontId="13" fillId="86" borderId="58"/>
    <xf numFmtId="173" fontId="13" fillId="50" borderId="58" applyNumberFormat="0" applyFont="0" applyBorder="0" applyAlignment="0" applyProtection="0">
      <alignment horizontal="right" vertical="center"/>
    </xf>
    <xf numFmtId="0" fontId="13" fillId="0" borderId="58" applyNumberFormat="0" applyFill="0" applyAlignment="0" applyProtection="0"/>
    <xf numFmtId="4" fontId="13" fillId="0" borderId="58" applyFill="0" applyBorder="0" applyProtection="0">
      <alignment horizontal="right" vertical="center"/>
    </xf>
    <xf numFmtId="4" fontId="84" fillId="85" borderId="58">
      <alignment horizontal="right" vertical="center"/>
    </xf>
    <xf numFmtId="0" fontId="11" fillId="0" borderId="52" applyNumberFormat="0" applyFill="0" applyAlignment="0" applyProtection="0"/>
    <xf numFmtId="49" fontId="19" fillId="0" borderId="58" applyNumberFormat="0" applyFill="0" applyBorder="0" applyProtection="0">
      <alignment horizontal="left" vertical="center"/>
    </xf>
    <xf numFmtId="49" fontId="13" fillId="0" borderId="59" applyNumberFormat="0" applyFont="0" applyFill="0" applyBorder="0" applyProtection="0">
      <alignment horizontal="left" vertical="center" indent="5"/>
    </xf>
    <xf numFmtId="0" fontId="13" fillId="85" borderId="59">
      <alignment horizontal="left" vertical="center"/>
    </xf>
    <xf numFmtId="0" fontId="94" fillId="21" borderId="50" applyNumberFormat="0" applyAlignment="0" applyProtection="0"/>
    <xf numFmtId="4" fontId="84" fillId="87" borderId="60">
      <alignment horizontal="right" vertical="center"/>
    </xf>
    <xf numFmtId="0" fontId="105" fillId="93" borderId="50" applyNumberFormat="0" applyAlignment="0" applyProtection="0"/>
    <xf numFmtId="0" fontId="105" fillId="93" borderId="50" applyNumberFormat="0" applyAlignment="0" applyProtection="0"/>
    <xf numFmtId="0" fontId="88" fillId="106" borderId="57" applyNumberFormat="0" applyFont="0" applyAlignment="0" applyProtection="0"/>
    <xf numFmtId="0" fontId="109" fillId="21" borderId="49" applyNumberFormat="0" applyAlignment="0" applyProtection="0"/>
    <xf numFmtId="0" fontId="112" fillId="0" borderId="52" applyNumberFormat="0" applyFill="0" applyAlignment="0" applyProtection="0"/>
    <xf numFmtId="0" fontId="84" fillId="87" borderId="58">
      <alignment horizontal="right" vertical="center"/>
    </xf>
    <xf numFmtId="0" fontId="15" fillId="106" borderId="57" applyNumberFormat="0" applyFont="0" applyAlignment="0" applyProtection="0"/>
    <xf numFmtId="4" fontId="13" fillId="0" borderId="58">
      <alignment horizontal="right" vertical="center"/>
    </xf>
    <xf numFmtId="0" fontId="112" fillId="0" borderId="52" applyNumberFormat="0" applyFill="0" applyAlignment="0" applyProtection="0"/>
    <xf numFmtId="0" fontId="84" fillId="87" borderId="58">
      <alignment horizontal="right" vertical="center"/>
    </xf>
    <xf numFmtId="0" fontId="84" fillId="87" borderId="58">
      <alignment horizontal="right" vertical="center"/>
    </xf>
    <xf numFmtId="4" fontId="86" fillId="85" borderId="58">
      <alignment horizontal="right" vertical="center"/>
    </xf>
    <xf numFmtId="0" fontId="84" fillId="85" borderId="58">
      <alignment horizontal="right" vertical="center"/>
    </xf>
    <xf numFmtId="4" fontId="84" fillId="85" borderId="58">
      <alignment horizontal="right" vertical="center"/>
    </xf>
    <xf numFmtId="0" fontId="86" fillId="85" borderId="58">
      <alignment horizontal="right" vertical="center"/>
    </xf>
    <xf numFmtId="4" fontId="86" fillId="85" borderId="58">
      <alignment horizontal="right" vertical="center"/>
    </xf>
    <xf numFmtId="0" fontId="84" fillId="87" borderId="58">
      <alignment horizontal="right" vertical="center"/>
    </xf>
    <xf numFmtId="4" fontId="84" fillId="87" borderId="58">
      <alignment horizontal="right" vertical="center"/>
    </xf>
    <xf numFmtId="0" fontId="84" fillId="87" borderId="58">
      <alignment horizontal="right" vertical="center"/>
    </xf>
    <xf numFmtId="4" fontId="84" fillId="87" borderId="58">
      <alignment horizontal="right" vertical="center"/>
    </xf>
    <xf numFmtId="0" fontId="84" fillId="87" borderId="59">
      <alignment horizontal="right" vertical="center"/>
    </xf>
    <xf numFmtId="4" fontId="84" fillId="87" borderId="59">
      <alignment horizontal="right" vertical="center"/>
    </xf>
    <xf numFmtId="0" fontId="84" fillId="87" borderId="60">
      <alignment horizontal="right" vertical="center"/>
    </xf>
    <xf numFmtId="4" fontId="84" fillId="87" borderId="60">
      <alignment horizontal="right" vertical="center"/>
    </xf>
    <xf numFmtId="0" fontId="94" fillId="21" borderId="50" applyNumberFormat="0" applyAlignment="0" applyProtection="0"/>
    <xf numFmtId="0" fontId="13" fillId="87" borderId="61">
      <alignment horizontal="left" vertical="center" wrapText="1" indent="2"/>
    </xf>
    <xf numFmtId="0" fontId="13" fillId="0" borderId="61">
      <alignment horizontal="left" vertical="center" wrapText="1" indent="2"/>
    </xf>
    <xf numFmtId="0" fontId="13" fillId="85" borderId="59">
      <alignment horizontal="left" vertical="center"/>
    </xf>
    <xf numFmtId="0" fontId="105" fillId="93" borderId="50" applyNumberFormat="0" applyAlignment="0" applyProtection="0"/>
    <xf numFmtId="0" fontId="13" fillId="0" borderId="58">
      <alignment horizontal="right" vertical="center"/>
    </xf>
    <xf numFmtId="4" fontId="13" fillId="0" borderId="58">
      <alignment horizontal="right" vertical="center"/>
    </xf>
    <xf numFmtId="0" fontId="13" fillId="0" borderId="58" applyNumberFormat="0" applyFill="0" applyAlignment="0" applyProtection="0"/>
    <xf numFmtId="0" fontId="109" fillId="21" borderId="49" applyNumberFormat="0" applyAlignment="0" applyProtection="0"/>
    <xf numFmtId="173" fontId="13" fillId="50" borderId="58" applyNumberFormat="0" applyFont="0" applyBorder="0" applyAlignment="0" applyProtection="0">
      <alignment horizontal="right" vertical="center"/>
    </xf>
    <xf numFmtId="0" fontId="13" fillId="86" borderId="58"/>
    <xf numFmtId="4" fontId="13" fillId="86" borderId="58"/>
    <xf numFmtId="0" fontId="112" fillId="0" borderId="52" applyNumberFormat="0" applyFill="0" applyAlignment="0" applyProtection="0"/>
    <xf numFmtId="0" fontId="15" fillId="106" borderId="57" applyNumberFormat="0" applyFont="0" applyAlignment="0" applyProtection="0"/>
    <xf numFmtId="0" fontId="88" fillId="106" borderId="57" applyNumberFormat="0" applyFont="0" applyAlignment="0" applyProtection="0"/>
    <xf numFmtId="0" fontId="13" fillId="0" borderId="58" applyNumberFormat="0" applyFill="0" applyAlignment="0" applyProtection="0"/>
    <xf numFmtId="0" fontId="11" fillId="0" borderId="52" applyNumberFormat="0" applyFill="0" applyAlignment="0" applyProtection="0"/>
    <xf numFmtId="0" fontId="112" fillId="0" borderId="52" applyNumberFormat="0" applyFill="0" applyAlignment="0" applyProtection="0"/>
    <xf numFmtId="0" fontId="97" fillId="93" borderId="50" applyNumberFormat="0" applyAlignment="0" applyProtection="0"/>
    <xf numFmtId="0" fontId="94" fillId="21" borderId="50" applyNumberFormat="0" applyAlignment="0" applyProtection="0"/>
    <xf numFmtId="4" fontId="86" fillId="85" borderId="58">
      <alignment horizontal="right" vertical="center"/>
    </xf>
    <xf numFmtId="0" fontId="84" fillId="85" borderId="58">
      <alignment horizontal="right" vertical="center"/>
    </xf>
    <xf numFmtId="173" fontId="13" fillId="50" borderId="58" applyNumberFormat="0" applyFont="0" applyBorder="0" applyAlignment="0" applyProtection="0">
      <alignment horizontal="right" vertical="center"/>
    </xf>
    <xf numFmtId="0" fontId="11" fillId="0" borderId="52" applyNumberFormat="0" applyFill="0" applyAlignment="0" applyProtection="0"/>
    <xf numFmtId="49" fontId="13" fillId="0" borderId="58" applyNumberFormat="0" applyFont="0" applyFill="0" applyBorder="0" applyProtection="0">
      <alignment horizontal="left" vertical="center" indent="2"/>
    </xf>
    <xf numFmtId="49" fontId="13" fillId="0" borderId="59" applyNumberFormat="0" applyFont="0" applyFill="0" applyBorder="0" applyProtection="0">
      <alignment horizontal="left" vertical="center" indent="5"/>
    </xf>
    <xf numFmtId="49" fontId="13" fillId="0" borderId="58" applyNumberFormat="0" applyFont="0" applyFill="0" applyBorder="0" applyProtection="0">
      <alignment horizontal="left" vertical="center" indent="2"/>
    </xf>
    <xf numFmtId="4" fontId="13" fillId="0" borderId="58" applyFill="0" applyBorder="0" applyProtection="0">
      <alignment horizontal="right" vertical="center"/>
    </xf>
    <xf numFmtId="49" fontId="19" fillId="0" borderId="58" applyNumberFormat="0" applyFill="0" applyBorder="0" applyProtection="0">
      <alignment horizontal="left" vertical="center"/>
    </xf>
    <xf numFmtId="0" fontId="13" fillId="0" borderId="61">
      <alignment horizontal="left" vertical="center" wrapText="1" indent="2"/>
    </xf>
    <xf numFmtId="0" fontId="109" fillId="21" borderId="49" applyNumberFormat="0" applyAlignment="0" applyProtection="0"/>
    <xf numFmtId="0" fontId="84" fillId="87" borderId="60">
      <alignment horizontal="right" vertical="center"/>
    </xf>
    <xf numFmtId="0" fontId="97" fillId="93" borderId="50" applyNumberFormat="0" applyAlignment="0" applyProtection="0"/>
    <xf numFmtId="0" fontId="84" fillId="87" borderId="60">
      <alignment horizontal="right" vertical="center"/>
    </xf>
    <xf numFmtId="4" fontId="84" fillId="87" borderId="58">
      <alignment horizontal="right" vertical="center"/>
    </xf>
    <xf numFmtId="0" fontId="84" fillId="87" borderId="58">
      <alignment horizontal="right" vertical="center"/>
    </xf>
    <xf numFmtId="0" fontId="91" fillId="21" borderId="49" applyNumberFormat="0" applyAlignment="0" applyProtection="0"/>
    <xf numFmtId="0" fontId="93" fillId="21" borderId="50" applyNumberFormat="0" applyAlignment="0" applyProtection="0"/>
    <xf numFmtId="0" fontId="11" fillId="0" borderId="52" applyNumberFormat="0" applyFill="0" applyAlignment="0" applyProtection="0"/>
    <xf numFmtId="0" fontId="13" fillId="86" borderId="58"/>
    <xf numFmtId="4" fontId="13" fillId="86" borderId="58"/>
    <xf numFmtId="4" fontId="84" fillId="87" borderId="58">
      <alignment horizontal="right" vertical="center"/>
    </xf>
    <xf numFmtId="0" fontId="86" fillId="85" borderId="58">
      <alignment horizontal="right" vertical="center"/>
    </xf>
    <xf numFmtId="0" fontId="97" fillId="93" borderId="50" applyNumberFormat="0" applyAlignment="0" applyProtection="0"/>
    <xf numFmtId="0" fontId="94" fillId="21" borderId="50" applyNumberFormat="0" applyAlignment="0" applyProtection="0"/>
    <xf numFmtId="4" fontId="13" fillId="0" borderId="58">
      <alignment horizontal="right" vertical="center"/>
    </xf>
    <xf numFmtId="0" fontId="13" fillId="87" borderId="61">
      <alignment horizontal="left" vertical="center" wrapText="1" indent="2"/>
    </xf>
    <xf numFmtId="0" fontId="13" fillId="0" borderId="61">
      <alignment horizontal="left" vertical="center" wrapText="1" indent="2"/>
    </xf>
    <xf numFmtId="0" fontId="109" fillId="21" borderId="49" applyNumberFormat="0" applyAlignment="0" applyProtection="0"/>
    <xf numFmtId="0" fontId="105" fillId="93" borderId="50" applyNumberFormat="0" applyAlignment="0" applyProtection="0"/>
    <xf numFmtId="0" fontId="93" fillId="21" borderId="50" applyNumberFormat="0" applyAlignment="0" applyProtection="0"/>
    <xf numFmtId="0" fontId="91" fillId="21" borderId="49" applyNumberFormat="0" applyAlignment="0" applyProtection="0"/>
    <xf numFmtId="0" fontId="84" fillId="87" borderId="60">
      <alignment horizontal="right" vertical="center"/>
    </xf>
    <xf numFmtId="0" fontId="86" fillId="85" borderId="58">
      <alignment horizontal="right" vertical="center"/>
    </xf>
    <xf numFmtId="4" fontId="84" fillId="85" borderId="58">
      <alignment horizontal="right" vertical="center"/>
    </xf>
    <xf numFmtId="4" fontId="84" fillId="87" borderId="58">
      <alignment horizontal="right" vertical="center"/>
    </xf>
    <xf numFmtId="49" fontId="13" fillId="0" borderId="59" applyNumberFormat="0" applyFont="0" applyFill="0" applyBorder="0" applyProtection="0">
      <alignment horizontal="left" vertical="center" indent="5"/>
    </xf>
    <xf numFmtId="4" fontId="13" fillId="0" borderId="58" applyFill="0" applyBorder="0" applyProtection="0">
      <alignment horizontal="right" vertical="center"/>
    </xf>
    <xf numFmtId="4" fontId="84" fillId="85" borderId="58">
      <alignment horizontal="right" vertical="center"/>
    </xf>
    <xf numFmtId="0" fontId="105" fillId="93" borderId="50" applyNumberFormat="0" applyAlignment="0" applyProtection="0"/>
    <xf numFmtId="0" fontId="97" fillId="93" borderId="50" applyNumberFormat="0" applyAlignment="0" applyProtection="0"/>
    <xf numFmtId="0" fontId="93" fillId="21" borderId="50" applyNumberFormat="0" applyAlignment="0" applyProtection="0"/>
    <xf numFmtId="0" fontId="13" fillId="87" borderId="61">
      <alignment horizontal="left" vertical="center" wrapText="1" indent="2"/>
    </xf>
    <xf numFmtId="0" fontId="13" fillId="0" borderId="61">
      <alignment horizontal="left" vertical="center" wrapText="1" indent="2"/>
    </xf>
    <xf numFmtId="0" fontId="13" fillId="87" borderId="61">
      <alignment horizontal="left" vertical="center" wrapText="1" indent="2"/>
    </xf>
    <xf numFmtId="0" fontId="5" fillId="0" borderId="0"/>
    <xf numFmtId="0" fontId="4" fillId="0" borderId="0"/>
    <xf numFmtId="165" fontId="4" fillId="0" borderId="0" applyFont="0" applyFill="0" applyBorder="0" applyAlignment="0" applyProtection="0"/>
    <xf numFmtId="9" fontId="4" fillId="0" borderId="0" applyFont="0" applyFill="0" applyBorder="0" applyAlignment="0" applyProtection="0"/>
    <xf numFmtId="9" fontId="15" fillId="0" borderId="0" applyBorder="0" applyProtection="0"/>
    <xf numFmtId="0" fontId="13" fillId="0" borderId="0"/>
    <xf numFmtId="0" fontId="3" fillId="0" borderId="0"/>
    <xf numFmtId="49" fontId="19" fillId="0" borderId="71" applyNumberFormat="0" applyFill="0" applyBorder="0" applyProtection="0">
      <alignment horizontal="left" vertical="center"/>
    </xf>
    <xf numFmtId="0" fontId="84" fillId="87" borderId="72">
      <alignment horizontal="right" vertical="center"/>
    </xf>
    <xf numFmtId="4" fontId="13" fillId="0" borderId="71">
      <alignment horizontal="right" vertical="center"/>
    </xf>
    <xf numFmtId="0" fontId="11" fillId="0" borderId="69" applyNumberFormat="0" applyFill="0" applyAlignment="0" applyProtection="0"/>
    <xf numFmtId="4" fontId="13" fillId="0" borderId="71">
      <alignment horizontal="right" vertical="center"/>
    </xf>
    <xf numFmtId="173" fontId="13" fillId="50" borderId="71" applyNumberFormat="0" applyFont="0" applyBorder="0" applyAlignment="0" applyProtection="0">
      <alignment horizontal="right" vertical="center"/>
    </xf>
    <xf numFmtId="49" fontId="19" fillId="0" borderId="71" applyNumberFormat="0" applyFill="0" applyBorder="0" applyProtection="0">
      <alignment horizontal="left" vertical="center"/>
    </xf>
    <xf numFmtId="4" fontId="84" fillId="87" borderId="72">
      <alignment horizontal="right" vertical="center"/>
    </xf>
    <xf numFmtId="0" fontId="13" fillId="0" borderId="71">
      <alignment horizontal="right" vertical="center"/>
    </xf>
    <xf numFmtId="0" fontId="94" fillId="21" borderId="68" applyNumberFormat="0" applyAlignment="0" applyProtection="0"/>
    <xf numFmtId="0" fontId="11" fillId="0" borderId="69" applyNumberFormat="0" applyFill="0" applyAlignment="0" applyProtection="0"/>
    <xf numFmtId="0" fontId="97" fillId="93" borderId="68" applyNumberFormat="0" applyAlignment="0" applyProtection="0"/>
    <xf numFmtId="0" fontId="3" fillId="0" borderId="0"/>
    <xf numFmtId="0" fontId="78" fillId="66" borderId="39" applyNumberFormat="0" applyAlignment="0" applyProtection="0"/>
    <xf numFmtId="0" fontId="79" fillId="66" borderId="38" applyNumberFormat="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2" fillId="0" borderId="40" applyNumberFormat="0" applyFill="0" applyAlignment="0" applyProtection="0"/>
    <xf numFmtId="0" fontId="3" fillId="67" borderId="0" applyNumberFormat="0" applyBorder="0" applyAlignment="0" applyProtection="0"/>
    <xf numFmtId="0" fontId="3" fillId="68" borderId="0" applyNumberFormat="0" applyBorder="0" applyAlignment="0" applyProtection="0"/>
    <xf numFmtId="0" fontId="83" fillId="69" borderId="0" applyNumberFormat="0" applyBorder="0" applyAlignment="0" applyProtection="0"/>
    <xf numFmtId="0" fontId="3" fillId="70" borderId="0" applyNumberFormat="0" applyBorder="0" applyAlignment="0" applyProtection="0"/>
    <xf numFmtId="0" fontId="3" fillId="71" borderId="0" applyNumberFormat="0" applyBorder="0" applyAlignment="0" applyProtection="0"/>
    <xf numFmtId="0" fontId="83" fillId="72" borderId="0" applyNumberFormat="0" applyBorder="0" applyAlignment="0" applyProtection="0"/>
    <xf numFmtId="0" fontId="3" fillId="73" borderId="0" applyNumberFormat="0" applyBorder="0" applyAlignment="0" applyProtection="0"/>
    <xf numFmtId="0" fontId="3" fillId="74" borderId="0" applyNumberFormat="0" applyBorder="0" applyAlignment="0" applyProtection="0"/>
    <xf numFmtId="0" fontId="83" fillId="75" borderId="0" applyNumberFormat="0" applyBorder="0" applyAlignment="0" applyProtection="0"/>
    <xf numFmtId="0" fontId="3" fillId="76" borderId="0" applyNumberFormat="0" applyBorder="0" applyAlignment="0" applyProtection="0"/>
    <xf numFmtId="0" fontId="3" fillId="77" borderId="0" applyNumberFormat="0" applyBorder="0" applyAlignment="0" applyProtection="0"/>
    <xf numFmtId="0" fontId="83" fillId="78" borderId="0" applyNumberFormat="0" applyBorder="0" applyAlignment="0" applyProtection="0"/>
    <xf numFmtId="0" fontId="3" fillId="79" borderId="0" applyNumberFormat="0" applyBorder="0" applyAlignment="0" applyProtection="0"/>
    <xf numFmtId="0" fontId="3" fillId="80" borderId="0" applyNumberFormat="0" applyBorder="0" applyAlignment="0" applyProtection="0"/>
    <xf numFmtId="0" fontId="83" fillId="81" borderId="0" applyNumberFormat="0" applyBorder="0" applyAlignment="0" applyProtection="0"/>
    <xf numFmtId="0" fontId="3" fillId="82" borderId="0" applyNumberFormat="0" applyBorder="0" applyAlignment="0" applyProtection="0"/>
    <xf numFmtId="0" fontId="3" fillId="83" borderId="0" applyNumberFormat="0" applyBorder="0" applyAlignment="0" applyProtection="0"/>
    <xf numFmtId="0" fontId="83" fillId="84" borderId="0" applyNumberFormat="0" applyBorder="0" applyAlignment="0" applyProtection="0"/>
    <xf numFmtId="0" fontId="13" fillId="0" borderId="58" applyNumberFormat="0" applyFill="0" applyAlignment="0" applyProtection="0"/>
    <xf numFmtId="0" fontId="84" fillId="87" borderId="58">
      <alignment horizontal="right" vertical="center"/>
    </xf>
    <xf numFmtId="0" fontId="84" fillId="87" borderId="58">
      <alignment horizontal="right" vertical="center"/>
    </xf>
    <xf numFmtId="0" fontId="13" fillId="0" borderId="61">
      <alignment horizontal="left" vertical="center" wrapText="1" indent="2"/>
    </xf>
    <xf numFmtId="0" fontId="84" fillId="87" borderId="60">
      <alignment horizontal="right" vertical="center"/>
    </xf>
    <xf numFmtId="0" fontId="13" fillId="0" borderId="58">
      <alignment horizontal="right" vertical="center"/>
    </xf>
    <xf numFmtId="0" fontId="86" fillId="85" borderId="58">
      <alignment horizontal="right" vertical="center"/>
    </xf>
    <xf numFmtId="0" fontId="13" fillId="86" borderId="58"/>
    <xf numFmtId="0" fontId="84" fillId="85" borderId="58">
      <alignment horizontal="right" vertical="center"/>
    </xf>
    <xf numFmtId="4" fontId="13" fillId="0" borderId="71" applyFill="0" applyBorder="0" applyProtection="0">
      <alignment horizontal="right" vertical="center"/>
    </xf>
    <xf numFmtId="4" fontId="84" fillId="87" borderId="71">
      <alignment horizontal="right" vertical="center"/>
    </xf>
    <xf numFmtId="0" fontId="86" fillId="85" borderId="71">
      <alignment horizontal="right" vertical="center"/>
    </xf>
    <xf numFmtId="0" fontId="91" fillId="21" borderId="75" applyNumberFormat="0" applyAlignment="0" applyProtection="0"/>
    <xf numFmtId="0" fontId="105" fillId="93" borderId="68" applyNumberFormat="0" applyAlignment="0" applyProtection="0"/>
    <xf numFmtId="0" fontId="13" fillId="0" borderId="74">
      <alignment horizontal="left" vertical="center" wrapText="1" indent="2"/>
    </xf>
    <xf numFmtId="0" fontId="94" fillId="21" borderId="68" applyNumberFormat="0" applyAlignment="0" applyProtection="0"/>
    <xf numFmtId="0" fontId="97" fillId="93" borderId="68" applyNumberFormat="0" applyAlignment="0" applyProtection="0"/>
    <xf numFmtId="0" fontId="86" fillId="85" borderId="71">
      <alignment horizontal="right" vertical="center"/>
    </xf>
    <xf numFmtId="0" fontId="97" fillId="93" borderId="68" applyNumberFormat="0" applyAlignment="0" applyProtection="0"/>
    <xf numFmtId="0" fontId="11" fillId="0" borderId="69" applyNumberFormat="0" applyFill="0" applyAlignment="0" applyProtection="0"/>
    <xf numFmtId="0" fontId="88" fillId="106" borderId="70" applyNumberFormat="0" applyFont="0" applyAlignment="0" applyProtection="0"/>
    <xf numFmtId="0" fontId="112" fillId="0" borderId="69" applyNumberFormat="0" applyFill="0" applyAlignment="0" applyProtection="0"/>
    <xf numFmtId="0" fontId="13" fillId="86" borderId="71"/>
    <xf numFmtId="0" fontId="109" fillId="21" borderId="75" applyNumberFormat="0" applyAlignment="0" applyProtection="0"/>
    <xf numFmtId="0" fontId="13" fillId="0" borderId="71">
      <alignment horizontal="right" vertical="center"/>
    </xf>
    <xf numFmtId="0" fontId="105" fillId="93" borderId="68" applyNumberFormat="0" applyAlignment="0" applyProtection="0"/>
    <xf numFmtId="0" fontId="13" fillId="85" borderId="72">
      <alignment horizontal="left" vertical="center"/>
    </xf>
    <xf numFmtId="0" fontId="112" fillId="0" borderId="69" applyNumberFormat="0" applyFill="0" applyAlignment="0" applyProtection="0"/>
    <xf numFmtId="0" fontId="88" fillId="106" borderId="70" applyNumberFormat="0" applyFont="0" applyAlignment="0" applyProtection="0"/>
    <xf numFmtId="0" fontId="105" fillId="93" borderId="68" applyNumberFormat="0" applyAlignment="0" applyProtection="0"/>
    <xf numFmtId="0" fontId="94" fillId="21" borderId="68" applyNumberFormat="0" applyAlignment="0" applyProtection="0"/>
    <xf numFmtId="49" fontId="13" fillId="0" borderId="72" applyNumberFormat="0" applyFont="0" applyFill="0" applyBorder="0" applyProtection="0">
      <alignment horizontal="left" vertical="center" indent="5"/>
    </xf>
    <xf numFmtId="0" fontId="11" fillId="0" borderId="69" applyNumberFormat="0" applyFill="0" applyAlignment="0" applyProtection="0"/>
    <xf numFmtId="4" fontId="13" fillId="0" borderId="71" applyFill="0" applyBorder="0" applyProtection="0">
      <alignment horizontal="right" vertical="center"/>
    </xf>
    <xf numFmtId="0" fontId="13" fillId="86" borderId="71"/>
    <xf numFmtId="0" fontId="88" fillId="106" borderId="70" applyNumberFormat="0" applyFont="0" applyAlignment="0" applyProtection="0"/>
    <xf numFmtId="0" fontId="84" fillId="87" borderId="72">
      <alignment horizontal="right" vertical="center"/>
    </xf>
    <xf numFmtId="0" fontId="112" fillId="0" borderId="69" applyNumberFormat="0" applyFill="0" applyAlignment="0" applyProtection="0"/>
    <xf numFmtId="0" fontId="112" fillId="0" borderId="69" applyNumberFormat="0" applyFill="0" applyAlignment="0" applyProtection="0"/>
    <xf numFmtId="0" fontId="88" fillId="106" borderId="70" applyNumberFormat="0" applyFont="0" applyAlignment="0" applyProtection="0"/>
    <xf numFmtId="0" fontId="13" fillId="0" borderId="74">
      <alignment horizontal="left" vertical="center" wrapText="1" indent="2"/>
    </xf>
    <xf numFmtId="0" fontId="13" fillId="87" borderId="74">
      <alignment horizontal="left" vertical="center" wrapText="1" indent="2"/>
    </xf>
    <xf numFmtId="0" fontId="105" fillId="93" borderId="68" applyNumberFormat="0" applyAlignment="0" applyProtection="0"/>
    <xf numFmtId="0" fontId="97" fillId="93" borderId="68" applyNumberFormat="0" applyAlignment="0" applyProtection="0"/>
    <xf numFmtId="0" fontId="94" fillId="21" borderId="68" applyNumberFormat="0" applyAlignment="0" applyProtection="0"/>
    <xf numFmtId="4" fontId="13" fillId="86" borderId="71"/>
    <xf numFmtId="0" fontId="105" fillId="93" borderId="68" applyNumberFormat="0" applyAlignment="0" applyProtection="0"/>
    <xf numFmtId="0" fontId="3" fillId="0" borderId="0"/>
    <xf numFmtId="4" fontId="13" fillId="0" borderId="58" applyFill="0" applyBorder="0" applyProtection="0">
      <alignment horizontal="right" vertical="center"/>
    </xf>
    <xf numFmtId="4" fontId="84" fillId="87" borderId="71">
      <alignment horizontal="right" vertical="center"/>
    </xf>
    <xf numFmtId="0" fontId="88" fillId="106" borderId="70" applyNumberFormat="0" applyFont="0" applyAlignment="0" applyProtection="0"/>
    <xf numFmtId="4" fontId="86" fillId="85" borderId="71">
      <alignment horizontal="right" vertical="center"/>
    </xf>
    <xf numFmtId="49" fontId="13" fillId="0" borderId="72" applyNumberFormat="0" applyFont="0" applyFill="0" applyBorder="0" applyProtection="0">
      <alignment horizontal="left" vertical="center" indent="5"/>
    </xf>
    <xf numFmtId="4" fontId="84" fillId="85" borderId="71">
      <alignment horizontal="right" vertical="center"/>
    </xf>
    <xf numFmtId="0" fontId="84" fillId="87" borderId="73">
      <alignment horizontal="right" vertical="center"/>
    </xf>
    <xf numFmtId="0" fontId="93" fillId="21" borderId="68" applyNumberFormat="0" applyAlignment="0" applyProtection="0"/>
    <xf numFmtId="0" fontId="109" fillId="21" borderId="75" applyNumberFormat="0" applyAlignment="0" applyProtection="0"/>
    <xf numFmtId="0" fontId="13" fillId="87" borderId="74">
      <alignment horizontal="left" vertical="center" wrapText="1" indent="2"/>
    </xf>
    <xf numFmtId="0" fontId="112" fillId="0" borderId="69" applyNumberFormat="0" applyFill="0" applyAlignment="0" applyProtection="0"/>
    <xf numFmtId="0" fontId="13" fillId="0" borderId="71" applyNumberFormat="0" applyFill="0" applyAlignment="0" applyProtection="0"/>
    <xf numFmtId="0" fontId="15" fillId="106" borderId="70" applyNumberFormat="0" applyFont="0" applyAlignment="0" applyProtection="0"/>
    <xf numFmtId="4" fontId="13" fillId="86" borderId="71"/>
    <xf numFmtId="173" fontId="13" fillId="50" borderId="71" applyNumberFormat="0" applyFont="0" applyBorder="0" applyAlignment="0" applyProtection="0">
      <alignment horizontal="right" vertical="center"/>
    </xf>
    <xf numFmtId="0" fontId="13" fillId="0" borderId="71" applyNumberFormat="0" applyFill="0" applyAlignment="0" applyProtection="0"/>
    <xf numFmtId="0" fontId="109" fillId="21" borderId="75" applyNumberFormat="0" applyAlignment="0" applyProtection="0"/>
    <xf numFmtId="0" fontId="105" fillId="93" borderId="68" applyNumberFormat="0" applyAlignment="0" applyProtection="0"/>
    <xf numFmtId="4" fontId="84" fillId="87" borderId="73">
      <alignment horizontal="right" vertical="center"/>
    </xf>
    <xf numFmtId="0" fontId="13" fillId="85" borderId="72">
      <alignment horizontal="left" vertical="center"/>
    </xf>
    <xf numFmtId="49" fontId="19" fillId="0" borderId="71" applyNumberFormat="0" applyFill="0" applyBorder="0" applyProtection="0">
      <alignment horizontal="left" vertical="center"/>
    </xf>
    <xf numFmtId="4" fontId="84" fillId="85" borderId="71">
      <alignment horizontal="right" vertical="center"/>
    </xf>
    <xf numFmtId="0" fontId="13" fillId="0" borderId="71" applyNumberFormat="0" applyFill="0" applyAlignment="0" applyProtection="0"/>
    <xf numFmtId="0" fontId="13" fillId="87" borderId="74">
      <alignment horizontal="left" vertical="center" wrapText="1" indent="2"/>
    </xf>
    <xf numFmtId="0" fontId="11" fillId="0" borderId="69" applyNumberFormat="0" applyFill="0" applyAlignment="0" applyProtection="0"/>
    <xf numFmtId="0" fontId="93" fillId="21" borderId="68" applyNumberFormat="0" applyAlignment="0" applyProtection="0"/>
    <xf numFmtId="0" fontId="84" fillId="87" borderId="71">
      <alignment horizontal="right" vertical="center"/>
    </xf>
    <xf numFmtId="0" fontId="109" fillId="21" borderId="75" applyNumberFormat="0" applyAlignment="0" applyProtection="0"/>
    <xf numFmtId="0" fontId="94" fillId="21" borderId="68" applyNumberFormat="0" applyAlignment="0" applyProtection="0"/>
    <xf numFmtId="0" fontId="3" fillId="71" borderId="0" applyNumberFormat="0" applyBorder="0" applyAlignment="0" applyProtection="0"/>
    <xf numFmtId="0" fontId="93" fillId="21" borderId="68" applyNumberFormat="0" applyAlignment="0" applyProtection="0"/>
    <xf numFmtId="0" fontId="13" fillId="0" borderId="74">
      <alignment horizontal="left" vertical="center" wrapText="1" indent="2"/>
    </xf>
    <xf numFmtId="0" fontId="13" fillId="0" borderId="74">
      <alignment horizontal="left" vertical="center" wrapText="1" indent="2"/>
    </xf>
    <xf numFmtId="0" fontId="93" fillId="21" borderId="68" applyNumberFormat="0" applyAlignment="0" applyProtection="0"/>
    <xf numFmtId="0" fontId="105" fillId="93" borderId="68" applyNumberFormat="0" applyAlignment="0" applyProtection="0"/>
    <xf numFmtId="4" fontId="84" fillId="85" borderId="71">
      <alignment horizontal="right" vertical="center"/>
    </xf>
    <xf numFmtId="0" fontId="13" fillId="0" borderId="74">
      <alignment horizontal="left" vertical="center" wrapText="1" indent="2"/>
    </xf>
    <xf numFmtId="4" fontId="13" fillId="0" borderId="71" applyFill="0" applyBorder="0" applyProtection="0">
      <alignment horizontal="right" vertical="center"/>
    </xf>
    <xf numFmtId="49" fontId="13" fillId="0" borderId="72" applyNumberFormat="0" applyFont="0" applyFill="0" applyBorder="0" applyProtection="0">
      <alignment horizontal="left" vertical="center" indent="5"/>
    </xf>
    <xf numFmtId="0" fontId="11" fillId="0" borderId="69" applyNumberFormat="0" applyFill="0" applyAlignment="0" applyProtection="0"/>
    <xf numFmtId="0" fontId="84" fillId="85" borderId="71">
      <alignment horizontal="right" vertical="center"/>
    </xf>
    <xf numFmtId="0" fontId="94" fillId="21" borderId="68" applyNumberFormat="0" applyAlignment="0" applyProtection="0"/>
    <xf numFmtId="4" fontId="86" fillId="85" borderId="71">
      <alignment horizontal="right" vertical="center"/>
    </xf>
    <xf numFmtId="4" fontId="84" fillId="85" borderId="71">
      <alignment horizontal="right" vertical="center"/>
    </xf>
    <xf numFmtId="4" fontId="86" fillId="85" borderId="71">
      <alignment horizontal="right" vertical="center"/>
    </xf>
    <xf numFmtId="0" fontId="84" fillId="87" borderId="71">
      <alignment horizontal="right" vertical="center"/>
    </xf>
    <xf numFmtId="4" fontId="13" fillId="0" borderId="71">
      <alignment horizontal="right" vertical="center"/>
    </xf>
    <xf numFmtId="0" fontId="84" fillId="87" borderId="71">
      <alignment horizontal="right" vertical="center"/>
    </xf>
    <xf numFmtId="0" fontId="105" fillId="93" borderId="68" applyNumberFormat="0" applyAlignment="0" applyProtection="0"/>
    <xf numFmtId="0" fontId="105" fillId="93" borderId="68" applyNumberFormat="0" applyAlignment="0" applyProtection="0"/>
    <xf numFmtId="0" fontId="13" fillId="85" borderId="72">
      <alignment horizontal="left" vertical="center"/>
    </xf>
    <xf numFmtId="0" fontId="105" fillId="93" borderId="68" applyNumberFormat="0" applyAlignment="0" applyProtection="0"/>
    <xf numFmtId="0" fontId="94" fillId="21" borderId="68" applyNumberFormat="0" applyAlignment="0" applyProtection="0"/>
    <xf numFmtId="0" fontId="3" fillId="0" borderId="0"/>
    <xf numFmtId="0" fontId="11" fillId="0" borderId="69"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2" fillId="0" borderId="69" applyNumberFormat="0" applyFill="0" applyAlignment="0" applyProtection="0"/>
    <xf numFmtId="0" fontId="84" fillId="87" borderId="71">
      <alignment horizontal="right" vertical="center"/>
    </xf>
    <xf numFmtId="0" fontId="93" fillId="21" borderId="68" applyNumberFormat="0" applyAlignment="0" applyProtection="0"/>
    <xf numFmtId="0" fontId="13" fillId="87" borderId="74">
      <alignment horizontal="left" vertical="center" wrapText="1" indent="2"/>
    </xf>
    <xf numFmtId="173" fontId="13" fillId="50" borderId="71" applyNumberFormat="0" applyFont="0" applyBorder="0" applyAlignment="0" applyProtection="0">
      <alignment horizontal="right" vertical="center"/>
    </xf>
    <xf numFmtId="4" fontId="84" fillId="87" borderId="72">
      <alignment horizontal="right" vertical="center"/>
    </xf>
    <xf numFmtId="0" fontId="94" fillId="21" borderId="68" applyNumberFormat="0" applyAlignment="0" applyProtection="0"/>
    <xf numFmtId="4" fontId="84" fillId="87" borderId="73">
      <alignment horizontal="right" vertical="center"/>
    </xf>
    <xf numFmtId="4" fontId="13" fillId="86" borderId="71"/>
    <xf numFmtId="0" fontId="15" fillId="106" borderId="70" applyNumberFormat="0" applyFont="0" applyAlignment="0" applyProtection="0"/>
    <xf numFmtId="0" fontId="3" fillId="0" borderId="0"/>
    <xf numFmtId="0" fontId="3" fillId="0" borderId="0"/>
    <xf numFmtId="0" fontId="13" fillId="0" borderId="71" applyNumberFormat="0" applyFill="0" applyAlignment="0" applyProtection="0"/>
    <xf numFmtId="0" fontId="94" fillId="21" borderId="68" applyNumberFormat="0" applyAlignment="0" applyProtection="0"/>
    <xf numFmtId="0" fontId="91" fillId="21" borderId="75" applyNumberFormat="0" applyAlignment="0" applyProtection="0"/>
    <xf numFmtId="0" fontId="13" fillId="87" borderId="74">
      <alignment horizontal="left" vertical="center" wrapText="1" indent="2"/>
    </xf>
    <xf numFmtId="0" fontId="13" fillId="87" borderId="74">
      <alignment horizontal="left" vertical="center" wrapText="1" indent="2"/>
    </xf>
    <xf numFmtId="0" fontId="97" fillId="93" borderId="68" applyNumberFormat="0" applyAlignment="0" applyProtection="0"/>
    <xf numFmtId="0" fontId="109" fillId="21" borderId="75" applyNumberFormat="0" applyAlignment="0" applyProtection="0"/>
    <xf numFmtId="49" fontId="19" fillId="0" borderId="71" applyNumberFormat="0" applyFill="0" applyBorder="0" applyProtection="0">
      <alignment horizontal="left" vertical="center"/>
    </xf>
    <xf numFmtId="49" fontId="13" fillId="0" borderId="71" applyNumberFormat="0" applyFont="0" applyFill="0" applyBorder="0" applyProtection="0">
      <alignment horizontal="left" vertical="center" indent="2"/>
    </xf>
    <xf numFmtId="49" fontId="13" fillId="0" borderId="71" applyNumberFormat="0" applyFont="0" applyFill="0" applyBorder="0" applyProtection="0">
      <alignment horizontal="left" vertical="center" indent="2"/>
    </xf>
    <xf numFmtId="173" fontId="13" fillId="50" borderId="71" applyNumberFormat="0" applyFont="0" applyBorder="0" applyAlignment="0" applyProtection="0">
      <alignment horizontal="right" vertical="center"/>
    </xf>
    <xf numFmtId="4" fontId="86" fillId="85" borderId="71">
      <alignment horizontal="right" vertical="center"/>
    </xf>
    <xf numFmtId="0" fontId="84" fillId="87" borderId="71">
      <alignment horizontal="right" vertical="center"/>
    </xf>
    <xf numFmtId="0" fontId="86" fillId="85" borderId="71">
      <alignment horizontal="right" vertical="center"/>
    </xf>
    <xf numFmtId="0" fontId="84" fillId="85" borderId="71">
      <alignment horizontal="right" vertical="center"/>
    </xf>
    <xf numFmtId="0" fontId="84" fillId="87" borderId="71">
      <alignment horizontal="right" vertical="center"/>
    </xf>
    <xf numFmtId="0" fontId="112" fillId="0" borderId="69" applyNumberFormat="0" applyFill="0" applyAlignment="0" applyProtection="0"/>
    <xf numFmtId="0" fontId="15" fillId="106" borderId="70" applyNumberFormat="0" applyFont="0" applyAlignment="0" applyProtection="0"/>
    <xf numFmtId="0" fontId="3" fillId="0" borderId="0"/>
    <xf numFmtId="0" fontId="3" fillId="0" borderId="0"/>
    <xf numFmtId="0" fontId="3" fillId="0" borderId="0"/>
    <xf numFmtId="0" fontId="3" fillId="0" borderId="0"/>
    <xf numFmtId="4" fontId="84" fillId="87" borderId="71">
      <alignment horizontal="right" vertical="center"/>
    </xf>
    <xf numFmtId="0" fontId="13" fillId="0" borderId="74">
      <alignment horizontal="left" vertical="center" wrapText="1" indent="2"/>
    </xf>
    <xf numFmtId="4" fontId="13" fillId="0" borderId="71" applyFill="0" applyBorder="0" applyProtection="0">
      <alignment horizontal="right" vertical="center"/>
    </xf>
    <xf numFmtId="0" fontId="94" fillId="21" borderId="68" applyNumberFormat="0" applyAlignment="0" applyProtection="0"/>
    <xf numFmtId="0" fontId="13" fillId="0" borderId="74">
      <alignment horizontal="left" vertical="center" wrapText="1" indent="2"/>
    </xf>
    <xf numFmtId="0" fontId="13" fillId="87" borderId="74">
      <alignment horizontal="left" vertical="center" wrapText="1" indent="2"/>
    </xf>
    <xf numFmtId="0" fontId="3" fillId="0" borderId="0"/>
    <xf numFmtId="0" fontId="3" fillId="0" borderId="0"/>
    <xf numFmtId="0" fontId="3" fillId="0" borderId="0"/>
    <xf numFmtId="0" fontId="3" fillId="0" borderId="0"/>
    <xf numFmtId="0" fontId="94" fillId="21" borderId="68" applyNumberFormat="0" applyAlignment="0" applyProtection="0"/>
    <xf numFmtId="0" fontId="82" fillId="0" borderId="40"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6" fillId="85" borderId="71">
      <alignment horizontal="right" vertical="center"/>
    </xf>
    <xf numFmtId="0" fontId="112" fillId="0" borderId="69" applyNumberFormat="0" applyFill="0" applyAlignment="0" applyProtection="0"/>
    <xf numFmtId="4" fontId="84" fillId="87" borderId="71">
      <alignment horizontal="right" vertical="center"/>
    </xf>
    <xf numFmtId="0" fontId="78" fillId="66" borderId="39" applyNumberFormat="0" applyAlignment="0" applyProtection="0"/>
    <xf numFmtId="0" fontId="97" fillId="93" borderId="68" applyNumberFormat="0" applyAlignment="0" applyProtection="0"/>
    <xf numFmtId="4" fontId="13" fillId="86" borderId="71"/>
    <xf numFmtId="0" fontId="97" fillId="93" borderId="68" applyNumberFormat="0" applyAlignment="0" applyProtection="0"/>
    <xf numFmtId="0" fontId="13" fillId="85" borderId="72">
      <alignment horizontal="left" vertical="center"/>
    </xf>
    <xf numFmtId="4" fontId="84" fillId="87" borderId="72">
      <alignment horizontal="right" vertical="center"/>
    </xf>
    <xf numFmtId="0" fontId="84" fillId="85" borderId="71">
      <alignment horizontal="right" vertical="center"/>
    </xf>
    <xf numFmtId="0" fontId="84" fillId="87" borderId="71">
      <alignment horizontal="right" vertical="center"/>
    </xf>
    <xf numFmtId="0" fontId="83" fillId="81" borderId="0" applyNumberFormat="0" applyBorder="0" applyAlignment="0" applyProtection="0"/>
    <xf numFmtId="0" fontId="83" fillId="75" borderId="0" applyNumberFormat="0" applyBorder="0" applyAlignment="0" applyProtection="0"/>
    <xf numFmtId="0" fontId="97" fillId="93" borderId="68" applyNumberFormat="0" applyAlignment="0" applyProtection="0"/>
    <xf numFmtId="0" fontId="83" fillId="84" borderId="0" applyNumberFormat="0" applyBorder="0" applyAlignment="0" applyProtection="0"/>
    <xf numFmtId="0" fontId="81" fillId="0" borderId="0" applyNumberFormat="0" applyFill="0" applyBorder="0" applyAlignment="0" applyProtection="0"/>
    <xf numFmtId="0" fontId="13" fillId="87" borderId="74">
      <alignment horizontal="left" vertical="center" wrapText="1" indent="2"/>
    </xf>
    <xf numFmtId="0" fontId="84" fillId="87" borderId="73">
      <alignment horizontal="right" vertical="center"/>
    </xf>
    <xf numFmtId="0" fontId="3" fillId="70" borderId="0" applyNumberFormat="0" applyBorder="0" applyAlignment="0" applyProtection="0"/>
    <xf numFmtId="0" fontId="83" fillId="78" borderId="0" applyNumberFormat="0" applyBorder="0" applyAlignment="0" applyProtection="0"/>
    <xf numFmtId="0" fontId="88" fillId="106" borderId="70" applyNumberFormat="0" applyFont="0" applyAlignment="0" applyProtection="0"/>
    <xf numFmtId="49" fontId="13" fillId="0" borderId="71" applyNumberFormat="0" applyFont="0" applyFill="0" applyBorder="0" applyProtection="0">
      <alignment horizontal="left" vertical="center" indent="2"/>
    </xf>
    <xf numFmtId="0" fontId="13" fillId="0" borderId="71">
      <alignment horizontal="right" vertical="center"/>
    </xf>
    <xf numFmtId="0" fontId="112" fillId="0" borderId="69" applyNumberFormat="0" applyFill="0" applyAlignment="0" applyProtection="0"/>
    <xf numFmtId="4" fontId="84" fillId="87" borderId="73">
      <alignment horizontal="right" vertical="center"/>
    </xf>
    <xf numFmtId="0" fontId="15" fillId="106" borderId="70" applyNumberFormat="0" applyFont="0" applyAlignment="0" applyProtection="0"/>
    <xf numFmtId="0" fontId="93" fillId="21" borderId="68" applyNumberFormat="0" applyAlignment="0" applyProtection="0"/>
    <xf numFmtId="0" fontId="3" fillId="79" borderId="0" applyNumberFormat="0" applyBorder="0" applyAlignment="0" applyProtection="0"/>
    <xf numFmtId="0" fontId="86" fillId="85" borderId="71">
      <alignment horizontal="right" vertical="center"/>
    </xf>
    <xf numFmtId="0" fontId="13" fillId="86" borderId="71"/>
    <xf numFmtId="4" fontId="84" fillId="87" borderId="71">
      <alignment horizontal="right" vertical="center"/>
    </xf>
    <xf numFmtId="0" fontId="88" fillId="106" borderId="70" applyNumberFormat="0" applyFont="0" applyAlignment="0" applyProtection="0"/>
    <xf numFmtId="0" fontId="91" fillId="21" borderId="75" applyNumberFormat="0" applyAlignment="0" applyProtection="0"/>
    <xf numFmtId="0" fontId="94" fillId="21" borderId="68" applyNumberFormat="0" applyAlignment="0" applyProtection="0"/>
    <xf numFmtId="4" fontId="84" fillId="87" borderId="71">
      <alignment horizontal="right" vertical="center"/>
    </xf>
    <xf numFmtId="0" fontId="83" fillId="69" borderId="0" applyNumberFormat="0" applyBorder="0" applyAlignment="0" applyProtection="0"/>
    <xf numFmtId="0" fontId="105" fillId="93" borderId="68" applyNumberFormat="0" applyAlignment="0" applyProtection="0"/>
    <xf numFmtId="4" fontId="13" fillId="0" borderId="71">
      <alignment horizontal="right" vertical="center"/>
    </xf>
    <xf numFmtId="0" fontId="3" fillId="73" borderId="0" applyNumberFormat="0" applyBorder="0" applyAlignment="0" applyProtection="0"/>
    <xf numFmtId="49" fontId="19" fillId="0" borderId="71" applyNumberFormat="0" applyFill="0" applyBorder="0" applyProtection="0">
      <alignment horizontal="left" vertical="center"/>
    </xf>
    <xf numFmtId="0" fontId="112" fillId="0" borderId="69" applyNumberFormat="0" applyFill="0" applyAlignment="0" applyProtection="0"/>
    <xf numFmtId="0" fontId="84" fillId="87" borderId="72">
      <alignment horizontal="right" vertical="center"/>
    </xf>
    <xf numFmtId="0" fontId="13" fillId="0" borderId="71" applyNumberFormat="0" applyFill="0" applyAlignment="0" applyProtection="0"/>
    <xf numFmtId="0" fontId="84" fillId="85" borderId="71">
      <alignment horizontal="right" vertical="center"/>
    </xf>
    <xf numFmtId="49" fontId="13" fillId="0" borderId="71" applyNumberFormat="0" applyFont="0" applyFill="0" applyBorder="0" applyProtection="0">
      <alignment horizontal="left" vertical="center" indent="2"/>
    </xf>
    <xf numFmtId="0" fontId="3" fillId="76" borderId="0" applyNumberFormat="0" applyBorder="0" applyAlignment="0" applyProtection="0"/>
    <xf numFmtId="0" fontId="83" fillId="72" borderId="0" applyNumberFormat="0" applyBorder="0" applyAlignment="0" applyProtection="0"/>
    <xf numFmtId="0" fontId="3" fillId="82" borderId="0" applyNumberFormat="0" applyBorder="0" applyAlignment="0" applyProtection="0"/>
    <xf numFmtId="0" fontId="3" fillId="67" borderId="0" applyNumberFormat="0" applyBorder="0" applyAlignment="0" applyProtection="0"/>
    <xf numFmtId="0" fontId="13" fillId="0" borderId="74">
      <alignment horizontal="left" vertical="center" wrapText="1" indent="2"/>
    </xf>
    <xf numFmtId="0" fontId="84" fillId="87" borderId="60">
      <alignment horizontal="right" vertical="center"/>
    </xf>
    <xf numFmtId="4" fontId="84" fillId="87" borderId="60">
      <alignment horizontal="right" vertical="center"/>
    </xf>
    <xf numFmtId="0" fontId="13" fillId="87" borderId="61">
      <alignment horizontal="left" vertical="center" wrapText="1" indent="2"/>
    </xf>
    <xf numFmtId="0" fontId="13" fillId="0" borderId="61">
      <alignment horizontal="left" vertical="center" wrapText="1" indent="2"/>
    </xf>
    <xf numFmtId="0" fontId="13" fillId="86" borderId="71"/>
    <xf numFmtId="4" fontId="84" fillId="87" borderId="71">
      <alignment horizontal="right" vertical="center"/>
    </xf>
    <xf numFmtId="0" fontId="84" fillId="87" borderId="71">
      <alignment horizontal="right" vertical="center"/>
    </xf>
    <xf numFmtId="0" fontId="11" fillId="0" borderId="69" applyNumberFormat="0" applyFill="0" applyAlignment="0" applyProtection="0"/>
    <xf numFmtId="0" fontId="91" fillId="21" borderId="75" applyNumberFormat="0" applyAlignment="0" applyProtection="0"/>
    <xf numFmtId="0" fontId="91" fillId="21" borderId="75" applyNumberFormat="0" applyAlignment="0" applyProtection="0"/>
    <xf numFmtId="0" fontId="105" fillId="93" borderId="68" applyNumberFormat="0" applyAlignment="0" applyProtection="0"/>
    <xf numFmtId="0" fontId="13" fillId="87" borderId="74">
      <alignment horizontal="left" vertical="center" wrapText="1" indent="2"/>
    </xf>
    <xf numFmtId="0" fontId="80" fillId="0" borderId="0" applyNumberFormat="0" applyFill="0" applyBorder="0" applyAlignment="0" applyProtection="0"/>
    <xf numFmtId="4" fontId="84" fillId="87" borderId="71">
      <alignment horizontal="right" vertical="center"/>
    </xf>
    <xf numFmtId="4" fontId="13" fillId="86" borderId="71"/>
    <xf numFmtId="0" fontId="84" fillId="87" borderId="71">
      <alignment horizontal="right" vertical="center"/>
    </xf>
    <xf numFmtId="49" fontId="13" fillId="0" borderId="71" applyNumberFormat="0" applyFont="0" applyFill="0" applyBorder="0" applyProtection="0">
      <alignment horizontal="left" vertical="center" indent="2"/>
    </xf>
    <xf numFmtId="0" fontId="13" fillId="86" borderId="71"/>
    <xf numFmtId="0" fontId="84" fillId="87" borderId="73">
      <alignment horizontal="right" vertical="center"/>
    </xf>
    <xf numFmtId="0" fontId="13" fillId="0" borderId="74">
      <alignment horizontal="left" vertical="center" wrapText="1" indent="2"/>
    </xf>
    <xf numFmtId="49" fontId="13" fillId="0" borderId="72" applyNumberFormat="0" applyFont="0" applyFill="0" applyBorder="0" applyProtection="0">
      <alignment horizontal="left" vertical="center" indent="5"/>
    </xf>
    <xf numFmtId="0" fontId="112" fillId="0" borderId="69" applyNumberFormat="0" applyFill="0" applyAlignment="0" applyProtection="0"/>
    <xf numFmtId="0" fontId="84" fillId="87" borderId="72">
      <alignment horizontal="right" vertical="center"/>
    </xf>
    <xf numFmtId="0" fontId="93" fillId="21" borderId="68" applyNumberFormat="0" applyAlignment="0" applyProtection="0"/>
    <xf numFmtId="4" fontId="86" fillId="85" borderId="71">
      <alignment horizontal="right" vertical="center"/>
    </xf>
    <xf numFmtId="0" fontId="112" fillId="0" borderId="69" applyNumberFormat="0" applyFill="0" applyAlignment="0" applyProtection="0"/>
    <xf numFmtId="0" fontId="3" fillId="80" borderId="0" applyNumberFormat="0" applyBorder="0" applyAlignment="0" applyProtection="0"/>
    <xf numFmtId="0" fontId="3" fillId="74" borderId="0" applyNumberFormat="0" applyBorder="0" applyAlignment="0" applyProtection="0"/>
    <xf numFmtId="0" fontId="3" fillId="83" borderId="0" applyNumberFormat="0" applyBorder="0" applyAlignment="0" applyProtection="0"/>
    <xf numFmtId="0" fontId="93" fillId="21" borderId="68" applyNumberFormat="0" applyAlignment="0" applyProtection="0"/>
    <xf numFmtId="4" fontId="84" fillId="87" borderId="72">
      <alignment horizontal="right" vertical="center"/>
    </xf>
    <xf numFmtId="0" fontId="3" fillId="77" borderId="0" applyNumberFormat="0" applyBorder="0" applyAlignment="0" applyProtection="0"/>
    <xf numFmtId="173" fontId="13" fillId="50" borderId="71" applyNumberFormat="0" applyFont="0" applyBorder="0" applyAlignment="0" applyProtection="0">
      <alignment horizontal="right" vertical="center"/>
    </xf>
    <xf numFmtId="0" fontId="84" fillId="85" borderId="71">
      <alignment horizontal="right" vertical="center"/>
    </xf>
    <xf numFmtId="4" fontId="13" fillId="0" borderId="71">
      <alignment horizontal="right" vertical="center"/>
    </xf>
    <xf numFmtId="0" fontId="13" fillId="0" borderId="71">
      <alignment horizontal="right" vertical="center"/>
    </xf>
    <xf numFmtId="0" fontId="84" fillId="87" borderId="73">
      <alignment horizontal="right" vertical="center"/>
    </xf>
    <xf numFmtId="0" fontId="88" fillId="106" borderId="70" applyNumberFormat="0" applyFont="0" applyAlignment="0" applyProtection="0"/>
    <xf numFmtId="0" fontId="79" fillId="66" borderId="38" applyNumberFormat="0" applyAlignment="0" applyProtection="0"/>
    <xf numFmtId="4" fontId="84" fillId="85" borderId="71">
      <alignment horizontal="right" vertical="center"/>
    </xf>
    <xf numFmtId="4" fontId="84" fillId="87" borderId="71">
      <alignment horizontal="right" vertical="center"/>
    </xf>
    <xf numFmtId="4" fontId="84" fillId="87" borderId="73">
      <alignment horizontal="right" vertical="center"/>
    </xf>
    <xf numFmtId="0" fontId="84" fillId="87" borderId="71">
      <alignment horizontal="right" vertical="center"/>
    </xf>
    <xf numFmtId="4" fontId="84" fillId="87" borderId="73">
      <alignment horizontal="right" vertical="center"/>
    </xf>
    <xf numFmtId="0" fontId="84" fillId="87" borderId="73">
      <alignment horizontal="right" vertical="center"/>
    </xf>
    <xf numFmtId="0" fontId="3" fillId="68" borderId="0" applyNumberFormat="0" applyBorder="0" applyAlignment="0" applyProtection="0"/>
    <xf numFmtId="0" fontId="13" fillId="0" borderId="71">
      <alignment horizontal="right" vertical="center"/>
    </xf>
    <xf numFmtId="4" fontId="13" fillId="0" borderId="71" applyFill="0" applyBorder="0" applyProtection="0">
      <alignment horizontal="right" vertical="center"/>
    </xf>
    <xf numFmtId="0" fontId="94" fillId="21" borderId="68" applyNumberFormat="0" applyAlignment="0" applyProtection="0"/>
    <xf numFmtId="4" fontId="84" fillId="87" borderId="71">
      <alignment horizontal="right" vertical="center"/>
    </xf>
    <xf numFmtId="0" fontId="109" fillId="21" borderId="75" applyNumberFormat="0" applyAlignment="0" applyProtection="0"/>
    <xf numFmtId="0" fontId="3" fillId="0" borderId="0"/>
    <xf numFmtId="0" fontId="105" fillId="93" borderId="68" applyNumberFormat="0" applyAlignment="0" applyProtection="0"/>
    <xf numFmtId="0" fontId="88" fillId="106" borderId="70" applyNumberFormat="0" applyFont="0" applyAlignment="0" applyProtection="0"/>
    <xf numFmtId="0" fontId="15" fillId="106" borderId="70" applyNumberFormat="0" applyFont="0" applyAlignment="0" applyProtection="0"/>
    <xf numFmtId="0" fontId="109" fillId="21" borderId="75" applyNumberFormat="0" applyAlignment="0" applyProtection="0"/>
    <xf numFmtId="0" fontId="112" fillId="0" borderId="69" applyNumberFormat="0" applyFill="0" applyAlignment="0" applyProtection="0"/>
    <xf numFmtId="0" fontId="94" fillId="21" borderId="68" applyNumberFormat="0" applyAlignment="0" applyProtection="0"/>
    <xf numFmtId="0" fontId="105" fillId="93" borderId="68" applyNumberFormat="0" applyAlignment="0" applyProtection="0"/>
    <xf numFmtId="0" fontId="88" fillId="106" borderId="70" applyNumberFormat="0" applyFont="0" applyAlignment="0" applyProtection="0"/>
    <xf numFmtId="0" fontId="109" fillId="21" borderId="75" applyNumberFormat="0" applyAlignment="0" applyProtection="0"/>
    <xf numFmtId="0" fontId="112" fillId="0" borderId="69" applyNumberFormat="0" applyFill="0" applyAlignment="0" applyProtection="0"/>
    <xf numFmtId="0" fontId="94" fillId="21" borderId="68" applyNumberFormat="0" applyAlignment="0" applyProtection="0"/>
    <xf numFmtId="0" fontId="105" fillId="93" borderId="68" applyNumberFormat="0" applyAlignment="0" applyProtection="0"/>
    <xf numFmtId="0" fontId="109" fillId="21" borderId="75" applyNumberFormat="0" applyAlignment="0" applyProtection="0"/>
    <xf numFmtId="0" fontId="112" fillId="0" borderId="69" applyNumberFormat="0" applyFill="0" applyAlignment="0" applyProtection="0"/>
    <xf numFmtId="0" fontId="91" fillId="21" borderId="75" applyNumberFormat="0" applyAlignment="0" applyProtection="0"/>
    <xf numFmtId="0" fontId="93" fillId="21" borderId="68" applyNumberFormat="0" applyAlignment="0" applyProtection="0"/>
    <xf numFmtId="0" fontId="11" fillId="0" borderId="69" applyNumberFormat="0" applyFill="0" applyAlignment="0" applyProtection="0"/>
    <xf numFmtId="49" fontId="13" fillId="0" borderId="71" applyNumberFormat="0" applyFont="0" applyFill="0" applyBorder="0" applyProtection="0">
      <alignment horizontal="left" vertical="center" indent="2"/>
    </xf>
    <xf numFmtId="0" fontId="84" fillId="85" borderId="71">
      <alignment horizontal="right" vertical="center"/>
    </xf>
    <xf numFmtId="4" fontId="84" fillId="85" borderId="71">
      <alignment horizontal="right" vertical="center"/>
    </xf>
    <xf numFmtId="0" fontId="86" fillId="85" borderId="71">
      <alignment horizontal="right" vertical="center"/>
    </xf>
    <xf numFmtId="4" fontId="86" fillId="85" borderId="71">
      <alignment horizontal="right" vertical="center"/>
    </xf>
    <xf numFmtId="0" fontId="84" fillId="87" borderId="71">
      <alignment horizontal="right" vertical="center"/>
    </xf>
    <xf numFmtId="4" fontId="84" fillId="87" borderId="71">
      <alignment horizontal="right" vertical="center"/>
    </xf>
    <xf numFmtId="0" fontId="84" fillId="87" borderId="71">
      <alignment horizontal="right" vertical="center"/>
    </xf>
    <xf numFmtId="4" fontId="84" fillId="87" borderId="71">
      <alignment horizontal="right" vertical="center"/>
    </xf>
    <xf numFmtId="0" fontId="97" fillId="93" borderId="68" applyNumberFormat="0" applyAlignment="0" applyProtection="0"/>
    <xf numFmtId="0" fontId="13" fillId="0" borderId="71">
      <alignment horizontal="right" vertical="center"/>
    </xf>
    <xf numFmtId="4" fontId="13" fillId="0" borderId="71">
      <alignment horizontal="right" vertical="center"/>
    </xf>
    <xf numFmtId="4" fontId="13" fillId="0" borderId="71" applyFill="0" applyBorder="0" applyProtection="0">
      <alignment horizontal="right" vertical="center"/>
    </xf>
    <xf numFmtId="49" fontId="19" fillId="0" borderId="71" applyNumberFormat="0" applyFill="0" applyBorder="0" applyProtection="0">
      <alignment horizontal="left" vertical="center"/>
    </xf>
    <xf numFmtId="0" fontId="13" fillId="0" borderId="71" applyNumberFormat="0" applyFill="0" applyAlignment="0" applyProtection="0"/>
    <xf numFmtId="173" fontId="13" fillId="50" borderId="71" applyNumberFormat="0" applyFont="0" applyBorder="0" applyAlignment="0" applyProtection="0">
      <alignment horizontal="right" vertical="center"/>
    </xf>
    <xf numFmtId="0" fontId="13" fillId="86" borderId="71"/>
    <xf numFmtId="4" fontId="13" fillId="86" borderId="71"/>
    <xf numFmtId="4" fontId="84" fillId="87" borderId="71">
      <alignment horizontal="right" vertical="center"/>
    </xf>
    <xf numFmtId="0" fontId="13" fillId="86" borderId="71"/>
    <xf numFmtId="0" fontId="93" fillId="21" borderId="68" applyNumberFormat="0" applyAlignment="0" applyProtection="0"/>
    <xf numFmtId="0" fontId="84" fillId="85" borderId="71">
      <alignment horizontal="right" vertical="center"/>
    </xf>
    <xf numFmtId="0" fontId="13" fillId="0" borderId="71">
      <alignment horizontal="right" vertical="center"/>
    </xf>
    <xf numFmtId="0" fontId="112" fillId="0" borderId="69" applyNumberFormat="0" applyFill="0" applyAlignment="0" applyProtection="0"/>
    <xf numFmtId="0" fontId="13" fillId="85" borderId="72">
      <alignment horizontal="left" vertical="center"/>
    </xf>
    <xf numFmtId="0" fontId="105" fillId="93" borderId="68" applyNumberFormat="0" applyAlignment="0" applyProtection="0"/>
    <xf numFmtId="173" fontId="13" fillId="50" borderId="71" applyNumberFormat="0" applyFont="0" applyBorder="0" applyAlignment="0" applyProtection="0">
      <alignment horizontal="right" vertical="center"/>
    </xf>
    <xf numFmtId="0" fontId="88" fillId="106" borderId="70" applyNumberFormat="0" applyFont="0" applyAlignment="0" applyProtection="0"/>
    <xf numFmtId="0" fontId="13" fillId="0" borderId="74">
      <alignment horizontal="left" vertical="center" wrapText="1" indent="2"/>
    </xf>
    <xf numFmtId="4" fontId="13" fillId="86" borderId="71"/>
    <xf numFmtId="49" fontId="19" fillId="0" borderId="71" applyNumberFormat="0" applyFill="0" applyBorder="0" applyProtection="0">
      <alignment horizontal="left" vertical="center"/>
    </xf>
    <xf numFmtId="0" fontId="13" fillId="0" borderId="71">
      <alignment horizontal="right" vertical="center"/>
    </xf>
    <xf numFmtId="4" fontId="84" fillId="87" borderId="73">
      <alignment horizontal="right" vertical="center"/>
    </xf>
    <xf numFmtId="4" fontId="84" fillId="87" borderId="71">
      <alignment horizontal="right" vertical="center"/>
    </xf>
    <xf numFmtId="4" fontId="84" fillId="87" borderId="71">
      <alignment horizontal="right" vertical="center"/>
    </xf>
    <xf numFmtId="0" fontId="86" fillId="85" borderId="71">
      <alignment horizontal="right" vertical="center"/>
    </xf>
    <xf numFmtId="0" fontId="84" fillId="85" borderId="71">
      <alignment horizontal="right" vertical="center"/>
    </xf>
    <xf numFmtId="49" fontId="13" fillId="0" borderId="71" applyNumberFormat="0" applyFont="0" applyFill="0" applyBorder="0" applyProtection="0">
      <alignment horizontal="left" vertical="center" indent="2"/>
    </xf>
    <xf numFmtId="0" fontId="105" fillId="93" borderId="68" applyNumberFormat="0" applyAlignment="0" applyProtection="0"/>
    <xf numFmtId="0" fontId="91" fillId="21" borderId="75" applyNumberFormat="0" applyAlignment="0" applyProtection="0"/>
    <xf numFmtId="49" fontId="13" fillId="0" borderId="71" applyNumberFormat="0" applyFont="0" applyFill="0" applyBorder="0" applyProtection="0">
      <alignment horizontal="left" vertical="center" indent="2"/>
    </xf>
    <xf numFmtId="0" fontId="97" fillId="93" borderId="68" applyNumberFormat="0" applyAlignment="0" applyProtection="0"/>
    <xf numFmtId="4" fontId="13" fillId="0" borderId="71" applyFill="0" applyBorder="0" applyProtection="0">
      <alignment horizontal="right" vertical="center"/>
    </xf>
    <xf numFmtId="0" fontId="94" fillId="21" borderId="68" applyNumberFormat="0" applyAlignment="0" applyProtection="0"/>
    <xf numFmtId="0" fontId="112" fillId="0" borderId="69" applyNumberFormat="0" applyFill="0" applyAlignment="0" applyProtection="0"/>
    <xf numFmtId="0" fontId="109" fillId="21" borderId="75" applyNumberFormat="0" applyAlignment="0" applyProtection="0"/>
    <xf numFmtId="0" fontId="13" fillId="0" borderId="71" applyNumberFormat="0" applyFill="0" applyAlignment="0" applyProtection="0"/>
    <xf numFmtId="4" fontId="13" fillId="0" borderId="71">
      <alignment horizontal="right" vertical="center"/>
    </xf>
    <xf numFmtId="0" fontId="13" fillId="0" borderId="71">
      <alignment horizontal="right" vertical="center"/>
    </xf>
    <xf numFmtId="0" fontId="105" fillId="93" borderId="68" applyNumberFormat="0" applyAlignment="0" applyProtection="0"/>
    <xf numFmtId="0" fontId="91" fillId="21" borderId="75" applyNumberFormat="0" applyAlignment="0" applyProtection="0"/>
    <xf numFmtId="0" fontId="93" fillId="21" borderId="68" applyNumberFormat="0" applyAlignment="0" applyProtection="0"/>
    <xf numFmtId="0" fontId="13" fillId="87" borderId="74">
      <alignment horizontal="left" vertical="center" wrapText="1" indent="2"/>
    </xf>
    <xf numFmtId="0" fontId="94" fillId="21" borderId="68" applyNumberFormat="0" applyAlignment="0" applyProtection="0"/>
    <xf numFmtId="0" fontId="94" fillId="21" borderId="68" applyNumberFormat="0" applyAlignment="0" applyProtection="0"/>
    <xf numFmtId="4" fontId="84" fillId="87" borderId="72">
      <alignment horizontal="right" vertical="center"/>
    </xf>
    <xf numFmtId="0" fontId="84" fillId="87" borderId="72">
      <alignment horizontal="right" vertical="center"/>
    </xf>
    <xf numFmtId="0" fontId="84" fillId="87" borderId="71">
      <alignment horizontal="right" vertical="center"/>
    </xf>
    <xf numFmtId="4" fontId="86" fillId="85" borderId="71">
      <alignment horizontal="right" vertical="center"/>
    </xf>
    <xf numFmtId="0" fontId="97" fillId="93" borderId="68" applyNumberFormat="0" applyAlignment="0" applyProtection="0"/>
    <xf numFmtId="0" fontId="11" fillId="0" borderId="69" applyNumberFormat="0" applyFill="0" applyAlignment="0" applyProtection="0"/>
    <xf numFmtId="0" fontId="112" fillId="0" borderId="69" applyNumberFormat="0" applyFill="0" applyAlignment="0" applyProtection="0"/>
    <xf numFmtId="0" fontId="88" fillId="106" borderId="70" applyNumberFormat="0" applyFont="0" applyAlignment="0" applyProtection="0"/>
    <xf numFmtId="0" fontId="105" fillId="93" borderId="68" applyNumberFormat="0" applyAlignment="0" applyProtection="0"/>
    <xf numFmtId="49" fontId="19" fillId="0" borderId="71" applyNumberFormat="0" applyFill="0" applyBorder="0" applyProtection="0">
      <alignment horizontal="left" vertical="center"/>
    </xf>
    <xf numFmtId="0" fontId="13" fillId="87" borderId="74">
      <alignment horizontal="left" vertical="center" wrapText="1" indent="2"/>
    </xf>
    <xf numFmtId="0" fontId="94" fillId="21" borderId="68" applyNumberFormat="0" applyAlignment="0" applyProtection="0"/>
    <xf numFmtId="0" fontId="13" fillId="0" borderId="74">
      <alignment horizontal="left" vertical="center" wrapText="1" indent="2"/>
    </xf>
    <xf numFmtId="0" fontId="88" fillId="106" borderId="70" applyNumberFormat="0" applyFont="0" applyAlignment="0" applyProtection="0"/>
    <xf numFmtId="0" fontId="15" fillId="106" borderId="70" applyNumberFormat="0" applyFont="0" applyAlignment="0" applyProtection="0"/>
    <xf numFmtId="0" fontId="109" fillId="21" borderId="75" applyNumberFormat="0" applyAlignment="0" applyProtection="0"/>
    <xf numFmtId="0" fontId="112" fillId="0" borderId="69" applyNumberFormat="0" applyFill="0" applyAlignment="0" applyProtection="0"/>
    <xf numFmtId="4" fontId="13" fillId="86" borderId="71"/>
    <xf numFmtId="0" fontId="84" fillId="87" borderId="71">
      <alignment horizontal="right" vertical="center"/>
    </xf>
    <xf numFmtId="0" fontId="112" fillId="0" borderId="69" applyNumberFormat="0" applyFill="0" applyAlignment="0" applyProtection="0"/>
    <xf numFmtId="4" fontId="84" fillId="87" borderId="73">
      <alignment horizontal="right" vertical="center"/>
    </xf>
    <xf numFmtId="0" fontId="93" fillId="21" borderId="68" applyNumberFormat="0" applyAlignment="0" applyProtection="0"/>
    <xf numFmtId="0" fontId="84" fillId="87" borderId="72">
      <alignment horizontal="right" vertical="center"/>
    </xf>
    <xf numFmtId="0" fontId="94" fillId="21" borderId="68" applyNumberFormat="0" applyAlignment="0" applyProtection="0"/>
    <xf numFmtId="0" fontId="11" fillId="0" borderId="69" applyNumberFormat="0" applyFill="0" applyAlignment="0" applyProtection="0"/>
    <xf numFmtId="0" fontId="88" fillId="106" borderId="70" applyNumberFormat="0" applyFont="0" applyAlignment="0" applyProtection="0"/>
    <xf numFmtId="4" fontId="84" fillId="87" borderId="72">
      <alignment horizontal="right" vertical="center"/>
    </xf>
    <xf numFmtId="0" fontId="13" fillId="87" borderId="74">
      <alignment horizontal="left" vertical="center" wrapText="1" indent="2"/>
    </xf>
    <xf numFmtId="0" fontId="13" fillId="86" borderId="71"/>
    <xf numFmtId="173" fontId="13" fillId="50" borderId="71" applyNumberFormat="0" applyFont="0" applyBorder="0" applyAlignment="0" applyProtection="0">
      <alignment horizontal="right" vertical="center"/>
    </xf>
    <xf numFmtId="0" fontId="13" fillId="0" borderId="71" applyNumberFormat="0" applyFill="0" applyAlignment="0" applyProtection="0"/>
    <xf numFmtId="4" fontId="13" fillId="0" borderId="71" applyFill="0" applyBorder="0" applyProtection="0">
      <alignment horizontal="right" vertical="center"/>
    </xf>
    <xf numFmtId="4" fontId="84" fillId="85" borderId="71">
      <alignment horizontal="right" vertical="center"/>
    </xf>
    <xf numFmtId="0" fontId="11" fillId="0" borderId="69" applyNumberFormat="0" applyFill="0" applyAlignment="0" applyProtection="0"/>
    <xf numFmtId="49" fontId="19" fillId="0" borderId="71" applyNumberFormat="0" applyFill="0" applyBorder="0" applyProtection="0">
      <alignment horizontal="left" vertical="center"/>
    </xf>
    <xf numFmtId="49" fontId="13" fillId="0" borderId="72" applyNumberFormat="0" applyFont="0" applyFill="0" applyBorder="0" applyProtection="0">
      <alignment horizontal="left" vertical="center" indent="5"/>
    </xf>
    <xf numFmtId="0" fontId="13" fillId="85" borderId="72">
      <alignment horizontal="left" vertical="center"/>
    </xf>
    <xf numFmtId="0" fontId="94" fillId="21" borderId="68" applyNumberFormat="0" applyAlignment="0" applyProtection="0"/>
    <xf numFmtId="4" fontId="84" fillId="87" borderId="73">
      <alignment horizontal="right" vertical="center"/>
    </xf>
    <xf numFmtId="0" fontId="105" fillId="93" borderId="68" applyNumberFormat="0" applyAlignment="0" applyProtection="0"/>
    <xf numFmtId="0" fontId="105" fillId="93" borderId="68" applyNumberFormat="0" applyAlignment="0" applyProtection="0"/>
    <xf numFmtId="0" fontId="88" fillId="106" borderId="70" applyNumberFormat="0" applyFont="0" applyAlignment="0" applyProtection="0"/>
    <xf numFmtId="0" fontId="109" fillId="21" borderId="75" applyNumberFormat="0" applyAlignment="0" applyProtection="0"/>
    <xf numFmtId="0" fontId="112" fillId="0" borderId="69" applyNumberFormat="0" applyFill="0" applyAlignment="0" applyProtection="0"/>
    <xf numFmtId="0" fontId="84" fillId="87" borderId="71">
      <alignment horizontal="right" vertical="center"/>
    </xf>
    <xf numFmtId="0" fontId="15" fillId="106" borderId="70" applyNumberFormat="0" applyFont="0" applyAlignment="0" applyProtection="0"/>
    <xf numFmtId="4" fontId="13" fillId="0" borderId="71">
      <alignment horizontal="right" vertical="center"/>
    </xf>
    <xf numFmtId="0" fontId="112" fillId="0" borderId="69" applyNumberFormat="0" applyFill="0" applyAlignment="0" applyProtection="0"/>
    <xf numFmtId="0" fontId="84" fillId="87" borderId="71">
      <alignment horizontal="right" vertical="center"/>
    </xf>
    <xf numFmtId="0" fontId="84" fillId="87" borderId="71">
      <alignment horizontal="right" vertical="center"/>
    </xf>
    <xf numFmtId="4" fontId="86" fillId="85" borderId="71">
      <alignment horizontal="right" vertical="center"/>
    </xf>
    <xf numFmtId="0" fontId="84" fillId="85" borderId="71">
      <alignment horizontal="right" vertical="center"/>
    </xf>
    <xf numFmtId="4" fontId="84" fillId="85" borderId="71">
      <alignment horizontal="right" vertical="center"/>
    </xf>
    <xf numFmtId="0" fontId="86" fillId="85" borderId="71">
      <alignment horizontal="right" vertical="center"/>
    </xf>
    <xf numFmtId="4" fontId="86" fillId="85" borderId="71">
      <alignment horizontal="right" vertical="center"/>
    </xf>
    <xf numFmtId="0" fontId="84" fillId="87" borderId="71">
      <alignment horizontal="right" vertical="center"/>
    </xf>
    <xf numFmtId="4" fontId="84" fillId="87" borderId="71">
      <alignment horizontal="right" vertical="center"/>
    </xf>
    <xf numFmtId="0" fontId="84" fillId="87" borderId="71">
      <alignment horizontal="right" vertical="center"/>
    </xf>
    <xf numFmtId="4" fontId="84" fillId="87" borderId="71">
      <alignment horizontal="right" vertical="center"/>
    </xf>
    <xf numFmtId="0" fontId="84" fillId="87" borderId="72">
      <alignment horizontal="right" vertical="center"/>
    </xf>
    <xf numFmtId="4" fontId="84" fillId="87" borderId="72">
      <alignment horizontal="right" vertical="center"/>
    </xf>
    <xf numFmtId="0" fontId="84" fillId="87" borderId="73">
      <alignment horizontal="right" vertical="center"/>
    </xf>
    <xf numFmtId="4" fontId="84" fillId="87" borderId="73">
      <alignment horizontal="right" vertical="center"/>
    </xf>
    <xf numFmtId="0" fontId="94" fillId="21" borderId="68" applyNumberFormat="0" applyAlignment="0" applyProtection="0"/>
    <xf numFmtId="0" fontId="13" fillId="87" borderId="74">
      <alignment horizontal="left" vertical="center" wrapText="1" indent="2"/>
    </xf>
    <xf numFmtId="0" fontId="13" fillId="0" borderId="74">
      <alignment horizontal="left" vertical="center" wrapText="1" indent="2"/>
    </xf>
    <xf numFmtId="0" fontId="13" fillId="85" borderId="72">
      <alignment horizontal="left" vertical="center"/>
    </xf>
    <xf numFmtId="0" fontId="105" fillId="93" borderId="68" applyNumberFormat="0" applyAlignment="0" applyProtection="0"/>
    <xf numFmtId="0" fontId="13" fillId="0" borderId="71">
      <alignment horizontal="right" vertical="center"/>
    </xf>
    <xf numFmtId="4" fontId="13" fillId="0" borderId="71">
      <alignment horizontal="right" vertical="center"/>
    </xf>
    <xf numFmtId="0" fontId="13" fillId="0" borderId="71" applyNumberFormat="0" applyFill="0" applyAlignment="0" applyProtection="0"/>
    <xf numFmtId="0" fontId="109" fillId="21" borderId="75" applyNumberFormat="0" applyAlignment="0" applyProtection="0"/>
    <xf numFmtId="173" fontId="13" fillId="50" borderId="71" applyNumberFormat="0" applyFont="0" applyBorder="0" applyAlignment="0" applyProtection="0">
      <alignment horizontal="right" vertical="center"/>
    </xf>
    <xf numFmtId="0" fontId="13" fillId="86" borderId="71"/>
    <xf numFmtId="4" fontId="13" fillId="86" borderId="71"/>
    <xf numFmtId="0" fontId="112" fillId="0" borderId="69" applyNumberFormat="0" applyFill="0" applyAlignment="0" applyProtection="0"/>
    <xf numFmtId="0" fontId="15" fillId="106" borderId="70" applyNumberFormat="0" applyFont="0" applyAlignment="0" applyProtection="0"/>
    <xf numFmtId="0" fontId="88" fillId="106" borderId="70" applyNumberFormat="0" applyFont="0" applyAlignment="0" applyProtection="0"/>
    <xf numFmtId="0" fontId="13" fillId="0" borderId="71" applyNumberFormat="0" applyFill="0" applyAlignment="0" applyProtection="0"/>
    <xf numFmtId="0" fontId="11" fillId="0" borderId="69" applyNumberFormat="0" applyFill="0" applyAlignment="0" applyProtection="0"/>
    <xf numFmtId="0" fontId="112" fillId="0" borderId="69" applyNumberFormat="0" applyFill="0" applyAlignment="0" applyProtection="0"/>
    <xf numFmtId="0" fontId="97" fillId="93" borderId="68" applyNumberFormat="0" applyAlignment="0" applyProtection="0"/>
    <xf numFmtId="0" fontId="94" fillId="21" borderId="68" applyNumberFormat="0" applyAlignment="0" applyProtection="0"/>
    <xf numFmtId="4" fontId="86" fillId="85" borderId="71">
      <alignment horizontal="right" vertical="center"/>
    </xf>
    <xf numFmtId="0" fontId="84" fillId="85" borderId="71">
      <alignment horizontal="right" vertical="center"/>
    </xf>
    <xf numFmtId="173" fontId="13" fillId="50" borderId="71" applyNumberFormat="0" applyFont="0" applyBorder="0" applyAlignment="0" applyProtection="0">
      <alignment horizontal="right" vertical="center"/>
    </xf>
    <xf numFmtId="0" fontId="11" fillId="0" borderId="69" applyNumberFormat="0" applyFill="0" applyAlignment="0" applyProtection="0"/>
    <xf numFmtId="49" fontId="13" fillId="0" borderId="71" applyNumberFormat="0" applyFont="0" applyFill="0" applyBorder="0" applyProtection="0">
      <alignment horizontal="left" vertical="center" indent="2"/>
    </xf>
    <xf numFmtId="49" fontId="13" fillId="0" borderId="72" applyNumberFormat="0" applyFont="0" applyFill="0" applyBorder="0" applyProtection="0">
      <alignment horizontal="left" vertical="center" indent="5"/>
    </xf>
    <xf numFmtId="49" fontId="13" fillId="0" borderId="71" applyNumberFormat="0" applyFont="0" applyFill="0" applyBorder="0" applyProtection="0">
      <alignment horizontal="left" vertical="center" indent="2"/>
    </xf>
    <xf numFmtId="4" fontId="13" fillId="0" borderId="71" applyFill="0" applyBorder="0" applyProtection="0">
      <alignment horizontal="right" vertical="center"/>
    </xf>
    <xf numFmtId="49" fontId="19" fillId="0" borderId="71" applyNumberFormat="0" applyFill="0" applyBorder="0" applyProtection="0">
      <alignment horizontal="left" vertical="center"/>
    </xf>
    <xf numFmtId="0" fontId="13" fillId="0" borderId="74">
      <alignment horizontal="left" vertical="center" wrapText="1" indent="2"/>
    </xf>
    <xf numFmtId="0" fontId="109" fillId="21" borderId="75" applyNumberFormat="0" applyAlignment="0" applyProtection="0"/>
    <xf numFmtId="0" fontId="84" fillId="87" borderId="73">
      <alignment horizontal="right" vertical="center"/>
    </xf>
    <xf numFmtId="0" fontId="97" fillId="93" borderId="68" applyNumberFormat="0" applyAlignment="0" applyProtection="0"/>
    <xf numFmtId="0" fontId="84" fillId="87" borderId="73">
      <alignment horizontal="right" vertical="center"/>
    </xf>
    <xf numFmtId="4" fontId="84" fillId="87" borderId="71">
      <alignment horizontal="right" vertical="center"/>
    </xf>
    <xf numFmtId="0" fontId="84" fillId="87" borderId="71">
      <alignment horizontal="right" vertical="center"/>
    </xf>
    <xf numFmtId="0" fontId="91" fillId="21" borderId="75" applyNumberFormat="0" applyAlignment="0" applyProtection="0"/>
    <xf numFmtId="0" fontId="93" fillId="21" borderId="68" applyNumberFormat="0" applyAlignment="0" applyProtection="0"/>
    <xf numFmtId="0" fontId="11" fillId="0" borderId="69" applyNumberFormat="0" applyFill="0" applyAlignment="0" applyProtection="0"/>
    <xf numFmtId="0" fontId="13" fillId="86" borderId="71"/>
    <xf numFmtId="4" fontId="13" fillId="86" borderId="71"/>
    <xf numFmtId="4" fontId="84" fillId="87" borderId="71">
      <alignment horizontal="right" vertical="center"/>
    </xf>
    <xf numFmtId="0" fontId="86" fillId="85" borderId="71">
      <alignment horizontal="right" vertical="center"/>
    </xf>
    <xf numFmtId="0" fontId="97" fillId="93" borderId="68" applyNumberFormat="0" applyAlignment="0" applyProtection="0"/>
    <xf numFmtId="0" fontId="94" fillId="21" borderId="68" applyNumberFormat="0" applyAlignment="0" applyProtection="0"/>
    <xf numFmtId="4" fontId="13" fillId="0" borderId="71">
      <alignment horizontal="right" vertical="center"/>
    </xf>
    <xf numFmtId="0" fontId="13" fillId="87" borderId="74">
      <alignment horizontal="left" vertical="center" wrapText="1" indent="2"/>
    </xf>
    <xf numFmtId="0" fontId="13" fillId="0" borderId="74">
      <alignment horizontal="left" vertical="center" wrapText="1" indent="2"/>
    </xf>
    <xf numFmtId="0" fontId="109" fillId="21" borderId="75" applyNumberFormat="0" applyAlignment="0" applyProtection="0"/>
    <xf numFmtId="0" fontId="105" fillId="93" borderId="68" applyNumberFormat="0" applyAlignment="0" applyProtection="0"/>
    <xf numFmtId="0" fontId="93" fillId="21" borderId="68" applyNumberFormat="0" applyAlignment="0" applyProtection="0"/>
    <xf numFmtId="0" fontId="91" fillId="21" borderId="75" applyNumberFormat="0" applyAlignment="0" applyProtection="0"/>
    <xf numFmtId="0" fontId="84" fillId="87" borderId="73">
      <alignment horizontal="right" vertical="center"/>
    </xf>
    <xf numFmtId="0" fontId="86" fillId="85" borderId="71">
      <alignment horizontal="right" vertical="center"/>
    </xf>
    <xf numFmtId="4" fontId="84" fillId="85" borderId="71">
      <alignment horizontal="right" vertical="center"/>
    </xf>
    <xf numFmtId="4" fontId="84" fillId="87" borderId="71">
      <alignment horizontal="right" vertical="center"/>
    </xf>
    <xf numFmtId="49" fontId="13" fillId="0" borderId="72" applyNumberFormat="0" applyFont="0" applyFill="0" applyBorder="0" applyProtection="0">
      <alignment horizontal="left" vertical="center" indent="5"/>
    </xf>
    <xf numFmtId="4" fontId="13" fillId="0" borderId="71" applyFill="0" applyBorder="0" applyProtection="0">
      <alignment horizontal="right" vertical="center"/>
    </xf>
    <xf numFmtId="4" fontId="84" fillId="85" borderId="71">
      <alignment horizontal="right" vertical="center"/>
    </xf>
    <xf numFmtId="0" fontId="105" fillId="93" borderId="68" applyNumberFormat="0" applyAlignment="0" applyProtection="0"/>
    <xf numFmtId="0" fontId="97" fillId="93" borderId="68" applyNumberFormat="0" applyAlignment="0" applyProtection="0"/>
    <xf numFmtId="0" fontId="93" fillId="21" borderId="68" applyNumberFormat="0" applyAlignment="0" applyProtection="0"/>
    <xf numFmtId="0" fontId="13" fillId="87" borderId="74">
      <alignment horizontal="left" vertical="center" wrapText="1" indent="2"/>
    </xf>
    <xf numFmtId="0" fontId="13" fillId="0" borderId="74">
      <alignment horizontal="left" vertical="center" wrapText="1" indent="2"/>
    </xf>
    <xf numFmtId="0" fontId="13" fillId="87" borderId="74">
      <alignment horizontal="left" vertical="center" wrapText="1" indent="2"/>
    </xf>
    <xf numFmtId="0" fontId="2" fillId="0" borderId="0"/>
    <xf numFmtId="0" fontId="13" fillId="0" borderId="77" applyNumberFormat="0" applyFill="0" applyAlignment="0" applyProtection="0"/>
    <xf numFmtId="0" fontId="84" fillId="87" borderId="77">
      <alignment horizontal="right" vertical="center"/>
    </xf>
    <xf numFmtId="0" fontId="84" fillId="87" borderId="77">
      <alignment horizontal="right" vertical="center"/>
    </xf>
    <xf numFmtId="0" fontId="13" fillId="0" borderId="79">
      <alignment horizontal="left" vertical="center" wrapText="1" indent="2"/>
    </xf>
    <xf numFmtId="0" fontId="84" fillId="87" borderId="78">
      <alignment horizontal="right" vertical="center"/>
    </xf>
    <xf numFmtId="0" fontId="13" fillId="0" borderId="77">
      <alignment horizontal="right" vertical="center"/>
    </xf>
    <xf numFmtId="0" fontId="86" fillId="85" borderId="77">
      <alignment horizontal="right" vertical="center"/>
    </xf>
    <xf numFmtId="0" fontId="13" fillId="86" borderId="77"/>
    <xf numFmtId="0" fontId="84" fillId="85" borderId="77">
      <alignment horizontal="right" vertical="center"/>
    </xf>
    <xf numFmtId="0" fontId="84" fillId="87" borderId="76">
      <alignment horizontal="right" vertical="center"/>
    </xf>
    <xf numFmtId="4" fontId="13" fillId="0" borderId="77" applyFill="0" applyBorder="0" applyProtection="0">
      <alignment horizontal="right" vertical="center"/>
    </xf>
    <xf numFmtId="0" fontId="2" fillId="0" borderId="0"/>
    <xf numFmtId="0" fontId="13" fillId="86" borderId="77"/>
    <xf numFmtId="0" fontId="84" fillId="87" borderId="78">
      <alignment horizontal="right" vertical="center"/>
    </xf>
    <xf numFmtId="0" fontId="78" fillId="66" borderId="39" applyNumberFormat="0" applyAlignment="0" applyProtection="0"/>
    <xf numFmtId="0" fontId="79" fillId="66" borderId="38" applyNumberFormat="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2" fillId="0" borderId="40" applyNumberFormat="0" applyFill="0" applyAlignment="0" applyProtection="0"/>
    <xf numFmtId="0" fontId="2" fillId="67" borderId="0" applyNumberFormat="0" applyBorder="0" applyAlignment="0" applyProtection="0"/>
    <xf numFmtId="0" fontId="2" fillId="68" borderId="0" applyNumberFormat="0" applyBorder="0" applyAlignment="0" applyProtection="0"/>
    <xf numFmtId="0" fontId="83" fillId="69" borderId="0" applyNumberFormat="0" applyBorder="0" applyAlignment="0" applyProtection="0"/>
    <xf numFmtId="0" fontId="2" fillId="70" borderId="0" applyNumberFormat="0" applyBorder="0" applyAlignment="0" applyProtection="0"/>
    <xf numFmtId="0" fontId="2" fillId="71" borderId="0" applyNumberFormat="0" applyBorder="0" applyAlignment="0" applyProtection="0"/>
    <xf numFmtId="0" fontId="83" fillId="72" borderId="0" applyNumberFormat="0" applyBorder="0" applyAlignment="0" applyProtection="0"/>
    <xf numFmtId="0" fontId="2" fillId="73" borderId="0" applyNumberFormat="0" applyBorder="0" applyAlignment="0" applyProtection="0"/>
    <xf numFmtId="0" fontId="2" fillId="74" borderId="0" applyNumberFormat="0" applyBorder="0" applyAlignment="0" applyProtection="0"/>
    <xf numFmtId="0" fontId="83" fillId="75" borderId="0" applyNumberFormat="0" applyBorder="0" applyAlignment="0" applyProtection="0"/>
    <xf numFmtId="0" fontId="2" fillId="76" borderId="0" applyNumberFormat="0" applyBorder="0" applyAlignment="0" applyProtection="0"/>
    <xf numFmtId="0" fontId="2" fillId="77" borderId="0" applyNumberFormat="0" applyBorder="0" applyAlignment="0" applyProtection="0"/>
    <xf numFmtId="0" fontId="83" fillId="78" borderId="0" applyNumberFormat="0" applyBorder="0" applyAlignment="0" applyProtection="0"/>
    <xf numFmtId="0" fontId="2" fillId="79" borderId="0" applyNumberFormat="0" applyBorder="0" applyAlignment="0" applyProtection="0"/>
    <xf numFmtId="0" fontId="2" fillId="80" borderId="0" applyNumberFormat="0" applyBorder="0" applyAlignment="0" applyProtection="0"/>
    <xf numFmtId="0" fontId="83" fillId="81" borderId="0" applyNumberFormat="0" applyBorder="0" applyAlignment="0" applyProtection="0"/>
    <xf numFmtId="0" fontId="2" fillId="82" borderId="0" applyNumberFormat="0" applyBorder="0" applyAlignment="0" applyProtection="0"/>
    <xf numFmtId="0" fontId="2" fillId="83" borderId="0" applyNumberFormat="0" applyBorder="0" applyAlignment="0" applyProtection="0"/>
    <xf numFmtId="0" fontId="83" fillId="84" borderId="0" applyNumberFormat="0" applyBorder="0" applyAlignment="0" applyProtection="0"/>
    <xf numFmtId="0" fontId="13" fillId="0" borderId="77" applyNumberFormat="0" applyFill="0" applyAlignment="0" applyProtection="0"/>
    <xf numFmtId="0" fontId="84" fillId="87" borderId="77">
      <alignment horizontal="right" vertical="center"/>
    </xf>
    <xf numFmtId="0" fontId="84" fillId="87" borderId="77">
      <alignment horizontal="right" vertical="center"/>
    </xf>
    <xf numFmtId="0" fontId="13" fillId="0" borderId="79">
      <alignment horizontal="left" vertical="center" wrapText="1" indent="2"/>
    </xf>
    <xf numFmtId="0" fontId="84" fillId="87" borderId="78">
      <alignment horizontal="right" vertical="center"/>
    </xf>
    <xf numFmtId="0" fontId="13" fillId="0" borderId="77">
      <alignment horizontal="right" vertical="center"/>
    </xf>
    <xf numFmtId="0" fontId="86" fillId="85" borderId="77">
      <alignment horizontal="right" vertical="center"/>
    </xf>
    <xf numFmtId="0" fontId="13" fillId="86" borderId="77"/>
    <xf numFmtId="0" fontId="84" fillId="85" borderId="77">
      <alignment horizontal="right" vertical="center"/>
    </xf>
    <xf numFmtId="0" fontId="84" fillId="87" borderId="76">
      <alignment horizontal="right" vertical="center"/>
    </xf>
    <xf numFmtId="49" fontId="13" fillId="0" borderId="77" applyNumberFormat="0" applyFont="0" applyFill="0" applyBorder="0" applyProtection="0">
      <alignment horizontal="left" vertical="center" indent="2"/>
    </xf>
    <xf numFmtId="49" fontId="13" fillId="0" borderId="76" applyNumberFormat="0" applyFont="0" applyFill="0" applyBorder="0" applyProtection="0">
      <alignment horizontal="left" vertical="center" indent="5"/>
    </xf>
    <xf numFmtId="4" fontId="84" fillId="85" borderId="77">
      <alignment horizontal="right" vertical="center"/>
    </xf>
    <xf numFmtId="4" fontId="86" fillId="85" borderId="77">
      <alignment horizontal="right" vertical="center"/>
    </xf>
    <xf numFmtId="4" fontId="84" fillId="87" borderId="77">
      <alignment horizontal="right" vertical="center"/>
    </xf>
    <xf numFmtId="4" fontId="84" fillId="87" borderId="77">
      <alignment horizontal="right" vertical="center"/>
    </xf>
    <xf numFmtId="4" fontId="84" fillId="87" borderId="76">
      <alignment horizontal="right" vertical="center"/>
    </xf>
    <xf numFmtId="4" fontId="84" fillId="87" borderId="78">
      <alignment horizontal="right" vertical="center"/>
    </xf>
    <xf numFmtId="0" fontId="13" fillId="87" borderId="79">
      <alignment horizontal="left" vertical="center" wrapText="1" indent="2"/>
    </xf>
    <xf numFmtId="0" fontId="13" fillId="85" borderId="76">
      <alignment horizontal="left" vertical="center"/>
    </xf>
    <xf numFmtId="4" fontId="13" fillId="0" borderId="77">
      <alignment horizontal="right" vertical="center"/>
    </xf>
    <xf numFmtId="0" fontId="2" fillId="0" borderId="0"/>
    <xf numFmtId="4" fontId="13" fillId="0" borderId="77" applyFill="0" applyBorder="0" applyProtection="0">
      <alignment horizontal="right" vertical="center"/>
    </xf>
    <xf numFmtId="49" fontId="19" fillId="0" borderId="77" applyNumberFormat="0" applyFill="0" applyBorder="0" applyProtection="0">
      <alignment horizontal="left" vertical="center"/>
    </xf>
    <xf numFmtId="173" fontId="13" fillId="50" borderId="77" applyNumberFormat="0" applyFont="0" applyBorder="0" applyAlignment="0" applyProtection="0">
      <alignment horizontal="right" vertical="center"/>
    </xf>
    <xf numFmtId="4" fontId="13" fillId="86" borderId="77"/>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9" fontId="13" fillId="0" borderId="77" applyNumberFormat="0" applyFont="0" applyFill="0" applyBorder="0" applyProtection="0">
      <alignment horizontal="left" vertical="center" indent="2"/>
    </xf>
    <xf numFmtId="49" fontId="13" fillId="0" borderId="76" applyNumberFormat="0" applyFont="0" applyFill="0" applyBorder="0" applyProtection="0">
      <alignment horizontal="left" vertical="center" indent="5"/>
    </xf>
    <xf numFmtId="0" fontId="84" fillId="85" borderId="77">
      <alignment horizontal="right" vertical="center"/>
    </xf>
    <xf numFmtId="4" fontId="84" fillId="85" borderId="77">
      <alignment horizontal="right" vertical="center"/>
    </xf>
    <xf numFmtId="0" fontId="86" fillId="85" borderId="77">
      <alignment horizontal="right" vertical="center"/>
    </xf>
    <xf numFmtId="4" fontId="86" fillId="85" borderId="77">
      <alignment horizontal="right" vertical="center"/>
    </xf>
    <xf numFmtId="0" fontId="84" fillId="87" borderId="77">
      <alignment horizontal="right" vertical="center"/>
    </xf>
    <xf numFmtId="4" fontId="84" fillId="87" borderId="77">
      <alignment horizontal="right" vertical="center"/>
    </xf>
    <xf numFmtId="0" fontId="84" fillId="87" borderId="77">
      <alignment horizontal="right" vertical="center"/>
    </xf>
    <xf numFmtId="4" fontId="84" fillId="87" borderId="77">
      <alignment horizontal="right" vertical="center"/>
    </xf>
    <xf numFmtId="0" fontId="84" fillId="87" borderId="76">
      <alignment horizontal="right" vertical="center"/>
    </xf>
    <xf numFmtId="4" fontId="84" fillId="87" borderId="76">
      <alignment horizontal="right" vertical="center"/>
    </xf>
    <xf numFmtId="0" fontId="84" fillId="87" borderId="78">
      <alignment horizontal="right" vertical="center"/>
    </xf>
    <xf numFmtId="4" fontId="84" fillId="87" borderId="78">
      <alignment horizontal="right" vertical="center"/>
    </xf>
    <xf numFmtId="0" fontId="13" fillId="87" borderId="79">
      <alignment horizontal="left" vertical="center" wrapText="1" indent="2"/>
    </xf>
    <xf numFmtId="0" fontId="13" fillId="0" borderId="79">
      <alignment horizontal="left" vertical="center" wrapText="1" indent="2"/>
    </xf>
    <xf numFmtId="0" fontId="13" fillId="85" borderId="76">
      <alignment horizontal="left" vertical="center"/>
    </xf>
    <xf numFmtId="0" fontId="13" fillId="0" borderId="77">
      <alignment horizontal="right" vertical="center"/>
    </xf>
    <xf numFmtId="4" fontId="13" fillId="0" borderId="77">
      <alignment horizontal="right" vertical="center"/>
    </xf>
    <xf numFmtId="0" fontId="2" fillId="0" borderId="0"/>
    <xf numFmtId="0" fontId="2" fillId="0" borderId="0"/>
    <xf numFmtId="0" fontId="2" fillId="0" borderId="0"/>
    <xf numFmtId="0" fontId="2" fillId="0" borderId="0"/>
    <xf numFmtId="4" fontId="13" fillId="0" borderId="77" applyFill="0" applyBorder="0" applyProtection="0">
      <alignment horizontal="right" vertical="center"/>
    </xf>
    <xf numFmtId="49" fontId="19" fillId="0" borderId="77" applyNumberFormat="0" applyFill="0" applyBorder="0" applyProtection="0">
      <alignment horizontal="left" vertical="center"/>
    </xf>
    <xf numFmtId="0" fontId="13" fillId="0" borderId="77" applyNumberFormat="0" applyFill="0" applyAlignment="0" applyProtection="0"/>
    <xf numFmtId="173" fontId="13" fillId="50" borderId="77" applyNumberFormat="0" applyFont="0" applyBorder="0" applyAlignment="0" applyProtection="0">
      <alignment horizontal="right" vertical="center"/>
    </xf>
    <xf numFmtId="0" fontId="13" fillId="86" borderId="77"/>
    <xf numFmtId="4" fontId="13" fillId="86" borderId="77"/>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87" borderId="79">
      <alignment horizontal="left" vertical="center" wrapText="1" indent="2"/>
    </xf>
    <xf numFmtId="0" fontId="13" fillId="0" borderId="79">
      <alignment horizontal="left" vertical="center" wrapText="1" indent="2"/>
    </xf>
    <xf numFmtId="0" fontId="84" fillId="87" borderId="76">
      <alignment horizontal="right" vertical="center"/>
    </xf>
    <xf numFmtId="4" fontId="84" fillId="87" borderId="76">
      <alignment horizontal="right" vertical="center"/>
    </xf>
    <xf numFmtId="0" fontId="84" fillId="87" borderId="78">
      <alignment horizontal="right" vertical="center"/>
    </xf>
    <xf numFmtId="4" fontId="84" fillId="87" borderId="78">
      <alignment horizontal="right" vertical="center"/>
    </xf>
    <xf numFmtId="0" fontId="13" fillId="87" borderId="79">
      <alignment horizontal="left" vertical="center" wrapText="1" indent="2"/>
    </xf>
    <xf numFmtId="0" fontId="13" fillId="0" borderId="79">
      <alignment horizontal="left" vertical="center" wrapText="1" indent="2"/>
    </xf>
    <xf numFmtId="0" fontId="13" fillId="85" borderId="76">
      <alignment horizontal="left" vertical="center"/>
    </xf>
    <xf numFmtId="49" fontId="13" fillId="0" borderId="76" applyNumberFormat="0" applyFont="0" applyFill="0" applyBorder="0" applyProtection="0">
      <alignment horizontal="left" vertical="center" indent="5"/>
    </xf>
    <xf numFmtId="0" fontId="2" fillId="0" borderId="0"/>
    <xf numFmtId="0" fontId="129" fillId="0" borderId="0" applyNumberFormat="0" applyFill="0" applyBorder="0" applyAlignment="0" applyProtection="0"/>
    <xf numFmtId="0" fontId="1" fillId="0" borderId="0"/>
    <xf numFmtId="0" fontId="1" fillId="0" borderId="0"/>
    <xf numFmtId="164" fontId="15" fillId="0" borderId="0" applyFont="0" applyFill="0" applyBorder="0" applyAlignment="0" applyProtection="0"/>
    <xf numFmtId="165" fontId="18" fillId="0" borderId="0" applyFont="0" applyFill="0" applyBorder="0" applyAlignment="0" applyProtection="0"/>
    <xf numFmtId="164" fontId="15" fillId="0" borderId="0" applyFont="0" applyFill="0" applyBorder="0" applyAlignment="0" applyProtection="0"/>
    <xf numFmtId="165" fontId="15" fillId="0" borderId="0"/>
    <xf numFmtId="165" fontId="18" fillId="0" borderId="0" applyFont="0" applyFill="0" applyBorder="0" applyAlignment="0" applyProtection="0"/>
    <xf numFmtId="0" fontId="1" fillId="0" borderId="0"/>
    <xf numFmtId="0" fontId="1" fillId="0" borderId="0"/>
    <xf numFmtId="165" fontId="18" fillId="0" borderId="0" applyFont="0" applyFill="0" applyBorder="0" applyAlignment="0" applyProtection="0"/>
    <xf numFmtId="165" fontId="18" fillId="0" borderId="0" applyFont="0" applyFill="0" applyBorder="0" applyAlignment="0" applyProtection="0"/>
    <xf numFmtId="0" fontId="1" fillId="0" borderId="0"/>
    <xf numFmtId="0" fontId="37" fillId="27" borderId="80">
      <alignment horizontal="center" vertical="center"/>
    </xf>
    <xf numFmtId="49" fontId="35" fillId="43" borderId="77">
      <alignment vertical="center" wrapText="1"/>
    </xf>
    <xf numFmtId="49" fontId="35" fillId="44" borderId="77">
      <alignment vertical="center" wrapText="1"/>
    </xf>
    <xf numFmtId="49" fontId="35" fillId="45" borderId="77">
      <alignment vertical="center" wrapText="1"/>
    </xf>
    <xf numFmtId="49" fontId="35" fillId="46" borderId="77">
      <alignment vertical="center" wrapText="1"/>
    </xf>
    <xf numFmtId="49" fontId="35" fillId="47" borderId="77">
      <alignment vertical="center" wrapText="1"/>
    </xf>
    <xf numFmtId="49" fontId="15" fillId="48" borderId="81">
      <alignment vertical="top" wrapText="1"/>
    </xf>
    <xf numFmtId="0" fontId="1" fillId="17" borderId="9" applyNumberFormat="0" applyFont="0" applyAlignment="0" applyProtection="0"/>
    <xf numFmtId="171" fontId="43" fillId="0" borderId="82"/>
    <xf numFmtId="4" fontId="43" fillId="0" borderId="82"/>
    <xf numFmtId="172" fontId="43" fillId="0" borderId="82"/>
    <xf numFmtId="173" fontId="43" fillId="0" borderId="82"/>
    <xf numFmtId="171" fontId="44" fillId="0" borderId="82"/>
    <xf numFmtId="4" fontId="44" fillId="0" borderId="82"/>
    <xf numFmtId="172" fontId="44" fillId="0" borderId="82"/>
    <xf numFmtId="173" fontId="44" fillId="0" borderId="82"/>
    <xf numFmtId="44" fontId="1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71" fontId="54" fillId="51" borderId="83">
      <alignment vertical="center"/>
    </xf>
    <xf numFmtId="4" fontId="54" fillId="51" borderId="83">
      <alignment vertical="center"/>
    </xf>
    <xf numFmtId="172" fontId="54" fillId="51" borderId="83">
      <alignment vertical="center"/>
    </xf>
    <xf numFmtId="173" fontId="54" fillId="51" borderId="83">
      <alignment vertical="center"/>
    </xf>
    <xf numFmtId="3" fontId="54" fillId="51" borderId="83">
      <alignment vertical="center"/>
    </xf>
    <xf numFmtId="0" fontId="55" fillId="51" borderId="83">
      <alignment vertical="center"/>
    </xf>
    <xf numFmtId="0" fontId="55" fillId="51" borderId="83">
      <alignment vertical="center"/>
    </xf>
    <xf numFmtId="0" fontId="55" fillId="51" borderId="83">
      <alignment vertical="center"/>
    </xf>
    <xf numFmtId="175" fontId="56" fillId="51" borderId="83">
      <alignment vertical="center"/>
    </xf>
    <xf numFmtId="176" fontId="56" fillId="51" borderId="83">
      <alignment vertical="center"/>
    </xf>
    <xf numFmtId="177" fontId="56" fillId="51" borderId="83">
      <alignment vertical="center"/>
    </xf>
    <xf numFmtId="178" fontId="57" fillId="51" borderId="83">
      <alignment vertical="center"/>
    </xf>
    <xf numFmtId="10" fontId="57" fillId="51" borderId="83">
      <alignment vertical="center"/>
    </xf>
    <xf numFmtId="9" fontId="57" fillId="51" borderId="83">
      <alignment vertical="center"/>
    </xf>
    <xf numFmtId="0" fontId="58" fillId="51" borderId="83">
      <alignment vertical="center"/>
    </xf>
    <xf numFmtId="0" fontId="59" fillId="51" borderId="83">
      <alignment horizontal="left" vertical="center"/>
    </xf>
    <xf numFmtId="171" fontId="60" fillId="52" borderId="83">
      <alignment vertical="center"/>
    </xf>
    <xf numFmtId="4" fontId="60" fillId="52" borderId="83">
      <alignment vertical="center"/>
    </xf>
    <xf numFmtId="172" fontId="60" fillId="52" borderId="83">
      <alignment vertical="center"/>
    </xf>
    <xf numFmtId="173" fontId="60" fillId="52" borderId="83">
      <alignment vertical="center"/>
    </xf>
    <xf numFmtId="3" fontId="60" fillId="52" borderId="83">
      <alignment vertical="center"/>
    </xf>
    <xf numFmtId="0" fontId="61" fillId="52" borderId="83">
      <alignment vertical="center"/>
    </xf>
    <xf numFmtId="0" fontId="61" fillId="52" borderId="83">
      <alignment vertical="center"/>
    </xf>
    <xf numFmtId="0" fontId="61" fillId="52" borderId="83">
      <alignment vertical="center"/>
    </xf>
    <xf numFmtId="175" fontId="62" fillId="52" borderId="83">
      <alignment vertical="center"/>
    </xf>
    <xf numFmtId="176" fontId="62" fillId="52" borderId="83">
      <alignment vertical="center"/>
    </xf>
    <xf numFmtId="177" fontId="62" fillId="52" borderId="83">
      <alignment vertical="center"/>
    </xf>
    <xf numFmtId="178" fontId="63" fillId="52" borderId="83">
      <alignment vertical="center"/>
    </xf>
    <xf numFmtId="10" fontId="63" fillId="52" borderId="83">
      <alignment vertical="center"/>
    </xf>
    <xf numFmtId="9" fontId="63" fillId="52" borderId="83">
      <alignment vertical="center"/>
    </xf>
    <xf numFmtId="0" fontId="64" fillId="52" borderId="83">
      <alignment vertical="center"/>
    </xf>
    <xf numFmtId="0" fontId="65" fillId="52" borderId="83">
      <alignment horizontal="left" vertical="center"/>
    </xf>
    <xf numFmtId="171" fontId="54" fillId="53" borderId="84">
      <alignment vertical="center"/>
    </xf>
    <xf numFmtId="4" fontId="54" fillId="53" borderId="84">
      <alignment vertical="center"/>
    </xf>
    <xf numFmtId="172" fontId="54" fillId="53" borderId="84">
      <alignment vertical="center"/>
    </xf>
    <xf numFmtId="173" fontId="54" fillId="53" borderId="84">
      <alignment vertical="center"/>
    </xf>
    <xf numFmtId="3" fontId="54" fillId="53" borderId="84">
      <alignment vertical="center"/>
    </xf>
    <xf numFmtId="0" fontId="55" fillId="53" borderId="84">
      <alignment vertical="center"/>
    </xf>
    <xf numFmtId="0" fontId="55" fillId="53" borderId="84">
      <alignment vertical="center"/>
    </xf>
    <xf numFmtId="0" fontId="55" fillId="53" borderId="84">
      <alignment vertical="center"/>
    </xf>
    <xf numFmtId="175" fontId="56" fillId="53" borderId="84">
      <alignment vertical="center"/>
    </xf>
    <xf numFmtId="176" fontId="56" fillId="53" borderId="84">
      <alignment vertical="center"/>
    </xf>
    <xf numFmtId="177" fontId="56" fillId="53" borderId="84">
      <alignment vertical="center"/>
    </xf>
    <xf numFmtId="178" fontId="57" fillId="53" borderId="84">
      <alignment vertical="center"/>
    </xf>
    <xf numFmtId="10" fontId="57" fillId="53" borderId="84">
      <alignment vertical="center"/>
    </xf>
    <xf numFmtId="9" fontId="57" fillId="53" borderId="84">
      <alignment vertical="center"/>
    </xf>
    <xf numFmtId="0" fontId="58" fillId="53" borderId="84">
      <alignment vertical="center"/>
    </xf>
    <xf numFmtId="0" fontId="59" fillId="53" borderId="84">
      <alignment horizontal="left" vertical="center"/>
    </xf>
    <xf numFmtId="171" fontId="60" fillId="54" borderId="84">
      <alignment vertical="center"/>
    </xf>
    <xf numFmtId="4" fontId="60" fillId="54" borderId="84">
      <alignment vertical="center"/>
    </xf>
    <xf numFmtId="172" fontId="60" fillId="54" borderId="84">
      <alignment vertical="center"/>
    </xf>
    <xf numFmtId="173" fontId="60" fillId="54" borderId="84">
      <alignment vertical="center"/>
    </xf>
    <xf numFmtId="3" fontId="60" fillId="54" borderId="84">
      <alignment vertical="center"/>
    </xf>
    <xf numFmtId="0" fontId="61" fillId="54" borderId="84">
      <alignment vertical="center"/>
    </xf>
    <xf numFmtId="0" fontId="61" fillId="54" borderId="84">
      <alignment vertical="center"/>
    </xf>
    <xf numFmtId="0" fontId="61" fillId="54" borderId="84">
      <alignment vertical="center"/>
    </xf>
    <xf numFmtId="175" fontId="62" fillId="54" borderId="84">
      <alignment vertical="center"/>
    </xf>
    <xf numFmtId="176" fontId="62" fillId="54" borderId="84">
      <alignment vertical="center"/>
    </xf>
    <xf numFmtId="177" fontId="62" fillId="54" borderId="84">
      <alignment vertical="center"/>
    </xf>
    <xf numFmtId="178" fontId="63" fillId="54" borderId="84">
      <alignment vertical="center"/>
    </xf>
    <xf numFmtId="10" fontId="63" fillId="54" borderId="84">
      <alignment vertical="center"/>
    </xf>
    <xf numFmtId="9" fontId="63" fillId="54" borderId="84">
      <alignment vertical="center"/>
    </xf>
    <xf numFmtId="0" fontId="64" fillId="54" borderId="84">
      <alignment vertical="center"/>
    </xf>
    <xf numFmtId="0" fontId="65" fillId="54" borderId="84">
      <alignment horizontal="left" vertical="center"/>
    </xf>
    <xf numFmtId="49" fontId="15" fillId="38" borderId="77">
      <alignment vertical="center" wrapText="1"/>
    </xf>
    <xf numFmtId="0" fontId="15" fillId="49" borderId="77">
      <alignment horizontal="left" vertical="center" wrapText="1"/>
    </xf>
    <xf numFmtId="0" fontId="45" fillId="49" borderId="77">
      <alignment horizontal="left" vertical="center" wrapText="1"/>
    </xf>
    <xf numFmtId="0" fontId="51" fillId="57" borderId="77">
      <alignment horizontal="left" vertical="center" wrapText="1"/>
    </xf>
    <xf numFmtId="0" fontId="15" fillId="43" borderId="77">
      <alignment horizontal="left" vertical="center" wrapText="1"/>
    </xf>
    <xf numFmtId="0" fontId="15" fillId="44" borderId="77">
      <alignment horizontal="left" vertical="center" wrapText="1"/>
    </xf>
    <xf numFmtId="0" fontId="15" fillId="45" borderId="77">
      <alignment horizontal="left" vertical="center" wrapText="1"/>
    </xf>
    <xf numFmtId="0" fontId="15" fillId="46" borderId="77">
      <alignment horizontal="left" vertical="center" wrapText="1"/>
    </xf>
    <xf numFmtId="0" fontId="15" fillId="47" borderId="77">
      <alignment horizontal="left" vertical="center" wrapText="1"/>
    </xf>
    <xf numFmtId="179" fontId="15" fillId="0" borderId="0"/>
    <xf numFmtId="0" fontId="1" fillId="0" borderId="0"/>
    <xf numFmtId="0" fontId="13" fillId="0" borderId="85" applyNumberFormat="0" applyFill="0" applyAlignment="0" applyProtection="0"/>
    <xf numFmtId="0" fontId="84" fillId="87" borderId="85">
      <alignment horizontal="right" vertical="center"/>
    </xf>
    <xf numFmtId="0" fontId="84" fillId="87" borderId="85">
      <alignment horizontal="right" vertical="center"/>
    </xf>
    <xf numFmtId="0" fontId="84" fillId="87" borderId="86">
      <alignment horizontal="right" vertical="center"/>
    </xf>
    <xf numFmtId="0" fontId="13" fillId="0" borderId="85">
      <alignment horizontal="right" vertical="center"/>
    </xf>
    <xf numFmtId="0" fontId="86" fillId="85" borderId="85">
      <alignment horizontal="right" vertical="center"/>
    </xf>
    <xf numFmtId="0" fontId="13" fillId="86" borderId="85"/>
    <xf numFmtId="0" fontId="84" fillId="85" borderId="85">
      <alignment horizontal="right" vertical="center"/>
    </xf>
    <xf numFmtId="4" fontId="13" fillId="0" borderId="85" applyFill="0" applyBorder="0" applyProtection="0">
      <alignment horizontal="right" vertical="center"/>
    </xf>
    <xf numFmtId="0" fontId="1" fillId="0" borderId="0"/>
    <xf numFmtId="0" fontId="13" fillId="86" borderId="85"/>
    <xf numFmtId="0" fontId="84" fillId="87" borderId="86">
      <alignment horizontal="right" vertical="center"/>
    </xf>
    <xf numFmtId="0" fontId="78" fillId="66" borderId="39" applyNumberFormat="0" applyAlignment="0" applyProtection="0"/>
    <xf numFmtId="0" fontId="79" fillId="66" borderId="38" applyNumberFormat="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2" fillId="0" borderId="40" applyNumberFormat="0" applyFill="0" applyAlignment="0" applyProtection="0"/>
    <xf numFmtId="0" fontId="1" fillId="67" borderId="0" applyNumberFormat="0" applyBorder="0" applyAlignment="0" applyProtection="0"/>
    <xf numFmtId="0" fontId="1" fillId="68" borderId="0" applyNumberFormat="0" applyBorder="0" applyAlignment="0" applyProtection="0"/>
    <xf numFmtId="0" fontId="83" fillId="69" borderId="0" applyNumberFormat="0" applyBorder="0" applyAlignment="0" applyProtection="0"/>
    <xf numFmtId="0" fontId="1" fillId="70" borderId="0" applyNumberFormat="0" applyBorder="0" applyAlignment="0" applyProtection="0"/>
    <xf numFmtId="0" fontId="1" fillId="71" borderId="0" applyNumberFormat="0" applyBorder="0" applyAlignment="0" applyProtection="0"/>
    <xf numFmtId="0" fontId="83" fillId="72"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83" fillId="75"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83" fillId="78" borderId="0" applyNumberFormat="0" applyBorder="0" applyAlignment="0" applyProtection="0"/>
    <xf numFmtId="0" fontId="1" fillId="79" borderId="0" applyNumberFormat="0" applyBorder="0" applyAlignment="0" applyProtection="0"/>
    <xf numFmtId="0" fontId="1" fillId="80" borderId="0" applyNumberFormat="0" applyBorder="0" applyAlignment="0" applyProtection="0"/>
    <xf numFmtId="0" fontId="83" fillId="81" borderId="0" applyNumberFormat="0" applyBorder="0" applyAlignment="0" applyProtection="0"/>
    <xf numFmtId="0" fontId="1" fillId="82" borderId="0" applyNumberFormat="0" applyBorder="0" applyAlignment="0" applyProtection="0"/>
    <xf numFmtId="0" fontId="1" fillId="83" borderId="0" applyNumberFormat="0" applyBorder="0" applyAlignment="0" applyProtection="0"/>
    <xf numFmtId="0" fontId="83" fillId="84" borderId="0" applyNumberFormat="0" applyBorder="0" applyAlignment="0" applyProtection="0"/>
    <xf numFmtId="0" fontId="13" fillId="0" borderId="85" applyNumberFormat="0" applyFill="0" applyAlignment="0" applyProtection="0"/>
    <xf numFmtId="0" fontId="84" fillId="87" borderId="85">
      <alignment horizontal="right" vertical="center"/>
    </xf>
    <xf numFmtId="0" fontId="84" fillId="87" borderId="85">
      <alignment horizontal="right" vertical="center"/>
    </xf>
    <xf numFmtId="0" fontId="84" fillId="87" borderId="86">
      <alignment horizontal="right" vertical="center"/>
    </xf>
    <xf numFmtId="0" fontId="13" fillId="0" borderId="85">
      <alignment horizontal="right" vertical="center"/>
    </xf>
    <xf numFmtId="0" fontId="86" fillId="85" borderId="85">
      <alignment horizontal="right" vertical="center"/>
    </xf>
    <xf numFmtId="0" fontId="13" fillId="86" borderId="85"/>
    <xf numFmtId="0" fontId="84" fillId="85" borderId="85">
      <alignment horizontal="right" vertical="center"/>
    </xf>
    <xf numFmtId="49" fontId="13" fillId="0" borderId="85" applyNumberFormat="0" applyFont="0" applyFill="0" applyBorder="0" applyProtection="0">
      <alignment horizontal="left" vertical="center" indent="2"/>
    </xf>
    <xf numFmtId="4" fontId="84" fillId="85" borderId="85">
      <alignment horizontal="right" vertical="center"/>
    </xf>
    <xf numFmtId="4" fontId="86" fillId="85" borderId="85">
      <alignment horizontal="right" vertical="center"/>
    </xf>
    <xf numFmtId="4" fontId="84" fillId="87" borderId="85">
      <alignment horizontal="right" vertical="center"/>
    </xf>
    <xf numFmtId="4" fontId="84" fillId="87" borderId="85">
      <alignment horizontal="right" vertical="center"/>
    </xf>
    <xf numFmtId="4" fontId="84" fillId="87" borderId="86">
      <alignment horizontal="right" vertical="center"/>
    </xf>
    <xf numFmtId="0" fontId="94" fillId="21" borderId="88" applyNumberFormat="0" applyAlignment="0" applyProtection="0"/>
    <xf numFmtId="0" fontId="105" fillId="93" borderId="88" applyNumberFormat="0" applyAlignment="0" applyProtection="0"/>
    <xf numFmtId="4" fontId="13" fillId="0" borderId="85">
      <alignment horizontal="right" vertical="center"/>
    </xf>
    <xf numFmtId="0" fontId="1" fillId="0" borderId="0"/>
    <xf numFmtId="4" fontId="13" fillId="0" borderId="85" applyFill="0" applyBorder="0" applyProtection="0">
      <alignment horizontal="right" vertical="center"/>
    </xf>
    <xf numFmtId="49" fontId="19" fillId="0" borderId="85" applyNumberFormat="0" applyFill="0" applyBorder="0" applyProtection="0">
      <alignment horizontal="left" vertical="center"/>
    </xf>
    <xf numFmtId="0" fontId="88" fillId="106" borderId="90" applyNumberFormat="0" applyFont="0" applyAlignment="0" applyProtection="0"/>
    <xf numFmtId="0" fontId="15" fillId="106" borderId="90" applyNumberFormat="0" applyFont="0" applyAlignment="0" applyProtection="0"/>
    <xf numFmtId="0" fontId="109" fillId="21" borderId="87" applyNumberFormat="0" applyAlignment="0" applyProtection="0"/>
    <xf numFmtId="173" fontId="13" fillId="50" borderId="85" applyNumberFormat="0" applyFont="0" applyBorder="0" applyAlignment="0" applyProtection="0">
      <alignment horizontal="right" vertical="center"/>
    </xf>
    <xf numFmtId="4" fontId="13" fillId="86" borderId="85"/>
    <xf numFmtId="0" fontId="112" fillId="0" borderId="89" applyNumberFormat="0" applyFill="0" applyAlignment="0" applyProtection="0"/>
    <xf numFmtId="0" fontId="94" fillId="21" borderId="88" applyNumberFormat="0" applyAlignment="0" applyProtection="0"/>
    <xf numFmtId="0" fontId="105" fillId="93" borderId="88" applyNumberFormat="0" applyAlignment="0" applyProtection="0"/>
    <xf numFmtId="0" fontId="88" fillId="106" borderId="90" applyNumberFormat="0" applyFont="0" applyAlignment="0" applyProtection="0"/>
    <xf numFmtId="0" fontId="109" fillId="21" borderId="87" applyNumberFormat="0" applyAlignment="0" applyProtection="0"/>
    <xf numFmtId="0" fontId="112" fillId="0" borderId="89" applyNumberFormat="0" applyFill="0" applyAlignment="0" applyProtection="0"/>
    <xf numFmtId="0" fontId="84" fillId="85" borderId="77">
      <alignment horizontal="right" vertical="center"/>
    </xf>
    <xf numFmtId="4" fontId="84" fillId="85" borderId="77">
      <alignment horizontal="right" vertical="center"/>
    </xf>
    <xf numFmtId="0" fontId="86" fillId="85" borderId="77">
      <alignment horizontal="right" vertical="center"/>
    </xf>
    <xf numFmtId="4" fontId="86" fillId="85" borderId="77">
      <alignment horizontal="right" vertical="center"/>
    </xf>
    <xf numFmtId="0" fontId="84" fillId="87" borderId="77">
      <alignment horizontal="right" vertical="center"/>
    </xf>
    <xf numFmtId="4" fontId="84" fillId="87" borderId="77">
      <alignment horizontal="right" vertical="center"/>
    </xf>
    <xf numFmtId="0" fontId="84" fillId="87" borderId="77">
      <alignment horizontal="right" vertical="center"/>
    </xf>
    <xf numFmtId="4" fontId="84" fillId="87" borderId="77">
      <alignment horizontal="right" vertical="center"/>
    </xf>
    <xf numFmtId="0" fontId="84" fillId="87" borderId="91">
      <alignment horizontal="right" vertical="center"/>
    </xf>
    <xf numFmtId="4" fontId="84" fillId="87" borderId="91">
      <alignment horizontal="right" vertical="center"/>
    </xf>
    <xf numFmtId="0" fontId="94" fillId="21" borderId="88" applyNumberFormat="0" applyAlignment="0" applyProtection="0"/>
    <xf numFmtId="0" fontId="13" fillId="87" borderId="92">
      <alignment horizontal="left" vertical="center" wrapText="1" indent="2"/>
    </xf>
    <xf numFmtId="0" fontId="13" fillId="0" borderId="92">
      <alignment horizontal="left" vertical="center" wrapText="1" indent="2"/>
    </xf>
    <xf numFmtId="0" fontId="13" fillId="85" borderId="91">
      <alignment horizontal="left" vertical="center"/>
    </xf>
    <xf numFmtId="0" fontId="105" fillId="93" borderId="88" applyNumberFormat="0" applyAlignment="0" applyProtection="0"/>
    <xf numFmtId="0" fontId="13" fillId="0" borderId="77">
      <alignment horizontal="right" vertical="center"/>
    </xf>
    <xf numFmtId="4" fontId="13" fillId="0" borderId="77">
      <alignment horizontal="right" vertical="center"/>
    </xf>
    <xf numFmtId="0" fontId="1" fillId="0" borderId="0"/>
    <xf numFmtId="0" fontId="13" fillId="0" borderId="77" applyNumberFormat="0" applyFill="0" applyAlignment="0" applyProtection="0"/>
    <xf numFmtId="0" fontId="109" fillId="21" borderId="87" applyNumberFormat="0" applyAlignment="0" applyProtection="0"/>
    <xf numFmtId="173" fontId="13" fillId="50" borderId="77" applyNumberFormat="0" applyFont="0" applyBorder="0" applyAlignment="0" applyProtection="0">
      <alignment horizontal="right" vertical="center"/>
    </xf>
    <xf numFmtId="4" fontId="13" fillId="86" borderId="77"/>
    <xf numFmtId="0" fontId="112" fillId="0" borderId="89"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9" fontId="13" fillId="0" borderId="77" applyNumberFormat="0" applyFont="0" applyFill="0" applyBorder="0" applyProtection="0">
      <alignment horizontal="left" vertical="center" indent="2"/>
    </xf>
    <xf numFmtId="49" fontId="13" fillId="0" borderId="91" applyNumberFormat="0" applyFont="0" applyFill="0" applyBorder="0" applyProtection="0">
      <alignment horizontal="left" vertical="center" indent="5"/>
    </xf>
    <xf numFmtId="0" fontId="1" fillId="0" borderId="0"/>
    <xf numFmtId="4" fontId="13" fillId="0" borderId="77" applyFill="0" applyBorder="0" applyProtection="0">
      <alignment horizontal="right" vertical="center"/>
    </xf>
    <xf numFmtId="49" fontId="19" fillId="0" borderId="77" applyNumberFormat="0" applyFill="0" applyBorder="0" applyProtection="0">
      <alignment horizontal="left" vertical="center"/>
    </xf>
    <xf numFmtId="0" fontId="1" fillId="0" borderId="0"/>
    <xf numFmtId="0" fontId="91" fillId="21" borderId="87" applyNumberFormat="0" applyAlignment="0" applyProtection="0"/>
    <xf numFmtId="0" fontId="93" fillId="21" borderId="88" applyNumberFormat="0" applyAlignment="0" applyProtection="0"/>
    <xf numFmtId="0" fontId="11" fillId="0" borderId="89" applyNumberFormat="0" applyFill="0" applyAlignment="0" applyProtection="0"/>
    <xf numFmtId="0" fontId="1" fillId="0" borderId="0"/>
    <xf numFmtId="0" fontId="1" fillId="0" borderId="0"/>
    <xf numFmtId="0" fontId="1" fillId="0" borderId="0"/>
    <xf numFmtId="0" fontId="1" fillId="0" borderId="0"/>
    <xf numFmtId="49" fontId="13" fillId="0" borderId="85" applyNumberFormat="0" applyFont="0" applyFill="0" applyBorder="0" applyProtection="0">
      <alignment horizontal="left" vertical="center" indent="2"/>
    </xf>
    <xf numFmtId="0" fontId="84" fillId="85" borderId="85">
      <alignment horizontal="right" vertical="center"/>
    </xf>
    <xf numFmtId="4" fontId="84" fillId="85" borderId="85">
      <alignment horizontal="right" vertical="center"/>
    </xf>
    <xf numFmtId="0" fontId="86" fillId="85" borderId="85">
      <alignment horizontal="right" vertical="center"/>
    </xf>
    <xf numFmtId="4" fontId="86" fillId="85" borderId="85">
      <alignment horizontal="right" vertical="center"/>
    </xf>
    <xf numFmtId="0" fontId="84" fillId="87" borderId="85">
      <alignment horizontal="right" vertical="center"/>
    </xf>
    <xf numFmtId="4" fontId="84" fillId="87" borderId="85">
      <alignment horizontal="right" vertical="center"/>
    </xf>
    <xf numFmtId="0" fontId="84" fillId="87" borderId="85">
      <alignment horizontal="right" vertical="center"/>
    </xf>
    <xf numFmtId="4" fontId="84" fillId="87" borderId="85">
      <alignment horizontal="right" vertical="center"/>
    </xf>
    <xf numFmtId="0" fontId="84" fillId="87" borderId="86">
      <alignment horizontal="right" vertical="center"/>
    </xf>
    <xf numFmtId="4" fontId="84" fillId="87" borderId="86">
      <alignment horizontal="right" vertical="center"/>
    </xf>
    <xf numFmtId="0" fontId="97" fillId="93" borderId="88" applyNumberFormat="0" applyAlignment="0" applyProtection="0"/>
    <xf numFmtId="0" fontId="13" fillId="0" borderId="85">
      <alignment horizontal="right" vertical="center"/>
    </xf>
    <xf numFmtId="4" fontId="13" fillId="0" borderId="85">
      <alignment horizontal="right" vertical="center"/>
    </xf>
    <xf numFmtId="0" fontId="1" fillId="0" borderId="0"/>
    <xf numFmtId="0" fontId="1" fillId="0" borderId="0"/>
    <xf numFmtId="0" fontId="1" fillId="0" borderId="0"/>
    <xf numFmtId="0" fontId="1" fillId="0" borderId="0"/>
    <xf numFmtId="4" fontId="13" fillId="0" borderId="85" applyFill="0" applyBorder="0" applyProtection="0">
      <alignment horizontal="right" vertical="center"/>
    </xf>
    <xf numFmtId="49" fontId="19" fillId="0" borderId="85" applyNumberFormat="0" applyFill="0" applyBorder="0" applyProtection="0">
      <alignment horizontal="left" vertical="center"/>
    </xf>
    <xf numFmtId="0" fontId="13" fillId="0" borderId="85" applyNumberFormat="0" applyFill="0" applyAlignment="0" applyProtection="0"/>
    <xf numFmtId="173" fontId="13" fillId="50" borderId="85" applyNumberFormat="0" applyFont="0" applyBorder="0" applyAlignment="0" applyProtection="0">
      <alignment horizontal="right" vertical="center"/>
    </xf>
    <xf numFmtId="0" fontId="13" fillId="86" borderId="85"/>
    <xf numFmtId="4" fontId="13" fillId="86" borderId="85"/>
    <xf numFmtId="0" fontId="13" fillId="87" borderId="92">
      <alignment horizontal="left" vertical="center" wrapText="1" indent="2"/>
    </xf>
    <xf numFmtId="0" fontId="13" fillId="0" borderId="92">
      <alignment horizontal="left" vertical="center" wrapText="1" indent="2"/>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84" fillId="87" borderId="77">
      <alignment horizontal="right" vertical="center"/>
    </xf>
    <xf numFmtId="0" fontId="13" fillId="86" borderId="77"/>
    <xf numFmtId="0" fontId="93" fillId="21" borderId="88" applyNumberFormat="0" applyAlignment="0" applyProtection="0"/>
    <xf numFmtId="0" fontId="84" fillId="85" borderId="77">
      <alignment horizontal="right" vertical="center"/>
    </xf>
    <xf numFmtId="0" fontId="13" fillId="0" borderId="77">
      <alignment horizontal="right" vertical="center"/>
    </xf>
    <xf numFmtId="0" fontId="112" fillId="0" borderId="89" applyNumberFormat="0" applyFill="0" applyAlignment="0" applyProtection="0"/>
    <xf numFmtId="0" fontId="13" fillId="85" borderId="91">
      <alignment horizontal="left" vertical="center"/>
    </xf>
    <xf numFmtId="0" fontId="105" fillId="93" borderId="88" applyNumberFormat="0" applyAlignment="0" applyProtection="0"/>
    <xf numFmtId="173" fontId="13" fillId="50" borderId="77" applyNumberFormat="0" applyFont="0" applyBorder="0" applyAlignment="0" applyProtection="0">
      <alignment horizontal="right" vertical="center"/>
    </xf>
    <xf numFmtId="0" fontId="88" fillId="106" borderId="90" applyNumberFormat="0" applyFont="0" applyAlignment="0" applyProtection="0"/>
    <xf numFmtId="0" fontId="13" fillId="0" borderId="92">
      <alignment horizontal="left" vertical="center" wrapText="1" indent="2"/>
    </xf>
    <xf numFmtId="4" fontId="13" fillId="86" borderId="77"/>
    <xf numFmtId="49" fontId="19" fillId="0" borderId="77" applyNumberFormat="0" applyFill="0" applyBorder="0" applyProtection="0">
      <alignment horizontal="left" vertical="center"/>
    </xf>
    <xf numFmtId="0" fontId="13" fillId="0" borderId="77">
      <alignment horizontal="right" vertical="center"/>
    </xf>
    <xf numFmtId="4" fontId="84" fillId="87" borderId="78">
      <alignment horizontal="right" vertical="center"/>
    </xf>
    <xf numFmtId="4" fontId="84" fillId="87" borderId="77">
      <alignment horizontal="right" vertical="center"/>
    </xf>
    <xf numFmtId="4" fontId="84" fillId="87" borderId="77">
      <alignment horizontal="right" vertical="center"/>
    </xf>
    <xf numFmtId="0" fontId="86" fillId="85" borderId="77">
      <alignment horizontal="right" vertical="center"/>
    </xf>
    <xf numFmtId="0" fontId="84" fillId="85" borderId="77">
      <alignment horizontal="right" vertical="center"/>
    </xf>
    <xf numFmtId="49" fontId="13" fillId="0" borderId="77" applyNumberFormat="0" applyFont="0" applyFill="0" applyBorder="0" applyProtection="0">
      <alignment horizontal="left" vertical="center" indent="2"/>
    </xf>
    <xf numFmtId="0" fontId="105" fillId="93" borderId="88" applyNumberFormat="0" applyAlignment="0" applyProtection="0"/>
    <xf numFmtId="0" fontId="91" fillId="21" borderId="87" applyNumberFormat="0" applyAlignment="0" applyProtection="0"/>
    <xf numFmtId="49" fontId="13" fillId="0" borderId="77" applyNumberFormat="0" applyFont="0" applyFill="0" applyBorder="0" applyProtection="0">
      <alignment horizontal="left" vertical="center" indent="2"/>
    </xf>
    <xf numFmtId="0" fontId="97" fillId="93" borderId="88" applyNumberFormat="0" applyAlignment="0" applyProtection="0"/>
    <xf numFmtId="4" fontId="13" fillId="0" borderId="77" applyFill="0" applyBorder="0" applyProtection="0">
      <alignment horizontal="right" vertical="center"/>
    </xf>
    <xf numFmtId="0" fontId="94" fillId="21" borderId="88" applyNumberFormat="0" applyAlignment="0" applyProtection="0"/>
    <xf numFmtId="0" fontId="112" fillId="0" borderId="89" applyNumberFormat="0" applyFill="0" applyAlignment="0" applyProtection="0"/>
    <xf numFmtId="0" fontId="109" fillId="21" borderId="87" applyNumberFormat="0" applyAlignment="0" applyProtection="0"/>
    <xf numFmtId="0" fontId="13" fillId="0" borderId="77" applyNumberFormat="0" applyFill="0" applyAlignment="0" applyProtection="0"/>
    <xf numFmtId="4" fontId="13" fillId="0" borderId="77">
      <alignment horizontal="right" vertical="center"/>
    </xf>
    <xf numFmtId="0" fontId="13" fillId="0" borderId="77">
      <alignment horizontal="right" vertical="center"/>
    </xf>
    <xf numFmtId="0" fontId="105" fillId="93" borderId="88" applyNumberFormat="0" applyAlignment="0" applyProtection="0"/>
    <xf numFmtId="0" fontId="91" fillId="21" borderId="87" applyNumberFormat="0" applyAlignment="0" applyProtection="0"/>
    <xf numFmtId="0" fontId="93" fillId="21" borderId="88" applyNumberFormat="0" applyAlignment="0" applyProtection="0"/>
    <xf numFmtId="0" fontId="13" fillId="87" borderId="92">
      <alignment horizontal="left" vertical="center" wrapText="1" indent="2"/>
    </xf>
    <xf numFmtId="0" fontId="94" fillId="21" borderId="88" applyNumberFormat="0" applyAlignment="0" applyProtection="0"/>
    <xf numFmtId="0" fontId="94" fillId="21" borderId="88" applyNumberFormat="0" applyAlignment="0" applyProtection="0"/>
    <xf numFmtId="4" fontId="84" fillId="87" borderId="91">
      <alignment horizontal="right" vertical="center"/>
    </xf>
    <xf numFmtId="0" fontId="84" fillId="87" borderId="91">
      <alignment horizontal="right" vertical="center"/>
    </xf>
    <xf numFmtId="0" fontId="84" fillId="87" borderId="77">
      <alignment horizontal="right" vertical="center"/>
    </xf>
    <xf numFmtId="4" fontId="86" fillId="85" borderId="77">
      <alignment horizontal="right" vertical="center"/>
    </xf>
    <xf numFmtId="0" fontId="97" fillId="93" borderId="88" applyNumberFormat="0" applyAlignment="0" applyProtection="0"/>
    <xf numFmtId="0" fontId="11" fillId="0" borderId="89" applyNumberFormat="0" applyFill="0" applyAlignment="0" applyProtection="0"/>
    <xf numFmtId="0" fontId="112" fillId="0" borderId="89" applyNumberFormat="0" applyFill="0" applyAlignment="0" applyProtection="0"/>
    <xf numFmtId="0" fontId="88" fillId="106" borderId="90" applyNumberFormat="0" applyFont="0" applyAlignment="0" applyProtection="0"/>
    <xf numFmtId="0" fontId="105" fillId="93" borderId="88" applyNumberFormat="0" applyAlignment="0" applyProtection="0"/>
    <xf numFmtId="49" fontId="19" fillId="0" borderId="77" applyNumberFormat="0" applyFill="0" applyBorder="0" applyProtection="0">
      <alignment horizontal="left" vertical="center"/>
    </xf>
    <xf numFmtId="0" fontId="13" fillId="87" borderId="92">
      <alignment horizontal="left" vertical="center" wrapText="1" indent="2"/>
    </xf>
    <xf numFmtId="0" fontId="94" fillId="21" borderId="88" applyNumberFormat="0" applyAlignment="0" applyProtection="0"/>
    <xf numFmtId="0" fontId="13" fillId="0" borderId="92">
      <alignment horizontal="left" vertical="center" wrapText="1" indent="2"/>
    </xf>
    <xf numFmtId="0" fontId="88" fillId="106" borderId="90" applyNumberFormat="0" applyFont="0" applyAlignment="0" applyProtection="0"/>
    <xf numFmtId="0" fontId="15" fillId="106" borderId="90" applyNumberFormat="0" applyFont="0" applyAlignment="0" applyProtection="0"/>
    <xf numFmtId="0" fontId="109" fillId="21" borderId="87" applyNumberFormat="0" applyAlignment="0" applyProtection="0"/>
    <xf numFmtId="0" fontId="112" fillId="0" borderId="89" applyNumberFormat="0" applyFill="0" applyAlignment="0" applyProtection="0"/>
    <xf numFmtId="4" fontId="13" fillId="86" borderId="77"/>
    <xf numFmtId="0" fontId="84" fillId="87" borderId="77">
      <alignment horizontal="right" vertical="center"/>
    </xf>
    <xf numFmtId="0" fontId="112" fillId="0" borderId="89" applyNumberFormat="0" applyFill="0" applyAlignment="0" applyProtection="0"/>
    <xf numFmtId="4" fontId="84" fillId="87" borderId="78">
      <alignment horizontal="right" vertical="center"/>
    </xf>
    <xf numFmtId="0" fontId="93" fillId="21" borderId="88" applyNumberFormat="0" applyAlignment="0" applyProtection="0"/>
    <xf numFmtId="0" fontId="84" fillId="87" borderId="91">
      <alignment horizontal="right" vertical="center"/>
    </xf>
    <xf numFmtId="0" fontId="94" fillId="21" borderId="88" applyNumberFormat="0" applyAlignment="0" applyProtection="0"/>
    <xf numFmtId="0" fontId="11" fillId="0" borderId="89" applyNumberFormat="0" applyFill="0" applyAlignment="0" applyProtection="0"/>
    <xf numFmtId="0" fontId="88" fillId="106" borderId="90" applyNumberFormat="0" applyFont="0" applyAlignment="0" applyProtection="0"/>
    <xf numFmtId="4" fontId="84" fillId="87" borderId="91">
      <alignment horizontal="right" vertical="center"/>
    </xf>
    <xf numFmtId="0" fontId="13" fillId="87" borderId="92">
      <alignment horizontal="left" vertical="center" wrapText="1" indent="2"/>
    </xf>
    <xf numFmtId="0" fontId="13" fillId="86" borderId="77"/>
    <xf numFmtId="173" fontId="13" fillId="50" borderId="77" applyNumberFormat="0" applyFont="0" applyBorder="0" applyAlignment="0" applyProtection="0">
      <alignment horizontal="right" vertical="center"/>
    </xf>
    <xf numFmtId="0" fontId="13" fillId="0" borderId="77" applyNumberFormat="0" applyFill="0" applyAlignment="0" applyProtection="0"/>
    <xf numFmtId="4" fontId="13" fillId="0" borderId="77" applyFill="0" applyBorder="0" applyProtection="0">
      <alignment horizontal="right" vertical="center"/>
    </xf>
    <xf numFmtId="4" fontId="84" fillId="85" borderId="77">
      <alignment horizontal="right" vertical="center"/>
    </xf>
    <xf numFmtId="0" fontId="11" fillId="0" borderId="89" applyNumberFormat="0" applyFill="0" applyAlignment="0" applyProtection="0"/>
    <xf numFmtId="49" fontId="19" fillId="0" borderId="77" applyNumberFormat="0" applyFill="0" applyBorder="0" applyProtection="0">
      <alignment horizontal="left" vertical="center"/>
    </xf>
    <xf numFmtId="49" fontId="13" fillId="0" borderId="91" applyNumberFormat="0" applyFont="0" applyFill="0" applyBorder="0" applyProtection="0">
      <alignment horizontal="left" vertical="center" indent="5"/>
    </xf>
    <xf numFmtId="0" fontId="13" fillId="85" borderId="91">
      <alignment horizontal="left" vertical="center"/>
    </xf>
    <xf numFmtId="0" fontId="94" fillId="21" borderId="88" applyNumberFormat="0" applyAlignment="0" applyProtection="0"/>
    <xf numFmtId="4" fontId="84" fillId="87" borderId="78">
      <alignment horizontal="right" vertical="center"/>
    </xf>
    <xf numFmtId="0" fontId="105" fillId="93" borderId="88" applyNumberFormat="0" applyAlignment="0" applyProtection="0"/>
    <xf numFmtId="0" fontId="105" fillId="93" borderId="88" applyNumberFormat="0" applyAlignment="0" applyProtection="0"/>
    <xf numFmtId="0" fontId="88" fillId="106" borderId="90" applyNumberFormat="0" applyFont="0" applyAlignment="0" applyProtection="0"/>
    <xf numFmtId="0" fontId="109" fillId="21" borderId="87" applyNumberFormat="0" applyAlignment="0" applyProtection="0"/>
    <xf numFmtId="0" fontId="112" fillId="0" borderId="89" applyNumberFormat="0" applyFill="0" applyAlignment="0" applyProtection="0"/>
    <xf numFmtId="0" fontId="84" fillId="87" borderId="77">
      <alignment horizontal="right" vertical="center"/>
    </xf>
    <xf numFmtId="0" fontId="15" fillId="106" borderId="90" applyNumberFormat="0" applyFont="0" applyAlignment="0" applyProtection="0"/>
    <xf numFmtId="4" fontId="13" fillId="0" borderId="77">
      <alignment horizontal="right" vertical="center"/>
    </xf>
    <xf numFmtId="0" fontId="112" fillId="0" borderId="89" applyNumberFormat="0" applyFill="0" applyAlignment="0" applyProtection="0"/>
    <xf numFmtId="0" fontId="84" fillId="87" borderId="77">
      <alignment horizontal="right" vertical="center"/>
    </xf>
    <xf numFmtId="0" fontId="84" fillId="87" borderId="77">
      <alignment horizontal="right" vertical="center"/>
    </xf>
    <xf numFmtId="4" fontId="86" fillId="85" borderId="77">
      <alignment horizontal="right" vertical="center"/>
    </xf>
    <xf numFmtId="0" fontId="84" fillId="85" borderId="77">
      <alignment horizontal="right" vertical="center"/>
    </xf>
    <xf numFmtId="4" fontId="84" fillId="85" borderId="77">
      <alignment horizontal="right" vertical="center"/>
    </xf>
    <xf numFmtId="0" fontId="86" fillId="85" borderId="77">
      <alignment horizontal="right" vertical="center"/>
    </xf>
    <xf numFmtId="4" fontId="86" fillId="85" borderId="77">
      <alignment horizontal="right" vertical="center"/>
    </xf>
    <xf numFmtId="0" fontId="84" fillId="87" borderId="77">
      <alignment horizontal="right" vertical="center"/>
    </xf>
    <xf numFmtId="4" fontId="84" fillId="87" borderId="77">
      <alignment horizontal="right" vertical="center"/>
    </xf>
    <xf numFmtId="0" fontId="84" fillId="87" borderId="77">
      <alignment horizontal="right" vertical="center"/>
    </xf>
    <xf numFmtId="4" fontId="84" fillId="87" borderId="77">
      <alignment horizontal="right" vertical="center"/>
    </xf>
    <xf numFmtId="0" fontId="84" fillId="87" borderId="91">
      <alignment horizontal="right" vertical="center"/>
    </xf>
    <xf numFmtId="4" fontId="84" fillId="87" borderId="91">
      <alignment horizontal="right" vertical="center"/>
    </xf>
    <xf numFmtId="0" fontId="84" fillId="87" borderId="78">
      <alignment horizontal="right" vertical="center"/>
    </xf>
    <xf numFmtId="4" fontId="84" fillId="87" borderId="78">
      <alignment horizontal="right" vertical="center"/>
    </xf>
    <xf numFmtId="0" fontId="94" fillId="21" borderId="88" applyNumberFormat="0" applyAlignment="0" applyProtection="0"/>
    <xf numFmtId="0" fontId="13" fillId="87" borderId="92">
      <alignment horizontal="left" vertical="center" wrapText="1" indent="2"/>
    </xf>
    <xf numFmtId="0" fontId="13" fillId="0" borderId="92">
      <alignment horizontal="left" vertical="center" wrapText="1" indent="2"/>
    </xf>
    <xf numFmtId="0" fontId="13" fillId="85" borderId="91">
      <alignment horizontal="left" vertical="center"/>
    </xf>
    <xf numFmtId="0" fontId="105" fillId="93" borderId="88" applyNumberFormat="0" applyAlignment="0" applyProtection="0"/>
    <xf numFmtId="0" fontId="13" fillId="0" borderId="77">
      <alignment horizontal="right" vertical="center"/>
    </xf>
    <xf numFmtId="4" fontId="13" fillId="0" borderId="77">
      <alignment horizontal="right" vertical="center"/>
    </xf>
    <xf numFmtId="0" fontId="13" fillId="0" borderId="77" applyNumberFormat="0" applyFill="0" applyAlignment="0" applyProtection="0"/>
    <xf numFmtId="0" fontId="109" fillId="21" borderId="87" applyNumberFormat="0" applyAlignment="0" applyProtection="0"/>
    <xf numFmtId="173" fontId="13" fillId="50" borderId="77" applyNumberFormat="0" applyFont="0" applyBorder="0" applyAlignment="0" applyProtection="0">
      <alignment horizontal="right" vertical="center"/>
    </xf>
    <xf numFmtId="0" fontId="13" fillId="86" borderId="77"/>
    <xf numFmtId="4" fontId="13" fillId="86" borderId="77"/>
    <xf numFmtId="0" fontId="112" fillId="0" borderId="89" applyNumberFormat="0" applyFill="0" applyAlignment="0" applyProtection="0"/>
    <xf numFmtId="0" fontId="15" fillId="106" borderId="90" applyNumberFormat="0" applyFont="0" applyAlignment="0" applyProtection="0"/>
    <xf numFmtId="0" fontId="88" fillId="106" borderId="90" applyNumberFormat="0" applyFont="0" applyAlignment="0" applyProtection="0"/>
    <xf numFmtId="0" fontId="13" fillId="0" borderId="77" applyNumberFormat="0" applyFill="0" applyAlignment="0" applyProtection="0"/>
    <xf numFmtId="0" fontId="11" fillId="0" borderId="89" applyNumberFormat="0" applyFill="0" applyAlignment="0" applyProtection="0"/>
    <xf numFmtId="0" fontId="112" fillId="0" borderId="89" applyNumberFormat="0" applyFill="0" applyAlignment="0" applyProtection="0"/>
    <xf numFmtId="0" fontId="97" fillId="93" borderId="88" applyNumberFormat="0" applyAlignment="0" applyProtection="0"/>
    <xf numFmtId="0" fontId="94" fillId="21" borderId="88" applyNumberFormat="0" applyAlignment="0" applyProtection="0"/>
    <xf numFmtId="4" fontId="86" fillId="85" borderId="77">
      <alignment horizontal="right" vertical="center"/>
    </xf>
    <xf numFmtId="0" fontId="84" fillId="85" borderId="77">
      <alignment horizontal="right" vertical="center"/>
    </xf>
    <xf numFmtId="173" fontId="13" fillId="50" borderId="77" applyNumberFormat="0" applyFont="0" applyBorder="0" applyAlignment="0" applyProtection="0">
      <alignment horizontal="right" vertical="center"/>
    </xf>
    <xf numFmtId="0" fontId="11" fillId="0" borderId="89" applyNumberFormat="0" applyFill="0" applyAlignment="0" applyProtection="0"/>
    <xf numFmtId="49" fontId="13" fillId="0" borderId="77" applyNumberFormat="0" applyFont="0" applyFill="0" applyBorder="0" applyProtection="0">
      <alignment horizontal="left" vertical="center" indent="2"/>
    </xf>
    <xf numFmtId="49" fontId="13" fillId="0" borderId="91" applyNumberFormat="0" applyFont="0" applyFill="0" applyBorder="0" applyProtection="0">
      <alignment horizontal="left" vertical="center" indent="5"/>
    </xf>
    <xf numFmtId="49" fontId="13" fillId="0" borderId="77" applyNumberFormat="0" applyFont="0" applyFill="0" applyBorder="0" applyProtection="0">
      <alignment horizontal="left" vertical="center" indent="2"/>
    </xf>
    <xf numFmtId="4" fontId="13" fillId="0" borderId="77" applyFill="0" applyBorder="0" applyProtection="0">
      <alignment horizontal="right" vertical="center"/>
    </xf>
    <xf numFmtId="49" fontId="19" fillId="0" borderId="77" applyNumberFormat="0" applyFill="0" applyBorder="0" applyProtection="0">
      <alignment horizontal="left" vertical="center"/>
    </xf>
    <xf numFmtId="0" fontId="13" fillId="0" borderId="92">
      <alignment horizontal="left" vertical="center" wrapText="1" indent="2"/>
    </xf>
    <xf numFmtId="0" fontId="109" fillId="21" borderId="87" applyNumberFormat="0" applyAlignment="0" applyProtection="0"/>
    <xf numFmtId="0" fontId="84" fillId="87" borderId="78">
      <alignment horizontal="right" vertical="center"/>
    </xf>
    <xf numFmtId="0" fontId="97" fillId="93" borderId="88" applyNumberFormat="0" applyAlignment="0" applyProtection="0"/>
    <xf numFmtId="0" fontId="84" fillId="87" borderId="78">
      <alignment horizontal="right" vertical="center"/>
    </xf>
    <xf numFmtId="4" fontId="84" fillId="87" borderId="77">
      <alignment horizontal="right" vertical="center"/>
    </xf>
    <xf numFmtId="0" fontId="84" fillId="87" borderId="77">
      <alignment horizontal="right" vertical="center"/>
    </xf>
    <xf numFmtId="0" fontId="91" fillId="21" borderId="87" applyNumberFormat="0" applyAlignment="0" applyProtection="0"/>
    <xf numFmtId="0" fontId="93" fillId="21" borderId="88" applyNumberFormat="0" applyAlignment="0" applyProtection="0"/>
    <xf numFmtId="0" fontId="11" fillId="0" borderId="89" applyNumberFormat="0" applyFill="0" applyAlignment="0" applyProtection="0"/>
    <xf numFmtId="0" fontId="13" fillId="86" borderId="77"/>
    <xf numFmtId="4" fontId="13" fillId="86" borderId="77"/>
    <xf numFmtId="4" fontId="84" fillId="87" borderId="77">
      <alignment horizontal="right" vertical="center"/>
    </xf>
    <xf numFmtId="0" fontId="86" fillId="85" borderId="77">
      <alignment horizontal="right" vertical="center"/>
    </xf>
    <xf numFmtId="0" fontId="97" fillId="93" borderId="88" applyNumberFormat="0" applyAlignment="0" applyProtection="0"/>
    <xf numFmtId="0" fontId="94" fillId="21" borderId="88" applyNumberFormat="0" applyAlignment="0" applyProtection="0"/>
    <xf numFmtId="4" fontId="13" fillId="0" borderId="77">
      <alignment horizontal="right" vertical="center"/>
    </xf>
    <xf numFmtId="0" fontId="13" fillId="87" borderId="92">
      <alignment horizontal="left" vertical="center" wrapText="1" indent="2"/>
    </xf>
    <xf numFmtId="0" fontId="13" fillId="0" borderId="92">
      <alignment horizontal="left" vertical="center" wrapText="1" indent="2"/>
    </xf>
    <xf numFmtId="0" fontId="109" fillId="21" borderId="87" applyNumberFormat="0" applyAlignment="0" applyProtection="0"/>
    <xf numFmtId="0" fontId="105" fillId="93" borderId="88" applyNumberFormat="0" applyAlignment="0" applyProtection="0"/>
    <xf numFmtId="0" fontId="93" fillId="21" borderId="88" applyNumberFormat="0" applyAlignment="0" applyProtection="0"/>
    <xf numFmtId="0" fontId="91" fillId="21" borderId="87" applyNumberFormat="0" applyAlignment="0" applyProtection="0"/>
    <xf numFmtId="0" fontId="84" fillId="87" borderId="78">
      <alignment horizontal="right" vertical="center"/>
    </xf>
    <xf numFmtId="0" fontId="86" fillId="85" borderId="77">
      <alignment horizontal="right" vertical="center"/>
    </xf>
    <xf numFmtId="4" fontId="84" fillId="85" borderId="77">
      <alignment horizontal="right" vertical="center"/>
    </xf>
    <xf numFmtId="4" fontId="84" fillId="87" borderId="77">
      <alignment horizontal="right" vertical="center"/>
    </xf>
    <xf numFmtId="49" fontId="13" fillId="0" borderId="91" applyNumberFormat="0" applyFont="0" applyFill="0" applyBorder="0" applyProtection="0">
      <alignment horizontal="left" vertical="center" indent="5"/>
    </xf>
    <xf numFmtId="4" fontId="13" fillId="0" borderId="77" applyFill="0" applyBorder="0" applyProtection="0">
      <alignment horizontal="right" vertical="center"/>
    </xf>
    <xf numFmtId="4" fontId="84" fillId="85" borderId="77">
      <alignment horizontal="right" vertical="center"/>
    </xf>
    <xf numFmtId="0" fontId="105" fillId="93" borderId="88" applyNumberFormat="0" applyAlignment="0" applyProtection="0"/>
    <xf numFmtId="0" fontId="97" fillId="93" borderId="88" applyNumberFormat="0" applyAlignment="0" applyProtection="0"/>
    <xf numFmtId="0" fontId="93" fillId="21" borderId="88" applyNumberFormat="0" applyAlignment="0" applyProtection="0"/>
    <xf numFmtId="0" fontId="13" fillId="87" borderId="92">
      <alignment horizontal="left" vertical="center" wrapText="1" indent="2"/>
    </xf>
    <xf numFmtId="0" fontId="13" fillId="0" borderId="92">
      <alignment horizontal="left" vertical="center" wrapText="1" indent="2"/>
    </xf>
    <xf numFmtId="0" fontId="13" fillId="87" borderId="92">
      <alignment horizontal="left" vertical="center" wrapText="1" indent="2"/>
    </xf>
    <xf numFmtId="0" fontId="13" fillId="0" borderId="92">
      <alignment horizontal="left" vertical="center" wrapText="1" indent="2"/>
    </xf>
    <xf numFmtId="0" fontId="91" fillId="21" borderId="87" applyNumberFormat="0" applyAlignment="0" applyProtection="0"/>
    <xf numFmtId="0" fontId="93" fillId="21" borderId="88" applyNumberFormat="0" applyAlignment="0" applyProtection="0"/>
    <xf numFmtId="0" fontId="94" fillId="21" borderId="88" applyNumberFormat="0" applyAlignment="0" applyProtection="0"/>
    <xf numFmtId="0" fontId="97" fillId="93" borderId="88" applyNumberFormat="0" applyAlignment="0" applyProtection="0"/>
    <xf numFmtId="0" fontId="11" fillId="0" borderId="89" applyNumberFormat="0" applyFill="0" applyAlignment="0" applyProtection="0"/>
    <xf numFmtId="0" fontId="105" fillId="93" borderId="88" applyNumberFormat="0" applyAlignment="0" applyProtection="0"/>
    <xf numFmtId="0" fontId="88" fillId="106" borderId="90" applyNumberFormat="0" applyFont="0" applyAlignment="0" applyProtection="0"/>
    <xf numFmtId="0" fontId="15" fillId="106" borderId="90" applyNumberFormat="0" applyFont="0" applyAlignment="0" applyProtection="0"/>
    <xf numFmtId="0" fontId="109" fillId="21" borderId="87" applyNumberFormat="0" applyAlignment="0" applyProtection="0"/>
    <xf numFmtId="0" fontId="112" fillId="0" borderId="89" applyNumberFormat="0" applyFill="0" applyAlignment="0" applyProtection="0"/>
    <xf numFmtId="0" fontId="94" fillId="21" borderId="88" applyNumberFormat="0" applyAlignment="0" applyProtection="0"/>
    <xf numFmtId="0" fontId="105" fillId="93" borderId="88" applyNumberFormat="0" applyAlignment="0" applyProtection="0"/>
    <xf numFmtId="0" fontId="88" fillId="106" borderId="90" applyNumberFormat="0" applyFont="0" applyAlignment="0" applyProtection="0"/>
    <xf numFmtId="0" fontId="109" fillId="21" borderId="87" applyNumberFormat="0" applyAlignment="0" applyProtection="0"/>
    <xf numFmtId="0" fontId="112" fillId="0" borderId="89" applyNumberFormat="0" applyFill="0" applyAlignment="0" applyProtection="0"/>
    <xf numFmtId="0" fontId="84" fillId="87" borderId="86">
      <alignment horizontal="right" vertical="center"/>
    </xf>
    <xf numFmtId="4" fontId="84" fillId="87" borderId="86">
      <alignment horizontal="right" vertical="center"/>
    </xf>
    <xf numFmtId="0" fontId="94" fillId="21" borderId="88" applyNumberFormat="0" applyAlignment="0" applyProtection="0"/>
    <xf numFmtId="0" fontId="105" fillId="93" borderId="88" applyNumberFormat="0" applyAlignment="0" applyProtection="0"/>
    <xf numFmtId="0" fontId="109" fillId="21" borderId="87" applyNumberFormat="0" applyAlignment="0" applyProtection="0"/>
    <xf numFmtId="0" fontId="112" fillId="0" borderId="89" applyNumberFormat="0" applyFill="0" applyAlignment="0" applyProtection="0"/>
    <xf numFmtId="0" fontId="91" fillId="21" borderId="87" applyNumberFormat="0" applyAlignment="0" applyProtection="0"/>
    <xf numFmtId="0" fontId="93" fillId="21" borderId="88" applyNumberFormat="0" applyAlignment="0" applyProtection="0"/>
    <xf numFmtId="0" fontId="11" fillId="0" borderId="89" applyNumberFormat="0" applyFill="0" applyAlignment="0" applyProtection="0"/>
    <xf numFmtId="49" fontId="13" fillId="0" borderId="77" applyNumberFormat="0" applyFont="0" applyFill="0" applyBorder="0" applyProtection="0">
      <alignment horizontal="left" vertical="center" indent="2"/>
    </xf>
    <xf numFmtId="0" fontId="84" fillId="85" borderId="77">
      <alignment horizontal="right" vertical="center"/>
    </xf>
    <xf numFmtId="4" fontId="84" fillId="85" borderId="77">
      <alignment horizontal="right" vertical="center"/>
    </xf>
    <xf numFmtId="0" fontId="86" fillId="85" borderId="77">
      <alignment horizontal="right" vertical="center"/>
    </xf>
    <xf numFmtId="4" fontId="86" fillId="85" borderId="77">
      <alignment horizontal="right" vertical="center"/>
    </xf>
    <xf numFmtId="0" fontId="84" fillId="87" borderId="77">
      <alignment horizontal="right" vertical="center"/>
    </xf>
    <xf numFmtId="4" fontId="84" fillId="87" borderId="77">
      <alignment horizontal="right" vertical="center"/>
    </xf>
    <xf numFmtId="0" fontId="84" fillId="87" borderId="77">
      <alignment horizontal="right" vertical="center"/>
    </xf>
    <xf numFmtId="4" fontId="84" fillId="87" borderId="77">
      <alignment horizontal="right" vertical="center"/>
    </xf>
    <xf numFmtId="0" fontId="97" fillId="93" borderId="88" applyNumberFormat="0" applyAlignment="0" applyProtection="0"/>
    <xf numFmtId="0" fontId="13" fillId="0" borderId="77">
      <alignment horizontal="right" vertical="center"/>
    </xf>
    <xf numFmtId="4" fontId="13" fillId="0" borderId="77">
      <alignment horizontal="right" vertical="center"/>
    </xf>
    <xf numFmtId="4" fontId="13" fillId="0" borderId="77" applyFill="0" applyBorder="0" applyProtection="0">
      <alignment horizontal="right" vertical="center"/>
    </xf>
    <xf numFmtId="49" fontId="19" fillId="0" borderId="77" applyNumberFormat="0" applyFill="0" applyBorder="0" applyProtection="0">
      <alignment horizontal="left" vertical="center"/>
    </xf>
    <xf numFmtId="0" fontId="13" fillId="0" borderId="77" applyNumberFormat="0" applyFill="0" applyAlignment="0" applyProtection="0"/>
    <xf numFmtId="173" fontId="13" fillId="50" borderId="77" applyNumberFormat="0" applyFont="0" applyBorder="0" applyAlignment="0" applyProtection="0">
      <alignment horizontal="right" vertical="center"/>
    </xf>
    <xf numFmtId="0" fontId="13" fillId="86" borderId="77"/>
    <xf numFmtId="4" fontId="13" fillId="86" borderId="77"/>
    <xf numFmtId="4" fontId="84" fillId="87" borderId="77">
      <alignment horizontal="right" vertical="center"/>
    </xf>
    <xf numFmtId="0" fontId="13" fillId="86" borderId="77"/>
    <xf numFmtId="0" fontId="93" fillId="21" borderId="88" applyNumberFormat="0" applyAlignment="0" applyProtection="0"/>
    <xf numFmtId="0" fontId="84" fillId="85" borderId="77">
      <alignment horizontal="right" vertical="center"/>
    </xf>
    <xf numFmtId="0" fontId="13" fillId="0" borderId="77">
      <alignment horizontal="right" vertical="center"/>
    </xf>
    <xf numFmtId="0" fontId="112" fillId="0" borderId="89" applyNumberFormat="0" applyFill="0" applyAlignment="0" applyProtection="0"/>
    <xf numFmtId="0" fontId="13" fillId="85" borderId="91">
      <alignment horizontal="left" vertical="center"/>
    </xf>
    <xf numFmtId="0" fontId="105" fillId="93" borderId="88" applyNumberFormat="0" applyAlignment="0" applyProtection="0"/>
    <xf numFmtId="173" fontId="13" fillId="50" borderId="77" applyNumberFormat="0" applyFont="0" applyBorder="0" applyAlignment="0" applyProtection="0">
      <alignment horizontal="right" vertical="center"/>
    </xf>
    <xf numFmtId="0" fontId="88" fillId="106" borderId="90" applyNumberFormat="0" applyFont="0" applyAlignment="0" applyProtection="0"/>
    <xf numFmtId="0" fontId="13" fillId="0" borderId="92">
      <alignment horizontal="left" vertical="center" wrapText="1" indent="2"/>
    </xf>
    <xf numFmtId="4" fontId="13" fillId="86" borderId="77"/>
    <xf numFmtId="49" fontId="19" fillId="0" borderId="77" applyNumberFormat="0" applyFill="0" applyBorder="0" applyProtection="0">
      <alignment horizontal="left" vertical="center"/>
    </xf>
    <xf numFmtId="0" fontId="13" fillId="0" borderId="77">
      <alignment horizontal="right" vertical="center"/>
    </xf>
    <xf numFmtId="4" fontId="84" fillId="87" borderId="78">
      <alignment horizontal="right" vertical="center"/>
    </xf>
    <xf numFmtId="4" fontId="84" fillId="87" borderId="77">
      <alignment horizontal="right" vertical="center"/>
    </xf>
    <xf numFmtId="4" fontId="84" fillId="87" borderId="77">
      <alignment horizontal="right" vertical="center"/>
    </xf>
    <xf numFmtId="0" fontId="86" fillId="85" borderId="77">
      <alignment horizontal="right" vertical="center"/>
    </xf>
    <xf numFmtId="0" fontId="84" fillId="85" borderId="77">
      <alignment horizontal="right" vertical="center"/>
    </xf>
    <xf numFmtId="49" fontId="13" fillId="0" borderId="77" applyNumberFormat="0" applyFont="0" applyFill="0" applyBorder="0" applyProtection="0">
      <alignment horizontal="left" vertical="center" indent="2"/>
    </xf>
    <xf numFmtId="0" fontId="105" fillId="93" borderId="88" applyNumberFormat="0" applyAlignment="0" applyProtection="0"/>
    <xf numFmtId="0" fontId="91" fillId="21" borderId="87" applyNumberFormat="0" applyAlignment="0" applyProtection="0"/>
    <xf numFmtId="49" fontId="13" fillId="0" borderId="77" applyNumberFormat="0" applyFont="0" applyFill="0" applyBorder="0" applyProtection="0">
      <alignment horizontal="left" vertical="center" indent="2"/>
    </xf>
    <xf numFmtId="0" fontId="97" fillId="93" borderId="88" applyNumberFormat="0" applyAlignment="0" applyProtection="0"/>
    <xf numFmtId="4" fontId="13" fillId="0" borderId="77" applyFill="0" applyBorder="0" applyProtection="0">
      <alignment horizontal="right" vertical="center"/>
    </xf>
    <xf numFmtId="0" fontId="94" fillId="21" borderId="88" applyNumberFormat="0" applyAlignment="0" applyProtection="0"/>
    <xf numFmtId="0" fontId="112" fillId="0" borderId="89" applyNumberFormat="0" applyFill="0" applyAlignment="0" applyProtection="0"/>
    <xf numFmtId="0" fontId="109" fillId="21" borderId="87" applyNumberFormat="0" applyAlignment="0" applyProtection="0"/>
    <xf numFmtId="0" fontId="13" fillId="0" borderId="77" applyNumberFormat="0" applyFill="0" applyAlignment="0" applyProtection="0"/>
    <xf numFmtId="4" fontId="13" fillId="0" borderId="77">
      <alignment horizontal="right" vertical="center"/>
    </xf>
    <xf numFmtId="0" fontId="13" fillId="0" borderId="77">
      <alignment horizontal="right" vertical="center"/>
    </xf>
    <xf numFmtId="0" fontId="105" fillId="93" borderId="88" applyNumberFormat="0" applyAlignment="0" applyProtection="0"/>
    <xf numFmtId="0" fontId="91" fillId="21" borderId="87" applyNumberFormat="0" applyAlignment="0" applyProtection="0"/>
    <xf numFmtId="0" fontId="93" fillId="21" borderId="88" applyNumberFormat="0" applyAlignment="0" applyProtection="0"/>
    <xf numFmtId="0" fontId="13" fillId="87" borderId="92">
      <alignment horizontal="left" vertical="center" wrapText="1" indent="2"/>
    </xf>
    <xf numFmtId="0" fontId="94" fillId="21" borderId="88" applyNumberFormat="0" applyAlignment="0" applyProtection="0"/>
    <xf numFmtId="0" fontId="94" fillId="21" borderId="88" applyNumberFormat="0" applyAlignment="0" applyProtection="0"/>
    <xf numFmtId="4" fontId="84" fillId="87" borderId="91">
      <alignment horizontal="right" vertical="center"/>
    </xf>
    <xf numFmtId="0" fontId="84" fillId="87" borderId="91">
      <alignment horizontal="right" vertical="center"/>
    </xf>
    <xf numFmtId="0" fontId="84" fillId="87" borderId="77">
      <alignment horizontal="right" vertical="center"/>
    </xf>
    <xf numFmtId="4" fontId="86" fillId="85" borderId="77">
      <alignment horizontal="right" vertical="center"/>
    </xf>
    <xf numFmtId="0" fontId="97" fillId="93" borderId="88" applyNumberFormat="0" applyAlignment="0" applyProtection="0"/>
    <xf numFmtId="0" fontId="11" fillId="0" borderId="89" applyNumberFormat="0" applyFill="0" applyAlignment="0" applyProtection="0"/>
    <xf numFmtId="0" fontId="112" fillId="0" borderId="89" applyNumberFormat="0" applyFill="0" applyAlignment="0" applyProtection="0"/>
    <xf numFmtId="0" fontId="88" fillId="106" borderId="90" applyNumberFormat="0" applyFont="0" applyAlignment="0" applyProtection="0"/>
    <xf numFmtId="0" fontId="105" fillId="93" borderId="88" applyNumberFormat="0" applyAlignment="0" applyProtection="0"/>
    <xf numFmtId="49" fontId="19" fillId="0" borderId="77" applyNumberFormat="0" applyFill="0" applyBorder="0" applyProtection="0">
      <alignment horizontal="left" vertical="center"/>
    </xf>
    <xf numFmtId="0" fontId="13" fillId="87" borderId="92">
      <alignment horizontal="left" vertical="center" wrapText="1" indent="2"/>
    </xf>
    <xf numFmtId="0" fontId="94" fillId="21" borderId="88" applyNumberFormat="0" applyAlignment="0" applyProtection="0"/>
    <xf numFmtId="0" fontId="13" fillId="0" borderId="92">
      <alignment horizontal="left" vertical="center" wrapText="1" indent="2"/>
    </xf>
    <xf numFmtId="0" fontId="88" fillId="106" borderId="90" applyNumberFormat="0" applyFont="0" applyAlignment="0" applyProtection="0"/>
    <xf numFmtId="0" fontId="15" fillId="106" borderId="90" applyNumberFormat="0" applyFont="0" applyAlignment="0" applyProtection="0"/>
    <xf numFmtId="0" fontId="109" fillId="21" borderId="87" applyNumberFormat="0" applyAlignment="0" applyProtection="0"/>
    <xf numFmtId="0" fontId="112" fillId="0" borderId="89" applyNumberFormat="0" applyFill="0" applyAlignment="0" applyProtection="0"/>
    <xf numFmtId="4" fontId="13" fillId="86" borderId="77"/>
    <xf numFmtId="0" fontId="84" fillId="87" borderId="77">
      <alignment horizontal="right" vertical="center"/>
    </xf>
    <xf numFmtId="0" fontId="112" fillId="0" borderId="89" applyNumberFormat="0" applyFill="0" applyAlignment="0" applyProtection="0"/>
    <xf numFmtId="4" fontId="84" fillId="87" borderId="78">
      <alignment horizontal="right" vertical="center"/>
    </xf>
    <xf numFmtId="0" fontId="93" fillId="21" borderId="88" applyNumberFormat="0" applyAlignment="0" applyProtection="0"/>
    <xf numFmtId="0" fontId="84" fillId="87" borderId="91">
      <alignment horizontal="right" vertical="center"/>
    </xf>
    <xf numFmtId="0" fontId="94" fillId="21" borderId="88" applyNumberFormat="0" applyAlignment="0" applyProtection="0"/>
    <xf numFmtId="0" fontId="11" fillId="0" borderId="89" applyNumberFormat="0" applyFill="0" applyAlignment="0" applyProtection="0"/>
    <xf numFmtId="0" fontId="88" fillId="106" borderId="90" applyNumberFormat="0" applyFont="0" applyAlignment="0" applyProtection="0"/>
    <xf numFmtId="4" fontId="84" fillId="87" borderId="91">
      <alignment horizontal="right" vertical="center"/>
    </xf>
    <xf numFmtId="0" fontId="13" fillId="87" borderId="92">
      <alignment horizontal="left" vertical="center" wrapText="1" indent="2"/>
    </xf>
    <xf numFmtId="0" fontId="13" fillId="86" borderId="77"/>
    <xf numFmtId="173" fontId="13" fillId="50" borderId="77" applyNumberFormat="0" applyFont="0" applyBorder="0" applyAlignment="0" applyProtection="0">
      <alignment horizontal="right" vertical="center"/>
    </xf>
    <xf numFmtId="0" fontId="13" fillId="0" borderId="77" applyNumberFormat="0" applyFill="0" applyAlignment="0" applyProtection="0"/>
    <xf numFmtId="4" fontId="13" fillId="0" borderId="77" applyFill="0" applyBorder="0" applyProtection="0">
      <alignment horizontal="right" vertical="center"/>
    </xf>
    <xf numFmtId="4" fontId="84" fillId="85" borderId="77">
      <alignment horizontal="right" vertical="center"/>
    </xf>
    <xf numFmtId="0" fontId="11" fillId="0" borderId="89" applyNumberFormat="0" applyFill="0" applyAlignment="0" applyProtection="0"/>
    <xf numFmtId="49" fontId="19" fillId="0" borderId="77" applyNumberFormat="0" applyFill="0" applyBorder="0" applyProtection="0">
      <alignment horizontal="left" vertical="center"/>
    </xf>
    <xf numFmtId="49" fontId="13" fillId="0" borderId="91" applyNumberFormat="0" applyFont="0" applyFill="0" applyBorder="0" applyProtection="0">
      <alignment horizontal="left" vertical="center" indent="5"/>
    </xf>
    <xf numFmtId="0" fontId="13" fillId="85" borderId="91">
      <alignment horizontal="left" vertical="center"/>
    </xf>
    <xf numFmtId="0" fontId="94" fillId="21" borderId="88" applyNumberFormat="0" applyAlignment="0" applyProtection="0"/>
    <xf numFmtId="4" fontId="84" fillId="87" borderId="78">
      <alignment horizontal="right" vertical="center"/>
    </xf>
    <xf numFmtId="0" fontId="105" fillId="93" borderId="88" applyNumberFormat="0" applyAlignment="0" applyProtection="0"/>
    <xf numFmtId="0" fontId="105" fillId="93" borderId="88" applyNumberFormat="0" applyAlignment="0" applyProtection="0"/>
    <xf numFmtId="0" fontId="88" fillId="106" borderId="90" applyNumberFormat="0" applyFont="0" applyAlignment="0" applyProtection="0"/>
    <xf numFmtId="0" fontId="109" fillId="21" borderId="87" applyNumberFormat="0" applyAlignment="0" applyProtection="0"/>
    <xf numFmtId="0" fontId="112" fillId="0" borderId="89" applyNumberFormat="0" applyFill="0" applyAlignment="0" applyProtection="0"/>
    <xf numFmtId="0" fontId="84" fillId="87" borderId="77">
      <alignment horizontal="right" vertical="center"/>
    </xf>
    <xf numFmtId="0" fontId="15" fillId="106" borderId="90" applyNumberFormat="0" applyFont="0" applyAlignment="0" applyProtection="0"/>
    <xf numFmtId="4" fontId="13" fillId="0" borderId="77">
      <alignment horizontal="right" vertical="center"/>
    </xf>
    <xf numFmtId="0" fontId="112" fillId="0" borderId="89" applyNumberFormat="0" applyFill="0" applyAlignment="0" applyProtection="0"/>
    <xf numFmtId="0" fontId="84" fillId="87" borderId="77">
      <alignment horizontal="right" vertical="center"/>
    </xf>
    <xf numFmtId="0" fontId="84" fillId="87" borderId="77">
      <alignment horizontal="right" vertical="center"/>
    </xf>
    <xf numFmtId="4" fontId="86" fillId="85" borderId="77">
      <alignment horizontal="right" vertical="center"/>
    </xf>
    <xf numFmtId="0" fontId="84" fillId="85" borderId="77">
      <alignment horizontal="right" vertical="center"/>
    </xf>
    <xf numFmtId="4" fontId="84" fillId="85" borderId="77">
      <alignment horizontal="right" vertical="center"/>
    </xf>
    <xf numFmtId="0" fontId="86" fillId="85" borderId="77">
      <alignment horizontal="right" vertical="center"/>
    </xf>
    <xf numFmtId="4" fontId="86" fillId="85" borderId="77">
      <alignment horizontal="right" vertical="center"/>
    </xf>
    <xf numFmtId="0" fontId="84" fillId="87" borderId="77">
      <alignment horizontal="right" vertical="center"/>
    </xf>
    <xf numFmtId="4" fontId="84" fillId="87" borderId="77">
      <alignment horizontal="right" vertical="center"/>
    </xf>
    <xf numFmtId="0" fontId="84" fillId="87" borderId="77">
      <alignment horizontal="right" vertical="center"/>
    </xf>
    <xf numFmtId="4" fontId="84" fillId="87" borderId="77">
      <alignment horizontal="right" vertical="center"/>
    </xf>
    <xf numFmtId="0" fontId="84" fillId="87" borderId="91">
      <alignment horizontal="right" vertical="center"/>
    </xf>
    <xf numFmtId="4" fontId="84" fillId="87" borderId="91">
      <alignment horizontal="right" vertical="center"/>
    </xf>
    <xf numFmtId="0" fontId="84" fillId="87" borderId="78">
      <alignment horizontal="right" vertical="center"/>
    </xf>
    <xf numFmtId="4" fontId="84" fillId="87" borderId="78">
      <alignment horizontal="right" vertical="center"/>
    </xf>
    <xf numFmtId="0" fontId="94" fillId="21" borderId="88" applyNumberFormat="0" applyAlignment="0" applyProtection="0"/>
    <xf numFmtId="0" fontId="13" fillId="87" borderId="92">
      <alignment horizontal="left" vertical="center" wrapText="1" indent="2"/>
    </xf>
    <xf numFmtId="0" fontId="13" fillId="0" borderId="92">
      <alignment horizontal="left" vertical="center" wrapText="1" indent="2"/>
    </xf>
    <xf numFmtId="0" fontId="13" fillId="85" borderId="91">
      <alignment horizontal="left" vertical="center"/>
    </xf>
    <xf numFmtId="0" fontId="105" fillId="93" borderId="88" applyNumberFormat="0" applyAlignment="0" applyProtection="0"/>
    <xf numFmtId="0" fontId="13" fillId="0" borderId="77">
      <alignment horizontal="right" vertical="center"/>
    </xf>
    <xf numFmtId="4" fontId="13" fillId="0" borderId="77">
      <alignment horizontal="right" vertical="center"/>
    </xf>
    <xf numFmtId="0" fontId="13" fillId="0" borderId="77" applyNumberFormat="0" applyFill="0" applyAlignment="0" applyProtection="0"/>
    <xf numFmtId="0" fontId="109" fillId="21" borderId="87" applyNumberFormat="0" applyAlignment="0" applyProtection="0"/>
    <xf numFmtId="173" fontId="13" fillId="50" borderId="77" applyNumberFormat="0" applyFont="0" applyBorder="0" applyAlignment="0" applyProtection="0">
      <alignment horizontal="right" vertical="center"/>
    </xf>
    <xf numFmtId="0" fontId="13" fillId="86" borderId="77"/>
    <xf numFmtId="4" fontId="13" fillId="86" borderId="77"/>
    <xf numFmtId="0" fontId="112" fillId="0" borderId="89" applyNumberFormat="0" applyFill="0" applyAlignment="0" applyProtection="0"/>
    <xf numFmtId="0" fontId="15" fillId="106" borderId="90" applyNumberFormat="0" applyFont="0" applyAlignment="0" applyProtection="0"/>
    <xf numFmtId="0" fontId="88" fillId="106" borderId="90" applyNumberFormat="0" applyFont="0" applyAlignment="0" applyProtection="0"/>
    <xf numFmtId="0" fontId="13" fillId="0" borderId="77" applyNumberFormat="0" applyFill="0" applyAlignment="0" applyProtection="0"/>
    <xf numFmtId="0" fontId="11" fillId="0" borderId="89" applyNumberFormat="0" applyFill="0" applyAlignment="0" applyProtection="0"/>
    <xf numFmtId="0" fontId="112" fillId="0" borderId="89" applyNumberFormat="0" applyFill="0" applyAlignment="0" applyProtection="0"/>
    <xf numFmtId="0" fontId="97" fillId="93" borderId="88" applyNumberFormat="0" applyAlignment="0" applyProtection="0"/>
    <xf numFmtId="0" fontId="94" fillId="21" borderId="88" applyNumberFormat="0" applyAlignment="0" applyProtection="0"/>
    <xf numFmtId="4" fontId="86" fillId="85" borderId="77">
      <alignment horizontal="right" vertical="center"/>
    </xf>
    <xf numFmtId="0" fontId="84" fillId="85" borderId="77">
      <alignment horizontal="right" vertical="center"/>
    </xf>
    <xf numFmtId="173" fontId="13" fillId="50" borderId="77" applyNumberFormat="0" applyFont="0" applyBorder="0" applyAlignment="0" applyProtection="0">
      <alignment horizontal="right" vertical="center"/>
    </xf>
    <xf numFmtId="0" fontId="11" fillId="0" borderId="89" applyNumberFormat="0" applyFill="0" applyAlignment="0" applyProtection="0"/>
    <xf numFmtId="49" fontId="13" fillId="0" borderId="77" applyNumberFormat="0" applyFont="0" applyFill="0" applyBorder="0" applyProtection="0">
      <alignment horizontal="left" vertical="center" indent="2"/>
    </xf>
    <xf numFmtId="49" fontId="13" fillId="0" borderId="91" applyNumberFormat="0" applyFont="0" applyFill="0" applyBorder="0" applyProtection="0">
      <alignment horizontal="left" vertical="center" indent="5"/>
    </xf>
    <xf numFmtId="49" fontId="13" fillId="0" borderId="77" applyNumberFormat="0" applyFont="0" applyFill="0" applyBorder="0" applyProtection="0">
      <alignment horizontal="left" vertical="center" indent="2"/>
    </xf>
    <xf numFmtId="4" fontId="13" fillId="0" borderId="77" applyFill="0" applyBorder="0" applyProtection="0">
      <alignment horizontal="right" vertical="center"/>
    </xf>
    <xf numFmtId="49" fontId="19" fillId="0" borderId="77" applyNumberFormat="0" applyFill="0" applyBorder="0" applyProtection="0">
      <alignment horizontal="left" vertical="center"/>
    </xf>
    <xf numFmtId="0" fontId="13" fillId="0" borderId="92">
      <alignment horizontal="left" vertical="center" wrapText="1" indent="2"/>
    </xf>
    <xf numFmtId="0" fontId="109" fillId="21" borderId="87" applyNumberFormat="0" applyAlignment="0" applyProtection="0"/>
    <xf numFmtId="0" fontId="84" fillId="87" borderId="78">
      <alignment horizontal="right" vertical="center"/>
    </xf>
    <xf numFmtId="0" fontId="97" fillId="93" borderId="88" applyNumberFormat="0" applyAlignment="0" applyProtection="0"/>
    <xf numFmtId="0" fontId="84" fillId="87" borderId="78">
      <alignment horizontal="right" vertical="center"/>
    </xf>
    <xf numFmtId="4" fontId="84" fillId="87" borderId="77">
      <alignment horizontal="right" vertical="center"/>
    </xf>
    <xf numFmtId="0" fontId="84" fillId="87" borderId="77">
      <alignment horizontal="right" vertical="center"/>
    </xf>
    <xf numFmtId="0" fontId="91" fillId="21" borderId="87" applyNumberFormat="0" applyAlignment="0" applyProtection="0"/>
    <xf numFmtId="0" fontId="93" fillId="21" borderId="88" applyNumberFormat="0" applyAlignment="0" applyProtection="0"/>
    <xf numFmtId="0" fontId="11" fillId="0" borderId="89" applyNumberFormat="0" applyFill="0" applyAlignment="0" applyProtection="0"/>
    <xf numFmtId="0" fontId="13" fillId="86" borderId="77"/>
    <xf numFmtId="4" fontId="13" fillId="86" borderId="77"/>
    <xf numFmtId="4" fontId="84" fillId="87" borderId="77">
      <alignment horizontal="right" vertical="center"/>
    </xf>
    <xf numFmtId="0" fontId="86" fillId="85" borderId="77">
      <alignment horizontal="right" vertical="center"/>
    </xf>
    <xf numFmtId="0" fontId="97" fillId="93" borderId="88" applyNumberFormat="0" applyAlignment="0" applyProtection="0"/>
    <xf numFmtId="0" fontId="94" fillId="21" borderId="88" applyNumberFormat="0" applyAlignment="0" applyProtection="0"/>
    <xf numFmtId="4" fontId="13" fillId="0" borderId="77">
      <alignment horizontal="right" vertical="center"/>
    </xf>
    <xf numFmtId="0" fontId="13" fillId="87" borderId="92">
      <alignment horizontal="left" vertical="center" wrapText="1" indent="2"/>
    </xf>
    <xf numFmtId="0" fontId="13" fillId="0" borderId="92">
      <alignment horizontal="left" vertical="center" wrapText="1" indent="2"/>
    </xf>
    <xf numFmtId="0" fontId="109" fillId="21" borderId="87" applyNumberFormat="0" applyAlignment="0" applyProtection="0"/>
    <xf numFmtId="0" fontId="105" fillId="93" borderId="88" applyNumberFormat="0" applyAlignment="0" applyProtection="0"/>
    <xf numFmtId="0" fontId="93" fillId="21" borderId="88" applyNumberFormat="0" applyAlignment="0" applyProtection="0"/>
    <xf numFmtId="0" fontId="91" fillId="21" borderId="87" applyNumberFormat="0" applyAlignment="0" applyProtection="0"/>
    <xf numFmtId="0" fontId="84" fillId="87" borderId="78">
      <alignment horizontal="right" vertical="center"/>
    </xf>
    <xf numFmtId="0" fontId="86" fillId="85" borderId="77">
      <alignment horizontal="right" vertical="center"/>
    </xf>
    <xf numFmtId="4" fontId="84" fillId="85" borderId="77">
      <alignment horizontal="right" vertical="center"/>
    </xf>
    <xf numFmtId="4" fontId="84" fillId="87" borderId="77">
      <alignment horizontal="right" vertical="center"/>
    </xf>
    <xf numFmtId="49" fontId="13" fillId="0" borderId="91" applyNumberFormat="0" applyFont="0" applyFill="0" applyBorder="0" applyProtection="0">
      <alignment horizontal="left" vertical="center" indent="5"/>
    </xf>
    <xf numFmtId="4" fontId="13" fillId="0" borderId="77" applyFill="0" applyBorder="0" applyProtection="0">
      <alignment horizontal="right" vertical="center"/>
    </xf>
    <xf numFmtId="4" fontId="84" fillId="85" borderId="77">
      <alignment horizontal="right" vertical="center"/>
    </xf>
    <xf numFmtId="0" fontId="105" fillId="93" borderId="88" applyNumberFormat="0" applyAlignment="0" applyProtection="0"/>
    <xf numFmtId="0" fontId="97" fillId="93" borderId="88" applyNumberFormat="0" applyAlignment="0" applyProtection="0"/>
    <xf numFmtId="0" fontId="93" fillId="21" borderId="88" applyNumberFormat="0" applyAlignment="0" applyProtection="0"/>
    <xf numFmtId="0" fontId="13" fillId="87" borderId="92">
      <alignment horizontal="left" vertical="center" wrapText="1" indent="2"/>
    </xf>
    <xf numFmtId="0" fontId="13" fillId="0" borderId="92">
      <alignment horizontal="left" vertical="center" wrapText="1" indent="2"/>
    </xf>
    <xf numFmtId="0" fontId="13" fillId="87" borderId="92">
      <alignment horizontal="left" vertical="center" wrapText="1" indent="2"/>
    </xf>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49" fontId="19" fillId="0" borderId="77" applyNumberFormat="0" applyFill="0" applyBorder="0" applyProtection="0">
      <alignment horizontal="left" vertical="center"/>
    </xf>
    <xf numFmtId="0" fontId="84" fillId="87" borderId="91">
      <alignment horizontal="right" vertical="center"/>
    </xf>
    <xf numFmtId="4" fontId="13" fillId="0" borderId="77">
      <alignment horizontal="right" vertical="center"/>
    </xf>
    <xf numFmtId="0" fontId="11" fillId="0" borderId="89" applyNumberFormat="0" applyFill="0" applyAlignment="0" applyProtection="0"/>
    <xf numFmtId="4" fontId="13" fillId="0" borderId="77">
      <alignment horizontal="right" vertical="center"/>
    </xf>
    <xf numFmtId="173" fontId="13" fillId="50" borderId="77" applyNumberFormat="0" applyFont="0" applyBorder="0" applyAlignment="0" applyProtection="0">
      <alignment horizontal="right" vertical="center"/>
    </xf>
    <xf numFmtId="49" fontId="19" fillId="0" borderId="77" applyNumberFormat="0" applyFill="0" applyBorder="0" applyProtection="0">
      <alignment horizontal="left" vertical="center"/>
    </xf>
    <xf numFmtId="4" fontId="84" fillId="87" borderId="91">
      <alignment horizontal="right" vertical="center"/>
    </xf>
    <xf numFmtId="0" fontId="13" fillId="0" borderId="77">
      <alignment horizontal="right" vertical="center"/>
    </xf>
    <xf numFmtId="0" fontId="94" fillId="21" borderId="88" applyNumberFormat="0" applyAlignment="0" applyProtection="0"/>
    <xf numFmtId="0" fontId="11" fillId="0" borderId="89" applyNumberFormat="0" applyFill="0" applyAlignment="0" applyProtection="0"/>
    <xf numFmtId="0" fontId="97" fillId="93" borderId="88" applyNumberFormat="0" applyAlignment="0" applyProtection="0"/>
    <xf numFmtId="0" fontId="1" fillId="0" borderId="0"/>
    <xf numFmtId="0" fontId="78" fillId="66" borderId="39" applyNumberFormat="0" applyAlignment="0" applyProtection="0"/>
    <xf numFmtId="0" fontId="79" fillId="66" borderId="38" applyNumberFormat="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2" fillId="0" borderId="40" applyNumberFormat="0" applyFill="0" applyAlignment="0" applyProtection="0"/>
    <xf numFmtId="0" fontId="1" fillId="67" borderId="0" applyNumberFormat="0" applyBorder="0" applyAlignment="0" applyProtection="0"/>
    <xf numFmtId="0" fontId="1" fillId="68" borderId="0" applyNumberFormat="0" applyBorder="0" applyAlignment="0" applyProtection="0"/>
    <xf numFmtId="0" fontId="83" fillId="69" borderId="0" applyNumberFormat="0" applyBorder="0" applyAlignment="0" applyProtection="0"/>
    <xf numFmtId="0" fontId="1" fillId="70" borderId="0" applyNumberFormat="0" applyBorder="0" applyAlignment="0" applyProtection="0"/>
    <xf numFmtId="0" fontId="1" fillId="71" borderId="0" applyNumberFormat="0" applyBorder="0" applyAlignment="0" applyProtection="0"/>
    <xf numFmtId="0" fontId="83" fillId="72"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83" fillId="75"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83" fillId="78" borderId="0" applyNumberFormat="0" applyBorder="0" applyAlignment="0" applyProtection="0"/>
    <xf numFmtId="0" fontId="1" fillId="79" borderId="0" applyNumberFormat="0" applyBorder="0" applyAlignment="0" applyProtection="0"/>
    <xf numFmtId="0" fontId="1" fillId="80" borderId="0" applyNumberFormat="0" applyBorder="0" applyAlignment="0" applyProtection="0"/>
    <xf numFmtId="0" fontId="83" fillId="81" borderId="0" applyNumberFormat="0" applyBorder="0" applyAlignment="0" applyProtection="0"/>
    <xf numFmtId="0" fontId="1" fillId="82" borderId="0" applyNumberFormat="0" applyBorder="0" applyAlignment="0" applyProtection="0"/>
    <xf numFmtId="0" fontId="1" fillId="83" borderId="0" applyNumberFormat="0" applyBorder="0" applyAlignment="0" applyProtection="0"/>
    <xf numFmtId="0" fontId="83" fillId="84" borderId="0" applyNumberFormat="0" applyBorder="0" applyAlignment="0" applyProtection="0"/>
    <xf numFmtId="0" fontId="13" fillId="0" borderId="77" applyNumberFormat="0" applyFill="0" applyAlignment="0" applyProtection="0"/>
    <xf numFmtId="0" fontId="84" fillId="87" borderId="77">
      <alignment horizontal="right" vertical="center"/>
    </xf>
    <xf numFmtId="0" fontId="84" fillId="87" borderId="77">
      <alignment horizontal="right" vertical="center"/>
    </xf>
    <xf numFmtId="0" fontId="13" fillId="0" borderId="92">
      <alignment horizontal="left" vertical="center" wrapText="1" indent="2"/>
    </xf>
    <xf numFmtId="0" fontId="84" fillId="87" borderId="78">
      <alignment horizontal="right" vertical="center"/>
    </xf>
    <xf numFmtId="0" fontId="13" fillId="0" borderId="77">
      <alignment horizontal="right" vertical="center"/>
    </xf>
    <xf numFmtId="0" fontId="86" fillId="85" borderId="77">
      <alignment horizontal="right" vertical="center"/>
    </xf>
    <xf numFmtId="0" fontId="13" fillId="86" borderId="77"/>
    <xf numFmtId="0" fontId="84" fillId="85" borderId="77">
      <alignment horizontal="right" vertical="center"/>
    </xf>
    <xf numFmtId="4" fontId="13" fillId="0" borderId="77" applyFill="0" applyBorder="0" applyProtection="0">
      <alignment horizontal="right" vertical="center"/>
    </xf>
    <xf numFmtId="4" fontId="84" fillId="87" borderId="77">
      <alignment horizontal="right" vertical="center"/>
    </xf>
    <xf numFmtId="0" fontId="86" fillId="85" borderId="77">
      <alignment horizontal="right" vertical="center"/>
    </xf>
    <xf numFmtId="0" fontId="91" fillId="21" borderId="87" applyNumberFormat="0" applyAlignment="0" applyProtection="0"/>
    <xf numFmtId="0" fontId="105" fillId="93" borderId="88" applyNumberFormat="0" applyAlignment="0" applyProtection="0"/>
    <xf numFmtId="0" fontId="13" fillId="0" borderId="92">
      <alignment horizontal="left" vertical="center" wrapText="1" indent="2"/>
    </xf>
    <xf numFmtId="0" fontId="94" fillId="21" borderId="88" applyNumberFormat="0" applyAlignment="0" applyProtection="0"/>
    <xf numFmtId="0" fontId="97" fillId="93" borderId="88" applyNumberFormat="0" applyAlignment="0" applyProtection="0"/>
    <xf numFmtId="0" fontId="86" fillId="85" borderId="77">
      <alignment horizontal="right" vertical="center"/>
    </xf>
    <xf numFmtId="0" fontId="97" fillId="93" borderId="88" applyNumberFormat="0" applyAlignment="0" applyProtection="0"/>
    <xf numFmtId="0" fontId="11" fillId="0" borderId="89" applyNumberFormat="0" applyFill="0" applyAlignment="0" applyProtection="0"/>
    <xf numFmtId="0" fontId="88" fillId="106" borderId="90" applyNumberFormat="0" applyFont="0" applyAlignment="0" applyProtection="0"/>
    <xf numFmtId="0" fontId="112" fillId="0" borderId="89" applyNumberFormat="0" applyFill="0" applyAlignment="0" applyProtection="0"/>
    <xf numFmtId="0" fontId="13" fillId="86" borderId="77"/>
    <xf numFmtId="0" fontId="109" fillId="21" borderId="87" applyNumberFormat="0" applyAlignment="0" applyProtection="0"/>
    <xf numFmtId="0" fontId="13" fillId="0" borderId="77">
      <alignment horizontal="right" vertical="center"/>
    </xf>
    <xf numFmtId="0" fontId="105" fillId="93" borderId="88" applyNumberFormat="0" applyAlignment="0" applyProtection="0"/>
    <xf numFmtId="0" fontId="13" fillId="85" borderId="91">
      <alignment horizontal="left" vertical="center"/>
    </xf>
    <xf numFmtId="0" fontId="112" fillId="0" borderId="89" applyNumberFormat="0" applyFill="0" applyAlignment="0" applyProtection="0"/>
    <xf numFmtId="0" fontId="88" fillId="106" borderId="90" applyNumberFormat="0" applyFont="0" applyAlignment="0" applyProtection="0"/>
    <xf numFmtId="0" fontId="105" fillId="93" borderId="88" applyNumberFormat="0" applyAlignment="0" applyProtection="0"/>
    <xf numFmtId="0" fontId="94" fillId="21" borderId="88" applyNumberFormat="0" applyAlignment="0" applyProtection="0"/>
    <xf numFmtId="49" fontId="13" fillId="0" borderId="91" applyNumberFormat="0" applyFont="0" applyFill="0" applyBorder="0" applyProtection="0">
      <alignment horizontal="left" vertical="center" indent="5"/>
    </xf>
    <xf numFmtId="0" fontId="11" fillId="0" borderId="89" applyNumberFormat="0" applyFill="0" applyAlignment="0" applyProtection="0"/>
    <xf numFmtId="4" fontId="13" fillId="0" borderId="77" applyFill="0" applyBorder="0" applyProtection="0">
      <alignment horizontal="right" vertical="center"/>
    </xf>
    <xf numFmtId="0" fontId="13" fillId="86" borderId="77"/>
    <xf numFmtId="0" fontId="88" fillId="106" borderId="90" applyNumberFormat="0" applyFont="0" applyAlignment="0" applyProtection="0"/>
    <xf numFmtId="0" fontId="84" fillId="87" borderId="91">
      <alignment horizontal="right" vertical="center"/>
    </xf>
    <xf numFmtId="0" fontId="112" fillId="0" borderId="89" applyNumberFormat="0" applyFill="0" applyAlignment="0" applyProtection="0"/>
    <xf numFmtId="0" fontId="112" fillId="0" borderId="89" applyNumberFormat="0" applyFill="0" applyAlignment="0" applyProtection="0"/>
    <xf numFmtId="0" fontId="88" fillId="106" borderId="90" applyNumberFormat="0" applyFont="0" applyAlignment="0" applyProtection="0"/>
    <xf numFmtId="0" fontId="13" fillId="0" borderId="92">
      <alignment horizontal="left" vertical="center" wrapText="1" indent="2"/>
    </xf>
    <xf numFmtId="0" fontId="13" fillId="87" borderId="92">
      <alignment horizontal="left" vertical="center" wrapText="1" indent="2"/>
    </xf>
    <xf numFmtId="0" fontId="105" fillId="93" borderId="88" applyNumberFormat="0" applyAlignment="0" applyProtection="0"/>
    <xf numFmtId="0" fontId="97" fillId="93" borderId="88" applyNumberFormat="0" applyAlignment="0" applyProtection="0"/>
    <xf numFmtId="0" fontId="94" fillId="21" borderId="88" applyNumberFormat="0" applyAlignment="0" applyProtection="0"/>
    <xf numFmtId="4" fontId="13" fillId="86" borderId="77"/>
    <xf numFmtId="0" fontId="105" fillId="93" borderId="88" applyNumberFormat="0" applyAlignment="0" applyProtection="0"/>
    <xf numFmtId="0" fontId="1" fillId="0" borderId="0"/>
    <xf numFmtId="4" fontId="13" fillId="0" borderId="77" applyFill="0" applyBorder="0" applyProtection="0">
      <alignment horizontal="right" vertical="center"/>
    </xf>
    <xf numFmtId="4" fontId="84" fillId="87" borderId="77">
      <alignment horizontal="right" vertical="center"/>
    </xf>
    <xf numFmtId="0" fontId="88" fillId="106" borderId="90" applyNumberFormat="0" applyFont="0" applyAlignment="0" applyProtection="0"/>
    <xf numFmtId="4" fontId="86" fillId="85" borderId="77">
      <alignment horizontal="right" vertical="center"/>
    </xf>
    <xf numFmtId="49" fontId="13" fillId="0" borderId="91" applyNumberFormat="0" applyFont="0" applyFill="0" applyBorder="0" applyProtection="0">
      <alignment horizontal="left" vertical="center" indent="5"/>
    </xf>
    <xf numFmtId="4" fontId="84" fillId="85" borderId="77">
      <alignment horizontal="right" vertical="center"/>
    </xf>
    <xf numFmtId="0" fontId="84" fillId="87" borderId="78">
      <alignment horizontal="right" vertical="center"/>
    </xf>
    <xf numFmtId="0" fontId="93" fillId="21" borderId="88" applyNumberFormat="0" applyAlignment="0" applyProtection="0"/>
    <xf numFmtId="0" fontId="109" fillId="21" borderId="87" applyNumberFormat="0" applyAlignment="0" applyProtection="0"/>
    <xf numFmtId="0" fontId="13" fillId="87" borderId="92">
      <alignment horizontal="left" vertical="center" wrapText="1" indent="2"/>
    </xf>
    <xf numFmtId="0" fontId="112" fillId="0" borderId="89" applyNumberFormat="0" applyFill="0" applyAlignment="0" applyProtection="0"/>
    <xf numFmtId="0" fontId="13" fillId="0" borderId="77" applyNumberFormat="0" applyFill="0" applyAlignment="0" applyProtection="0"/>
    <xf numFmtId="0" fontId="15" fillId="106" borderId="90" applyNumberFormat="0" applyFont="0" applyAlignment="0" applyProtection="0"/>
    <xf numFmtId="4" fontId="13" fillId="86" borderId="77"/>
    <xf numFmtId="173" fontId="13" fillId="50" borderId="77" applyNumberFormat="0" applyFont="0" applyBorder="0" applyAlignment="0" applyProtection="0">
      <alignment horizontal="right" vertical="center"/>
    </xf>
    <xf numFmtId="0" fontId="13" fillId="0" borderId="77" applyNumberFormat="0" applyFill="0" applyAlignment="0" applyProtection="0"/>
    <xf numFmtId="0" fontId="109" fillId="21" borderId="87" applyNumberFormat="0" applyAlignment="0" applyProtection="0"/>
    <xf numFmtId="0" fontId="105" fillId="93" borderId="88" applyNumberFormat="0" applyAlignment="0" applyProtection="0"/>
    <xf numFmtId="4" fontId="84" fillId="87" borderId="78">
      <alignment horizontal="right" vertical="center"/>
    </xf>
    <xf numFmtId="0" fontId="13" fillId="85" borderId="91">
      <alignment horizontal="left" vertical="center"/>
    </xf>
    <xf numFmtId="49" fontId="19" fillId="0" borderId="77" applyNumberFormat="0" applyFill="0" applyBorder="0" applyProtection="0">
      <alignment horizontal="left" vertical="center"/>
    </xf>
    <xf numFmtId="4" fontId="84" fillId="85" borderId="77">
      <alignment horizontal="right" vertical="center"/>
    </xf>
    <xf numFmtId="0" fontId="13" fillId="0" borderId="77" applyNumberFormat="0" applyFill="0" applyAlignment="0" applyProtection="0"/>
    <xf numFmtId="0" fontId="13" fillId="87" borderId="92">
      <alignment horizontal="left" vertical="center" wrapText="1" indent="2"/>
    </xf>
    <xf numFmtId="0" fontId="11" fillId="0" borderId="89" applyNumberFormat="0" applyFill="0" applyAlignment="0" applyProtection="0"/>
    <xf numFmtId="0" fontId="93" fillId="21" borderId="88" applyNumberFormat="0" applyAlignment="0" applyProtection="0"/>
    <xf numFmtId="0" fontId="84" fillId="87" borderId="77">
      <alignment horizontal="right" vertical="center"/>
    </xf>
    <xf numFmtId="0" fontId="109" fillId="21" borderId="87" applyNumberFormat="0" applyAlignment="0" applyProtection="0"/>
    <xf numFmtId="0" fontId="94" fillId="21" borderId="88" applyNumberFormat="0" applyAlignment="0" applyProtection="0"/>
    <xf numFmtId="0" fontId="1" fillId="71" borderId="0" applyNumberFormat="0" applyBorder="0" applyAlignment="0" applyProtection="0"/>
    <xf numFmtId="0" fontId="93" fillId="21" borderId="88" applyNumberFormat="0" applyAlignment="0" applyProtection="0"/>
    <xf numFmtId="0" fontId="13" fillId="0" borderId="92">
      <alignment horizontal="left" vertical="center" wrapText="1" indent="2"/>
    </xf>
    <xf numFmtId="0" fontId="13" fillId="0" borderId="92">
      <alignment horizontal="left" vertical="center" wrapText="1" indent="2"/>
    </xf>
    <xf numFmtId="0" fontId="93" fillId="21" borderId="88" applyNumberFormat="0" applyAlignment="0" applyProtection="0"/>
    <xf numFmtId="0" fontId="105" fillId="93" borderId="88" applyNumberFormat="0" applyAlignment="0" applyProtection="0"/>
    <xf numFmtId="4" fontId="84" fillId="85" borderId="77">
      <alignment horizontal="right" vertical="center"/>
    </xf>
    <xf numFmtId="0" fontId="13" fillId="0" borderId="92">
      <alignment horizontal="left" vertical="center" wrapText="1" indent="2"/>
    </xf>
    <xf numFmtId="4" fontId="13" fillId="0" borderId="77" applyFill="0" applyBorder="0" applyProtection="0">
      <alignment horizontal="right" vertical="center"/>
    </xf>
    <xf numFmtId="49" fontId="13" fillId="0" borderId="91" applyNumberFormat="0" applyFont="0" applyFill="0" applyBorder="0" applyProtection="0">
      <alignment horizontal="left" vertical="center" indent="5"/>
    </xf>
    <xf numFmtId="0" fontId="11" fillId="0" borderId="89" applyNumberFormat="0" applyFill="0" applyAlignment="0" applyProtection="0"/>
    <xf numFmtId="0" fontId="84" fillId="85" borderId="77">
      <alignment horizontal="right" vertical="center"/>
    </xf>
    <xf numFmtId="0" fontId="94" fillId="21" borderId="88" applyNumberFormat="0" applyAlignment="0" applyProtection="0"/>
    <xf numFmtId="4" fontId="86" fillId="85" borderId="77">
      <alignment horizontal="right" vertical="center"/>
    </xf>
    <xf numFmtId="4" fontId="84" fillId="85" borderId="77">
      <alignment horizontal="right" vertical="center"/>
    </xf>
    <xf numFmtId="4" fontId="86" fillId="85" borderId="77">
      <alignment horizontal="right" vertical="center"/>
    </xf>
    <xf numFmtId="0" fontId="84" fillId="87" borderId="77">
      <alignment horizontal="right" vertical="center"/>
    </xf>
    <xf numFmtId="4" fontId="13" fillId="0" borderId="77">
      <alignment horizontal="right" vertical="center"/>
    </xf>
    <xf numFmtId="0" fontId="84" fillId="87" borderId="77">
      <alignment horizontal="right" vertical="center"/>
    </xf>
    <xf numFmtId="0" fontId="105" fillId="93" borderId="88" applyNumberFormat="0" applyAlignment="0" applyProtection="0"/>
    <xf numFmtId="0" fontId="105" fillId="93" borderId="88" applyNumberFormat="0" applyAlignment="0" applyProtection="0"/>
    <xf numFmtId="0" fontId="13" fillId="85" borderId="91">
      <alignment horizontal="left" vertical="center"/>
    </xf>
    <xf numFmtId="0" fontId="105" fillId="93" borderId="88" applyNumberFormat="0" applyAlignment="0" applyProtection="0"/>
    <xf numFmtId="0" fontId="94" fillId="21" borderId="88" applyNumberFormat="0" applyAlignment="0" applyProtection="0"/>
    <xf numFmtId="0" fontId="1" fillId="0" borderId="0"/>
    <xf numFmtId="0" fontId="11" fillId="0" borderId="89"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2" fillId="0" borderId="89" applyNumberFormat="0" applyFill="0" applyAlignment="0" applyProtection="0"/>
    <xf numFmtId="0" fontId="84" fillId="87" borderId="77">
      <alignment horizontal="right" vertical="center"/>
    </xf>
    <xf numFmtId="0" fontId="93" fillId="21" borderId="88" applyNumberFormat="0" applyAlignment="0" applyProtection="0"/>
    <xf numFmtId="0" fontId="13" fillId="87" borderId="92">
      <alignment horizontal="left" vertical="center" wrapText="1" indent="2"/>
    </xf>
    <xf numFmtId="173" fontId="13" fillId="50" borderId="77" applyNumberFormat="0" applyFont="0" applyBorder="0" applyAlignment="0" applyProtection="0">
      <alignment horizontal="right" vertical="center"/>
    </xf>
    <xf numFmtId="4" fontId="84" fillId="87" borderId="91">
      <alignment horizontal="right" vertical="center"/>
    </xf>
    <xf numFmtId="0" fontId="94" fillId="21" borderId="88" applyNumberFormat="0" applyAlignment="0" applyProtection="0"/>
    <xf numFmtId="4" fontId="84" fillId="87" borderId="78">
      <alignment horizontal="right" vertical="center"/>
    </xf>
    <xf numFmtId="4" fontId="13" fillId="86" borderId="77"/>
    <xf numFmtId="0" fontId="15" fillId="106" borderId="90" applyNumberFormat="0" applyFont="0" applyAlignment="0" applyProtection="0"/>
    <xf numFmtId="0" fontId="1" fillId="0" borderId="0"/>
    <xf numFmtId="0" fontId="1" fillId="0" borderId="0"/>
    <xf numFmtId="0" fontId="13" fillId="0" borderId="77" applyNumberFormat="0" applyFill="0" applyAlignment="0" applyProtection="0"/>
    <xf numFmtId="0" fontId="94" fillId="21" borderId="88" applyNumberFormat="0" applyAlignment="0" applyProtection="0"/>
    <xf numFmtId="0" fontId="91" fillId="21" borderId="87" applyNumberFormat="0" applyAlignment="0" applyProtection="0"/>
    <xf numFmtId="0" fontId="13" fillId="87" borderId="92">
      <alignment horizontal="left" vertical="center" wrapText="1" indent="2"/>
    </xf>
    <xf numFmtId="0" fontId="13" fillId="87" borderId="92">
      <alignment horizontal="left" vertical="center" wrapText="1" indent="2"/>
    </xf>
    <xf numFmtId="0" fontId="97" fillId="93" borderId="88" applyNumberFormat="0" applyAlignment="0" applyProtection="0"/>
    <xf numFmtId="0" fontId="109" fillId="21" borderId="87" applyNumberFormat="0" applyAlignment="0" applyProtection="0"/>
    <xf numFmtId="49" fontId="19" fillId="0" borderId="77" applyNumberFormat="0" applyFill="0" applyBorder="0" applyProtection="0">
      <alignment horizontal="left" vertical="center"/>
    </xf>
    <xf numFmtId="49" fontId="13" fillId="0" borderId="77" applyNumberFormat="0" applyFont="0" applyFill="0" applyBorder="0" applyProtection="0">
      <alignment horizontal="left" vertical="center" indent="2"/>
    </xf>
    <xf numFmtId="49" fontId="13" fillId="0" borderId="77" applyNumberFormat="0" applyFont="0" applyFill="0" applyBorder="0" applyProtection="0">
      <alignment horizontal="left" vertical="center" indent="2"/>
    </xf>
    <xf numFmtId="173" fontId="13" fillId="50" borderId="77" applyNumberFormat="0" applyFont="0" applyBorder="0" applyAlignment="0" applyProtection="0">
      <alignment horizontal="right" vertical="center"/>
    </xf>
    <xf numFmtId="4" fontId="86" fillId="85" borderId="77">
      <alignment horizontal="right" vertical="center"/>
    </xf>
    <xf numFmtId="0" fontId="84" fillId="87" borderId="77">
      <alignment horizontal="right" vertical="center"/>
    </xf>
    <xf numFmtId="0" fontId="86" fillId="85" borderId="77">
      <alignment horizontal="right" vertical="center"/>
    </xf>
    <xf numFmtId="0" fontId="84" fillId="85" borderId="77">
      <alignment horizontal="right" vertical="center"/>
    </xf>
    <xf numFmtId="0" fontId="84" fillId="87" borderId="77">
      <alignment horizontal="right" vertical="center"/>
    </xf>
    <xf numFmtId="0" fontId="112" fillId="0" borderId="89" applyNumberFormat="0" applyFill="0" applyAlignment="0" applyProtection="0"/>
    <xf numFmtId="0" fontId="15" fillId="106" borderId="90" applyNumberFormat="0" applyFont="0" applyAlignment="0" applyProtection="0"/>
    <xf numFmtId="0" fontId="1" fillId="0" borderId="0"/>
    <xf numFmtId="0" fontId="1" fillId="0" borderId="0"/>
    <xf numFmtId="0" fontId="1" fillId="0" borderId="0"/>
    <xf numFmtId="0" fontId="1" fillId="0" borderId="0"/>
    <xf numFmtId="4" fontId="84" fillId="87" borderId="77">
      <alignment horizontal="right" vertical="center"/>
    </xf>
    <xf numFmtId="0" fontId="13" fillId="0" borderId="92">
      <alignment horizontal="left" vertical="center" wrapText="1" indent="2"/>
    </xf>
    <xf numFmtId="4" fontId="13" fillId="0" borderId="77" applyFill="0" applyBorder="0" applyProtection="0">
      <alignment horizontal="right" vertical="center"/>
    </xf>
    <xf numFmtId="0" fontId="94" fillId="21" borderId="88" applyNumberFormat="0" applyAlignment="0" applyProtection="0"/>
    <xf numFmtId="0" fontId="13" fillId="0" borderId="92">
      <alignment horizontal="left" vertical="center" wrapText="1" indent="2"/>
    </xf>
    <xf numFmtId="0" fontId="13" fillId="87" borderId="92">
      <alignment horizontal="left" vertical="center" wrapText="1" indent="2"/>
    </xf>
    <xf numFmtId="0" fontId="1" fillId="0" borderId="0"/>
    <xf numFmtId="0" fontId="1" fillId="0" borderId="0"/>
    <xf numFmtId="0" fontId="1" fillId="0" borderId="0"/>
    <xf numFmtId="0" fontId="1" fillId="0" borderId="0"/>
    <xf numFmtId="0" fontId="94" fillId="21" borderId="88" applyNumberFormat="0" applyAlignment="0" applyProtection="0"/>
    <xf numFmtId="0" fontId="82" fillId="0" borderId="40"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6" fillId="85" borderId="77">
      <alignment horizontal="right" vertical="center"/>
    </xf>
    <xf numFmtId="0" fontId="112" fillId="0" borderId="89" applyNumberFormat="0" applyFill="0" applyAlignment="0" applyProtection="0"/>
    <xf numFmtId="4" fontId="84" fillId="87" borderId="77">
      <alignment horizontal="right" vertical="center"/>
    </xf>
    <xf numFmtId="0" fontId="78" fillId="66" borderId="39" applyNumberFormat="0" applyAlignment="0" applyProtection="0"/>
    <xf numFmtId="0" fontId="97" fillId="93" borderId="88" applyNumberFormat="0" applyAlignment="0" applyProtection="0"/>
    <xf numFmtId="4" fontId="13" fillId="86" borderId="77"/>
    <xf numFmtId="0" fontId="97" fillId="93" borderId="88" applyNumberFormat="0" applyAlignment="0" applyProtection="0"/>
    <xf numFmtId="0" fontId="13" fillId="85" borderId="91">
      <alignment horizontal="left" vertical="center"/>
    </xf>
    <xf numFmtId="4" fontId="84" fillId="87" borderId="91">
      <alignment horizontal="right" vertical="center"/>
    </xf>
    <xf numFmtId="0" fontId="84" fillId="85" borderId="77">
      <alignment horizontal="right" vertical="center"/>
    </xf>
    <xf numFmtId="0" fontId="84" fillId="87" borderId="77">
      <alignment horizontal="right" vertical="center"/>
    </xf>
    <xf numFmtId="0" fontId="83" fillId="81" borderId="0" applyNumberFormat="0" applyBorder="0" applyAlignment="0" applyProtection="0"/>
    <xf numFmtId="0" fontId="83" fillId="75" borderId="0" applyNumberFormat="0" applyBorder="0" applyAlignment="0" applyProtection="0"/>
    <xf numFmtId="0" fontId="97" fillId="93" borderId="88" applyNumberFormat="0" applyAlignment="0" applyProtection="0"/>
    <xf numFmtId="0" fontId="83" fillId="84" borderId="0" applyNumberFormat="0" applyBorder="0" applyAlignment="0" applyProtection="0"/>
    <xf numFmtId="0" fontId="81" fillId="0" borderId="0" applyNumberFormat="0" applyFill="0" applyBorder="0" applyAlignment="0" applyProtection="0"/>
    <xf numFmtId="0" fontId="13" fillId="87" borderId="92">
      <alignment horizontal="left" vertical="center" wrapText="1" indent="2"/>
    </xf>
    <xf numFmtId="0" fontId="84" fillId="87" borderId="78">
      <alignment horizontal="right" vertical="center"/>
    </xf>
    <xf numFmtId="0" fontId="1" fillId="70" borderId="0" applyNumberFormat="0" applyBorder="0" applyAlignment="0" applyProtection="0"/>
    <xf numFmtId="0" fontId="83" fillId="78" borderId="0" applyNumberFormat="0" applyBorder="0" applyAlignment="0" applyProtection="0"/>
    <xf numFmtId="0" fontId="88" fillId="106" borderId="90" applyNumberFormat="0" applyFont="0" applyAlignment="0" applyProtection="0"/>
    <xf numFmtId="49" fontId="13" fillId="0" borderId="77" applyNumberFormat="0" applyFont="0" applyFill="0" applyBorder="0" applyProtection="0">
      <alignment horizontal="left" vertical="center" indent="2"/>
    </xf>
    <xf numFmtId="0" fontId="13" fillId="0" borderId="77">
      <alignment horizontal="right" vertical="center"/>
    </xf>
    <xf numFmtId="0" fontId="112" fillId="0" borderId="89" applyNumberFormat="0" applyFill="0" applyAlignment="0" applyProtection="0"/>
    <xf numFmtId="4" fontId="84" fillId="87" borderId="78">
      <alignment horizontal="right" vertical="center"/>
    </xf>
    <xf numFmtId="0" fontId="15" fillId="106" borderId="90" applyNumberFormat="0" applyFont="0" applyAlignment="0" applyProtection="0"/>
    <xf numFmtId="0" fontId="93" fillId="21" borderId="88" applyNumberFormat="0" applyAlignment="0" applyProtection="0"/>
    <xf numFmtId="0" fontId="1" fillId="79" borderId="0" applyNumberFormat="0" applyBorder="0" applyAlignment="0" applyProtection="0"/>
    <xf numFmtId="0" fontId="86" fillId="85" borderId="77">
      <alignment horizontal="right" vertical="center"/>
    </xf>
    <xf numFmtId="0" fontId="13" fillId="86" borderId="77"/>
    <xf numFmtId="4" fontId="84" fillId="87" borderId="77">
      <alignment horizontal="right" vertical="center"/>
    </xf>
    <xf numFmtId="0" fontId="88" fillId="106" borderId="90" applyNumberFormat="0" applyFont="0" applyAlignment="0" applyProtection="0"/>
    <xf numFmtId="0" fontId="91" fillId="21" borderId="87" applyNumberFormat="0" applyAlignment="0" applyProtection="0"/>
    <xf numFmtId="0" fontId="94" fillId="21" borderId="88" applyNumberFormat="0" applyAlignment="0" applyProtection="0"/>
    <xf numFmtId="4" fontId="84" fillId="87" borderId="77">
      <alignment horizontal="right" vertical="center"/>
    </xf>
    <xf numFmtId="0" fontId="83" fillId="69" borderId="0" applyNumberFormat="0" applyBorder="0" applyAlignment="0" applyProtection="0"/>
    <xf numFmtId="0" fontId="105" fillId="93" borderId="88" applyNumberFormat="0" applyAlignment="0" applyProtection="0"/>
    <xf numFmtId="4" fontId="13" fillId="0" borderId="77">
      <alignment horizontal="right" vertical="center"/>
    </xf>
    <xf numFmtId="0" fontId="1" fillId="73" borderId="0" applyNumberFormat="0" applyBorder="0" applyAlignment="0" applyProtection="0"/>
    <xf numFmtId="49" fontId="19" fillId="0" borderId="77" applyNumberFormat="0" applyFill="0" applyBorder="0" applyProtection="0">
      <alignment horizontal="left" vertical="center"/>
    </xf>
    <xf numFmtId="0" fontId="112" fillId="0" borderId="89" applyNumberFormat="0" applyFill="0" applyAlignment="0" applyProtection="0"/>
    <xf numFmtId="0" fontId="84" fillId="87" borderId="91">
      <alignment horizontal="right" vertical="center"/>
    </xf>
    <xf numFmtId="0" fontId="13" fillId="0" borderId="77" applyNumberFormat="0" applyFill="0" applyAlignment="0" applyProtection="0"/>
    <xf numFmtId="0" fontId="84" fillId="85" borderId="77">
      <alignment horizontal="right" vertical="center"/>
    </xf>
    <xf numFmtId="49" fontId="13" fillId="0" borderId="77" applyNumberFormat="0" applyFont="0" applyFill="0" applyBorder="0" applyProtection="0">
      <alignment horizontal="left" vertical="center" indent="2"/>
    </xf>
    <xf numFmtId="0" fontId="1" fillId="76" borderId="0" applyNumberFormat="0" applyBorder="0" applyAlignment="0" applyProtection="0"/>
    <xf numFmtId="0" fontId="83" fillId="72" borderId="0" applyNumberFormat="0" applyBorder="0" applyAlignment="0" applyProtection="0"/>
    <xf numFmtId="0" fontId="1" fillId="82" borderId="0" applyNumberFormat="0" applyBorder="0" applyAlignment="0" applyProtection="0"/>
    <xf numFmtId="0" fontId="1" fillId="67" borderId="0" applyNumberFormat="0" applyBorder="0" applyAlignment="0" applyProtection="0"/>
    <xf numFmtId="0" fontId="13" fillId="0" borderId="92">
      <alignment horizontal="left" vertical="center" wrapText="1" indent="2"/>
    </xf>
    <xf numFmtId="0" fontId="84" fillId="87" borderId="78">
      <alignment horizontal="right" vertical="center"/>
    </xf>
    <xf numFmtId="4" fontId="84" fillId="87" borderId="78">
      <alignment horizontal="right" vertical="center"/>
    </xf>
    <xf numFmtId="0" fontId="13" fillId="87" borderId="92">
      <alignment horizontal="left" vertical="center" wrapText="1" indent="2"/>
    </xf>
    <xf numFmtId="0" fontId="13" fillId="0" borderId="92">
      <alignment horizontal="left" vertical="center" wrapText="1" indent="2"/>
    </xf>
    <xf numFmtId="0" fontId="13" fillId="86" borderId="77"/>
    <xf numFmtId="4" fontId="84" fillId="87" borderId="77">
      <alignment horizontal="right" vertical="center"/>
    </xf>
    <xf numFmtId="0" fontId="84" fillId="87" borderId="77">
      <alignment horizontal="right" vertical="center"/>
    </xf>
    <xf numFmtId="0" fontId="11" fillId="0" borderId="89" applyNumberFormat="0" applyFill="0" applyAlignment="0" applyProtection="0"/>
    <xf numFmtId="0" fontId="91" fillId="21" borderId="87" applyNumberFormat="0" applyAlignment="0" applyProtection="0"/>
    <xf numFmtId="0" fontId="91" fillId="21" borderId="87" applyNumberFormat="0" applyAlignment="0" applyProtection="0"/>
    <xf numFmtId="0" fontId="105" fillId="93" borderId="88" applyNumberFormat="0" applyAlignment="0" applyProtection="0"/>
    <xf numFmtId="0" fontId="13" fillId="87" borderId="92">
      <alignment horizontal="left" vertical="center" wrapText="1" indent="2"/>
    </xf>
    <xf numFmtId="0" fontId="80" fillId="0" borderId="0" applyNumberFormat="0" applyFill="0" applyBorder="0" applyAlignment="0" applyProtection="0"/>
    <xf numFmtId="4" fontId="84" fillId="87" borderId="77">
      <alignment horizontal="right" vertical="center"/>
    </xf>
    <xf numFmtId="4" fontId="13" fillId="86" borderId="77"/>
    <xf numFmtId="0" fontId="84" fillId="87" borderId="77">
      <alignment horizontal="right" vertical="center"/>
    </xf>
    <xf numFmtId="49" fontId="13" fillId="0" borderId="77" applyNumberFormat="0" applyFont="0" applyFill="0" applyBorder="0" applyProtection="0">
      <alignment horizontal="left" vertical="center" indent="2"/>
    </xf>
    <xf numFmtId="0" fontId="13" fillId="86" borderId="77"/>
    <xf numFmtId="0" fontId="84" fillId="87" borderId="78">
      <alignment horizontal="right" vertical="center"/>
    </xf>
    <xf numFmtId="0" fontId="13" fillId="0" borderId="92">
      <alignment horizontal="left" vertical="center" wrapText="1" indent="2"/>
    </xf>
    <xf numFmtId="49" fontId="13" fillId="0" borderId="91" applyNumberFormat="0" applyFont="0" applyFill="0" applyBorder="0" applyProtection="0">
      <alignment horizontal="left" vertical="center" indent="5"/>
    </xf>
    <xf numFmtId="0" fontId="112" fillId="0" borderId="89" applyNumberFormat="0" applyFill="0" applyAlignment="0" applyProtection="0"/>
    <xf numFmtId="0" fontId="84" fillId="87" borderId="91">
      <alignment horizontal="right" vertical="center"/>
    </xf>
    <xf numFmtId="0" fontId="93" fillId="21" borderId="88" applyNumberFormat="0" applyAlignment="0" applyProtection="0"/>
    <xf numFmtId="4" fontId="86" fillId="85" borderId="77">
      <alignment horizontal="right" vertical="center"/>
    </xf>
    <xf numFmtId="0" fontId="112" fillId="0" borderId="89" applyNumberFormat="0" applyFill="0" applyAlignment="0" applyProtection="0"/>
    <xf numFmtId="0" fontId="1" fillId="80" borderId="0" applyNumberFormat="0" applyBorder="0" applyAlignment="0" applyProtection="0"/>
    <xf numFmtId="0" fontId="1" fillId="74" borderId="0" applyNumberFormat="0" applyBorder="0" applyAlignment="0" applyProtection="0"/>
    <xf numFmtId="0" fontId="1" fillId="83" borderId="0" applyNumberFormat="0" applyBorder="0" applyAlignment="0" applyProtection="0"/>
    <xf numFmtId="0" fontId="93" fillId="21" borderId="88" applyNumberFormat="0" applyAlignment="0" applyProtection="0"/>
    <xf numFmtId="4" fontId="84" fillId="87" borderId="91">
      <alignment horizontal="right" vertical="center"/>
    </xf>
    <xf numFmtId="0" fontId="1" fillId="77" borderId="0" applyNumberFormat="0" applyBorder="0" applyAlignment="0" applyProtection="0"/>
    <xf numFmtId="173" fontId="13" fillId="50" borderId="77" applyNumberFormat="0" applyFont="0" applyBorder="0" applyAlignment="0" applyProtection="0">
      <alignment horizontal="right" vertical="center"/>
    </xf>
    <xf numFmtId="0" fontId="84" fillId="85" borderId="77">
      <alignment horizontal="right" vertical="center"/>
    </xf>
    <xf numFmtId="4" fontId="13" fillId="0" borderId="77">
      <alignment horizontal="right" vertical="center"/>
    </xf>
    <xf numFmtId="0" fontId="13" fillId="0" borderId="77">
      <alignment horizontal="right" vertical="center"/>
    </xf>
    <xf numFmtId="0" fontId="84" fillId="87" borderId="78">
      <alignment horizontal="right" vertical="center"/>
    </xf>
    <xf numFmtId="0" fontId="88" fillId="106" borderId="90" applyNumberFormat="0" applyFont="0" applyAlignment="0" applyProtection="0"/>
    <xf numFmtId="0" fontId="79" fillId="66" borderId="38" applyNumberFormat="0" applyAlignment="0" applyProtection="0"/>
    <xf numFmtId="4" fontId="84" fillId="85" borderId="77">
      <alignment horizontal="right" vertical="center"/>
    </xf>
    <xf numFmtId="4" fontId="84" fillId="87" borderId="77">
      <alignment horizontal="right" vertical="center"/>
    </xf>
    <xf numFmtId="4" fontId="84" fillId="87" borderId="78">
      <alignment horizontal="right" vertical="center"/>
    </xf>
    <xf numFmtId="0" fontId="84" fillId="87" borderId="77">
      <alignment horizontal="right" vertical="center"/>
    </xf>
    <xf numFmtId="4" fontId="84" fillId="87" borderId="78">
      <alignment horizontal="right" vertical="center"/>
    </xf>
    <xf numFmtId="0" fontId="84" fillId="87" borderId="78">
      <alignment horizontal="right" vertical="center"/>
    </xf>
    <xf numFmtId="0" fontId="1" fillId="68" borderId="0" applyNumberFormat="0" applyBorder="0" applyAlignment="0" applyProtection="0"/>
    <xf numFmtId="0" fontId="13" fillId="0" borderId="77">
      <alignment horizontal="right" vertical="center"/>
    </xf>
    <xf numFmtId="4" fontId="13" fillId="0" borderId="77" applyFill="0" applyBorder="0" applyProtection="0">
      <alignment horizontal="right" vertical="center"/>
    </xf>
    <xf numFmtId="0" fontId="94" fillId="21" borderId="88" applyNumberFormat="0" applyAlignment="0" applyProtection="0"/>
    <xf numFmtId="4" fontId="84" fillId="87" borderId="77">
      <alignment horizontal="right" vertical="center"/>
    </xf>
    <xf numFmtId="0" fontId="109" fillId="21" borderId="87" applyNumberFormat="0" applyAlignment="0" applyProtection="0"/>
    <xf numFmtId="0" fontId="1" fillId="0" borderId="0"/>
    <xf numFmtId="0" fontId="105" fillId="93" borderId="88" applyNumberFormat="0" applyAlignment="0" applyProtection="0"/>
    <xf numFmtId="0" fontId="88" fillId="106" borderId="90" applyNumberFormat="0" applyFont="0" applyAlignment="0" applyProtection="0"/>
    <xf numFmtId="0" fontId="15" fillId="106" borderId="90" applyNumberFormat="0" applyFont="0" applyAlignment="0" applyProtection="0"/>
    <xf numFmtId="0" fontId="109" fillId="21" borderId="87" applyNumberFormat="0" applyAlignment="0" applyProtection="0"/>
    <xf numFmtId="0" fontId="112" fillId="0" borderId="89" applyNumberFormat="0" applyFill="0" applyAlignment="0" applyProtection="0"/>
    <xf numFmtId="0" fontId="94" fillId="21" borderId="88" applyNumberFormat="0" applyAlignment="0" applyProtection="0"/>
    <xf numFmtId="0" fontId="105" fillId="93" borderId="88" applyNumberFormat="0" applyAlignment="0" applyProtection="0"/>
    <xf numFmtId="0" fontId="88" fillId="106" borderId="90" applyNumberFormat="0" applyFont="0" applyAlignment="0" applyProtection="0"/>
    <xf numFmtId="0" fontId="109" fillId="21" borderId="87" applyNumberFormat="0" applyAlignment="0" applyProtection="0"/>
    <xf numFmtId="0" fontId="112" fillId="0" borderId="89" applyNumberFormat="0" applyFill="0" applyAlignment="0" applyProtection="0"/>
    <xf numFmtId="0" fontId="94" fillId="21" borderId="88" applyNumberFormat="0" applyAlignment="0" applyProtection="0"/>
    <xf numFmtId="0" fontId="105" fillId="93" borderId="88" applyNumberFormat="0" applyAlignment="0" applyProtection="0"/>
    <xf numFmtId="0" fontId="109" fillId="21" borderId="87" applyNumberFormat="0" applyAlignment="0" applyProtection="0"/>
    <xf numFmtId="0" fontId="112" fillId="0" borderId="89" applyNumberFormat="0" applyFill="0" applyAlignment="0" applyProtection="0"/>
    <xf numFmtId="0" fontId="91" fillId="21" borderId="87" applyNumberFormat="0" applyAlignment="0" applyProtection="0"/>
    <xf numFmtId="0" fontId="93" fillId="21" borderId="88" applyNumberFormat="0" applyAlignment="0" applyProtection="0"/>
    <xf numFmtId="0" fontId="11" fillId="0" borderId="89" applyNumberFormat="0" applyFill="0" applyAlignment="0" applyProtection="0"/>
    <xf numFmtId="49" fontId="13" fillId="0" borderId="77" applyNumberFormat="0" applyFont="0" applyFill="0" applyBorder="0" applyProtection="0">
      <alignment horizontal="left" vertical="center" indent="2"/>
    </xf>
    <xf numFmtId="0" fontId="84" fillId="85" borderId="77">
      <alignment horizontal="right" vertical="center"/>
    </xf>
    <xf numFmtId="4" fontId="84" fillId="85" borderId="77">
      <alignment horizontal="right" vertical="center"/>
    </xf>
    <xf numFmtId="0" fontId="86" fillId="85" borderId="77">
      <alignment horizontal="right" vertical="center"/>
    </xf>
    <xf numFmtId="4" fontId="86" fillId="85" borderId="77">
      <alignment horizontal="right" vertical="center"/>
    </xf>
    <xf numFmtId="0" fontId="84" fillId="87" borderId="77">
      <alignment horizontal="right" vertical="center"/>
    </xf>
    <xf numFmtId="4" fontId="84" fillId="87" borderId="77">
      <alignment horizontal="right" vertical="center"/>
    </xf>
    <xf numFmtId="0" fontId="84" fillId="87" borderId="77">
      <alignment horizontal="right" vertical="center"/>
    </xf>
    <xf numFmtId="4" fontId="84" fillId="87" borderId="77">
      <alignment horizontal="right" vertical="center"/>
    </xf>
    <xf numFmtId="0" fontId="97" fillId="93" borderId="88" applyNumberFormat="0" applyAlignment="0" applyProtection="0"/>
    <xf numFmtId="0" fontId="13" fillId="0" borderId="77">
      <alignment horizontal="right" vertical="center"/>
    </xf>
    <xf numFmtId="4" fontId="13" fillId="0" borderId="77">
      <alignment horizontal="right" vertical="center"/>
    </xf>
    <xf numFmtId="4" fontId="13" fillId="0" borderId="77" applyFill="0" applyBorder="0" applyProtection="0">
      <alignment horizontal="right" vertical="center"/>
    </xf>
    <xf numFmtId="49" fontId="19" fillId="0" borderId="77" applyNumberFormat="0" applyFill="0" applyBorder="0" applyProtection="0">
      <alignment horizontal="left" vertical="center"/>
    </xf>
    <xf numFmtId="0" fontId="13" fillId="0" borderId="77" applyNumberFormat="0" applyFill="0" applyAlignment="0" applyProtection="0"/>
    <xf numFmtId="173" fontId="13" fillId="50" borderId="77" applyNumberFormat="0" applyFont="0" applyBorder="0" applyAlignment="0" applyProtection="0">
      <alignment horizontal="right" vertical="center"/>
    </xf>
    <xf numFmtId="0" fontId="13" fillId="86" borderId="77"/>
    <xf numFmtId="4" fontId="13" fillId="86" borderId="77"/>
    <xf numFmtId="4" fontId="84" fillId="87" borderId="77">
      <alignment horizontal="right" vertical="center"/>
    </xf>
    <xf numFmtId="0" fontId="13" fillId="86" borderId="77"/>
    <xf numFmtId="0" fontId="93" fillId="21" borderId="88" applyNumberFormat="0" applyAlignment="0" applyProtection="0"/>
    <xf numFmtId="0" fontId="84" fillId="85" borderId="77">
      <alignment horizontal="right" vertical="center"/>
    </xf>
    <xf numFmtId="0" fontId="13" fillId="0" borderId="77">
      <alignment horizontal="right" vertical="center"/>
    </xf>
    <xf numFmtId="0" fontId="112" fillId="0" borderId="89" applyNumberFormat="0" applyFill="0" applyAlignment="0" applyProtection="0"/>
    <xf numFmtId="0" fontId="13" fillId="85" borderId="91">
      <alignment horizontal="left" vertical="center"/>
    </xf>
    <xf numFmtId="0" fontId="105" fillId="93" borderId="88" applyNumberFormat="0" applyAlignment="0" applyProtection="0"/>
    <xf numFmtId="173" fontId="13" fillId="50" borderId="77" applyNumberFormat="0" applyFont="0" applyBorder="0" applyAlignment="0" applyProtection="0">
      <alignment horizontal="right" vertical="center"/>
    </xf>
    <xf numFmtId="0" fontId="88" fillId="106" borderId="90" applyNumberFormat="0" applyFont="0" applyAlignment="0" applyProtection="0"/>
    <xf numFmtId="0" fontId="13" fillId="0" borderId="92">
      <alignment horizontal="left" vertical="center" wrapText="1" indent="2"/>
    </xf>
    <xf numFmtId="4" fontId="13" fillId="86" borderId="77"/>
    <xf numFmtId="49" fontId="19" fillId="0" borderId="77" applyNumberFormat="0" applyFill="0" applyBorder="0" applyProtection="0">
      <alignment horizontal="left" vertical="center"/>
    </xf>
    <xf numFmtId="0" fontId="13" fillId="0" borderId="77">
      <alignment horizontal="right" vertical="center"/>
    </xf>
    <xf numFmtId="4" fontId="84" fillId="87" borderId="78">
      <alignment horizontal="right" vertical="center"/>
    </xf>
    <xf numFmtId="4" fontId="84" fillId="87" borderId="77">
      <alignment horizontal="right" vertical="center"/>
    </xf>
    <xf numFmtId="4" fontId="84" fillId="87" borderId="77">
      <alignment horizontal="right" vertical="center"/>
    </xf>
    <xf numFmtId="0" fontId="86" fillId="85" borderId="77">
      <alignment horizontal="right" vertical="center"/>
    </xf>
    <xf numFmtId="0" fontId="84" fillId="85" borderId="77">
      <alignment horizontal="right" vertical="center"/>
    </xf>
    <xf numFmtId="49" fontId="13" fillId="0" borderId="77" applyNumberFormat="0" applyFont="0" applyFill="0" applyBorder="0" applyProtection="0">
      <alignment horizontal="left" vertical="center" indent="2"/>
    </xf>
    <xf numFmtId="0" fontId="105" fillId="93" borderId="88" applyNumberFormat="0" applyAlignment="0" applyProtection="0"/>
    <xf numFmtId="0" fontId="91" fillId="21" borderId="87" applyNumberFormat="0" applyAlignment="0" applyProtection="0"/>
    <xf numFmtId="49" fontId="13" fillId="0" borderId="77" applyNumberFormat="0" applyFont="0" applyFill="0" applyBorder="0" applyProtection="0">
      <alignment horizontal="left" vertical="center" indent="2"/>
    </xf>
    <xf numFmtId="0" fontId="97" fillId="93" borderId="88" applyNumberFormat="0" applyAlignment="0" applyProtection="0"/>
    <xf numFmtId="4" fontId="13" fillId="0" borderId="77" applyFill="0" applyBorder="0" applyProtection="0">
      <alignment horizontal="right" vertical="center"/>
    </xf>
    <xf numFmtId="0" fontId="94" fillId="21" borderId="88" applyNumberFormat="0" applyAlignment="0" applyProtection="0"/>
    <xf numFmtId="0" fontId="112" fillId="0" borderId="89" applyNumberFormat="0" applyFill="0" applyAlignment="0" applyProtection="0"/>
    <xf numFmtId="0" fontId="109" fillId="21" borderId="87" applyNumberFormat="0" applyAlignment="0" applyProtection="0"/>
    <xf numFmtId="0" fontId="13" fillId="0" borderId="77" applyNumberFormat="0" applyFill="0" applyAlignment="0" applyProtection="0"/>
    <xf numFmtId="4" fontId="13" fillId="0" borderId="77">
      <alignment horizontal="right" vertical="center"/>
    </xf>
    <xf numFmtId="0" fontId="13" fillId="0" borderId="77">
      <alignment horizontal="right" vertical="center"/>
    </xf>
    <xf numFmtId="0" fontId="105" fillId="93" borderId="88" applyNumberFormat="0" applyAlignment="0" applyProtection="0"/>
    <xf numFmtId="0" fontId="91" fillId="21" borderId="87" applyNumberFormat="0" applyAlignment="0" applyProtection="0"/>
    <xf numFmtId="0" fontId="93" fillId="21" borderId="88" applyNumberFormat="0" applyAlignment="0" applyProtection="0"/>
    <xf numFmtId="0" fontId="13" fillId="87" borderId="92">
      <alignment horizontal="left" vertical="center" wrapText="1" indent="2"/>
    </xf>
    <xf numFmtId="0" fontId="94" fillId="21" borderId="88" applyNumberFormat="0" applyAlignment="0" applyProtection="0"/>
    <xf numFmtId="0" fontId="94" fillId="21" borderId="88" applyNumberFormat="0" applyAlignment="0" applyProtection="0"/>
    <xf numFmtId="4" fontId="84" fillId="87" borderId="91">
      <alignment horizontal="right" vertical="center"/>
    </xf>
    <xf numFmtId="0" fontId="84" fillId="87" borderId="91">
      <alignment horizontal="right" vertical="center"/>
    </xf>
    <xf numFmtId="0" fontId="84" fillId="87" borderId="77">
      <alignment horizontal="right" vertical="center"/>
    </xf>
    <xf numFmtId="4" fontId="86" fillId="85" borderId="77">
      <alignment horizontal="right" vertical="center"/>
    </xf>
    <xf numFmtId="0" fontId="97" fillId="93" borderId="88" applyNumberFormat="0" applyAlignment="0" applyProtection="0"/>
    <xf numFmtId="0" fontId="11" fillId="0" borderId="89" applyNumberFormat="0" applyFill="0" applyAlignment="0" applyProtection="0"/>
    <xf numFmtId="0" fontId="112" fillId="0" borderId="89" applyNumberFormat="0" applyFill="0" applyAlignment="0" applyProtection="0"/>
    <xf numFmtId="0" fontId="88" fillId="106" borderId="90" applyNumberFormat="0" applyFont="0" applyAlignment="0" applyProtection="0"/>
    <xf numFmtId="0" fontId="105" fillId="93" borderId="88" applyNumberFormat="0" applyAlignment="0" applyProtection="0"/>
    <xf numFmtId="49" fontId="19" fillId="0" borderId="77" applyNumberFormat="0" applyFill="0" applyBorder="0" applyProtection="0">
      <alignment horizontal="left" vertical="center"/>
    </xf>
    <xf numFmtId="0" fontId="13" fillId="87" borderId="92">
      <alignment horizontal="left" vertical="center" wrapText="1" indent="2"/>
    </xf>
    <xf numFmtId="0" fontId="94" fillId="21" borderId="88" applyNumberFormat="0" applyAlignment="0" applyProtection="0"/>
    <xf numFmtId="0" fontId="13" fillId="0" borderId="92">
      <alignment horizontal="left" vertical="center" wrapText="1" indent="2"/>
    </xf>
    <xf numFmtId="0" fontId="88" fillId="106" borderId="90" applyNumberFormat="0" applyFont="0" applyAlignment="0" applyProtection="0"/>
    <xf numFmtId="0" fontId="15" fillId="106" borderId="90" applyNumberFormat="0" applyFont="0" applyAlignment="0" applyProtection="0"/>
    <xf numFmtId="0" fontId="109" fillId="21" borderId="87" applyNumberFormat="0" applyAlignment="0" applyProtection="0"/>
    <xf numFmtId="0" fontId="112" fillId="0" borderId="89" applyNumberFormat="0" applyFill="0" applyAlignment="0" applyProtection="0"/>
    <xf numFmtId="4" fontId="13" fillId="86" borderId="77"/>
    <xf numFmtId="0" fontId="84" fillId="87" borderId="77">
      <alignment horizontal="right" vertical="center"/>
    </xf>
    <xf numFmtId="0" fontId="112" fillId="0" borderId="89" applyNumberFormat="0" applyFill="0" applyAlignment="0" applyProtection="0"/>
    <xf numFmtId="4" fontId="84" fillId="87" borderId="78">
      <alignment horizontal="right" vertical="center"/>
    </xf>
    <xf numFmtId="0" fontId="93" fillId="21" borderId="88" applyNumberFormat="0" applyAlignment="0" applyProtection="0"/>
    <xf numFmtId="0" fontId="84" fillId="87" borderId="91">
      <alignment horizontal="right" vertical="center"/>
    </xf>
    <xf numFmtId="0" fontId="94" fillId="21" borderId="88" applyNumberFormat="0" applyAlignment="0" applyProtection="0"/>
    <xf numFmtId="0" fontId="11" fillId="0" borderId="89" applyNumberFormat="0" applyFill="0" applyAlignment="0" applyProtection="0"/>
    <xf numFmtId="0" fontId="88" fillId="106" borderId="90" applyNumberFormat="0" applyFont="0" applyAlignment="0" applyProtection="0"/>
    <xf numFmtId="4" fontId="84" fillId="87" borderId="91">
      <alignment horizontal="right" vertical="center"/>
    </xf>
    <xf numFmtId="0" fontId="13" fillId="87" borderId="92">
      <alignment horizontal="left" vertical="center" wrapText="1" indent="2"/>
    </xf>
    <xf numFmtId="0" fontId="13" fillId="86" borderId="77"/>
    <xf numFmtId="173" fontId="13" fillId="50" borderId="77" applyNumberFormat="0" applyFont="0" applyBorder="0" applyAlignment="0" applyProtection="0">
      <alignment horizontal="right" vertical="center"/>
    </xf>
    <xf numFmtId="0" fontId="13" fillId="0" borderId="77" applyNumberFormat="0" applyFill="0" applyAlignment="0" applyProtection="0"/>
    <xf numFmtId="4" fontId="13" fillId="0" borderId="77" applyFill="0" applyBorder="0" applyProtection="0">
      <alignment horizontal="right" vertical="center"/>
    </xf>
    <xf numFmtId="4" fontId="84" fillId="85" borderId="77">
      <alignment horizontal="right" vertical="center"/>
    </xf>
    <xf numFmtId="0" fontId="11" fillId="0" borderId="89" applyNumberFormat="0" applyFill="0" applyAlignment="0" applyProtection="0"/>
    <xf numFmtId="49" fontId="19" fillId="0" borderId="77" applyNumberFormat="0" applyFill="0" applyBorder="0" applyProtection="0">
      <alignment horizontal="left" vertical="center"/>
    </xf>
    <xf numFmtId="49" fontId="13" fillId="0" borderId="91" applyNumberFormat="0" applyFont="0" applyFill="0" applyBorder="0" applyProtection="0">
      <alignment horizontal="left" vertical="center" indent="5"/>
    </xf>
    <xf numFmtId="0" fontId="13" fillId="85" borderId="91">
      <alignment horizontal="left" vertical="center"/>
    </xf>
    <xf numFmtId="0" fontId="94" fillId="21" borderId="88" applyNumberFormat="0" applyAlignment="0" applyProtection="0"/>
    <xf numFmtId="4" fontId="84" fillId="87" borderId="78">
      <alignment horizontal="right" vertical="center"/>
    </xf>
    <xf numFmtId="0" fontId="105" fillId="93" borderId="88" applyNumberFormat="0" applyAlignment="0" applyProtection="0"/>
    <xf numFmtId="0" fontId="105" fillId="93" borderId="88" applyNumberFormat="0" applyAlignment="0" applyProtection="0"/>
    <xf numFmtId="0" fontId="88" fillId="106" borderId="90" applyNumberFormat="0" applyFont="0" applyAlignment="0" applyProtection="0"/>
    <xf numFmtId="0" fontId="109" fillId="21" borderId="87" applyNumberFormat="0" applyAlignment="0" applyProtection="0"/>
    <xf numFmtId="0" fontId="112" fillId="0" borderId="89" applyNumberFormat="0" applyFill="0" applyAlignment="0" applyProtection="0"/>
    <xf numFmtId="0" fontId="84" fillId="87" borderId="77">
      <alignment horizontal="right" vertical="center"/>
    </xf>
    <xf numFmtId="0" fontId="15" fillId="106" borderId="90" applyNumberFormat="0" applyFont="0" applyAlignment="0" applyProtection="0"/>
    <xf numFmtId="4" fontId="13" fillId="0" borderId="77">
      <alignment horizontal="right" vertical="center"/>
    </xf>
    <xf numFmtId="0" fontId="112" fillId="0" borderId="89" applyNumberFormat="0" applyFill="0" applyAlignment="0" applyProtection="0"/>
    <xf numFmtId="0" fontId="84" fillId="87" borderId="77">
      <alignment horizontal="right" vertical="center"/>
    </xf>
    <xf numFmtId="0" fontId="84" fillId="87" borderId="77">
      <alignment horizontal="right" vertical="center"/>
    </xf>
    <xf numFmtId="4" fontId="86" fillId="85" borderId="77">
      <alignment horizontal="right" vertical="center"/>
    </xf>
    <xf numFmtId="0" fontId="84" fillId="85" borderId="77">
      <alignment horizontal="right" vertical="center"/>
    </xf>
    <xf numFmtId="4" fontId="84" fillId="85" borderId="77">
      <alignment horizontal="right" vertical="center"/>
    </xf>
    <xf numFmtId="0" fontId="86" fillId="85" borderId="77">
      <alignment horizontal="right" vertical="center"/>
    </xf>
    <xf numFmtId="4" fontId="86" fillId="85" borderId="77">
      <alignment horizontal="right" vertical="center"/>
    </xf>
    <xf numFmtId="0" fontId="84" fillId="87" borderId="77">
      <alignment horizontal="right" vertical="center"/>
    </xf>
    <xf numFmtId="4" fontId="84" fillId="87" borderId="77">
      <alignment horizontal="right" vertical="center"/>
    </xf>
    <xf numFmtId="0" fontId="84" fillId="87" borderId="77">
      <alignment horizontal="right" vertical="center"/>
    </xf>
    <xf numFmtId="4" fontId="84" fillId="87" borderId="77">
      <alignment horizontal="right" vertical="center"/>
    </xf>
    <xf numFmtId="0" fontId="84" fillId="87" borderId="91">
      <alignment horizontal="right" vertical="center"/>
    </xf>
    <xf numFmtId="4" fontId="84" fillId="87" borderId="91">
      <alignment horizontal="right" vertical="center"/>
    </xf>
    <xf numFmtId="0" fontId="84" fillId="87" borderId="78">
      <alignment horizontal="right" vertical="center"/>
    </xf>
    <xf numFmtId="4" fontId="84" fillId="87" borderId="78">
      <alignment horizontal="right" vertical="center"/>
    </xf>
    <xf numFmtId="0" fontId="94" fillId="21" borderId="88" applyNumberFormat="0" applyAlignment="0" applyProtection="0"/>
    <xf numFmtId="0" fontId="13" fillId="87" borderId="92">
      <alignment horizontal="left" vertical="center" wrapText="1" indent="2"/>
    </xf>
    <xf numFmtId="0" fontId="13" fillId="0" borderId="92">
      <alignment horizontal="left" vertical="center" wrapText="1" indent="2"/>
    </xf>
    <xf numFmtId="0" fontId="13" fillId="85" borderId="91">
      <alignment horizontal="left" vertical="center"/>
    </xf>
    <xf numFmtId="0" fontId="105" fillId="93" borderId="88" applyNumberFormat="0" applyAlignment="0" applyProtection="0"/>
    <xf numFmtId="0" fontId="13" fillId="0" borderId="77">
      <alignment horizontal="right" vertical="center"/>
    </xf>
    <xf numFmtId="4" fontId="13" fillId="0" borderId="77">
      <alignment horizontal="right" vertical="center"/>
    </xf>
    <xf numFmtId="0" fontId="13" fillId="0" borderId="77" applyNumberFormat="0" applyFill="0" applyAlignment="0" applyProtection="0"/>
    <xf numFmtId="0" fontId="109" fillId="21" borderId="87" applyNumberFormat="0" applyAlignment="0" applyProtection="0"/>
    <xf numFmtId="173" fontId="13" fillId="50" borderId="77" applyNumberFormat="0" applyFont="0" applyBorder="0" applyAlignment="0" applyProtection="0">
      <alignment horizontal="right" vertical="center"/>
    </xf>
    <xf numFmtId="0" fontId="13" fillId="86" borderId="77"/>
    <xf numFmtId="4" fontId="13" fillId="86" borderId="77"/>
    <xf numFmtId="0" fontId="112" fillId="0" borderId="89" applyNumberFormat="0" applyFill="0" applyAlignment="0" applyProtection="0"/>
    <xf numFmtId="0" fontId="15" fillId="106" borderId="90" applyNumberFormat="0" applyFont="0" applyAlignment="0" applyProtection="0"/>
    <xf numFmtId="0" fontId="88" fillId="106" borderId="90" applyNumberFormat="0" applyFont="0" applyAlignment="0" applyProtection="0"/>
    <xf numFmtId="0" fontId="13" fillId="0" borderId="77" applyNumberFormat="0" applyFill="0" applyAlignment="0" applyProtection="0"/>
    <xf numFmtId="0" fontId="11" fillId="0" borderId="89" applyNumberFormat="0" applyFill="0" applyAlignment="0" applyProtection="0"/>
    <xf numFmtId="0" fontId="112" fillId="0" borderId="89" applyNumberFormat="0" applyFill="0" applyAlignment="0" applyProtection="0"/>
    <xf numFmtId="0" fontId="97" fillId="93" borderId="88" applyNumberFormat="0" applyAlignment="0" applyProtection="0"/>
    <xf numFmtId="0" fontId="94" fillId="21" borderId="88" applyNumberFormat="0" applyAlignment="0" applyProtection="0"/>
    <xf numFmtId="4" fontId="86" fillId="85" borderId="77">
      <alignment horizontal="right" vertical="center"/>
    </xf>
    <xf numFmtId="0" fontId="84" fillId="85" borderId="77">
      <alignment horizontal="right" vertical="center"/>
    </xf>
    <xf numFmtId="173" fontId="13" fillId="50" borderId="77" applyNumberFormat="0" applyFont="0" applyBorder="0" applyAlignment="0" applyProtection="0">
      <alignment horizontal="right" vertical="center"/>
    </xf>
    <xf numFmtId="0" fontId="11" fillId="0" borderId="89" applyNumberFormat="0" applyFill="0" applyAlignment="0" applyProtection="0"/>
    <xf numFmtId="49" fontId="13" fillId="0" borderId="77" applyNumberFormat="0" applyFont="0" applyFill="0" applyBorder="0" applyProtection="0">
      <alignment horizontal="left" vertical="center" indent="2"/>
    </xf>
    <xf numFmtId="49" fontId="13" fillId="0" borderId="91" applyNumberFormat="0" applyFont="0" applyFill="0" applyBorder="0" applyProtection="0">
      <alignment horizontal="left" vertical="center" indent="5"/>
    </xf>
    <xf numFmtId="49" fontId="13" fillId="0" borderId="77" applyNumberFormat="0" applyFont="0" applyFill="0" applyBorder="0" applyProtection="0">
      <alignment horizontal="left" vertical="center" indent="2"/>
    </xf>
    <xf numFmtId="4" fontId="13" fillId="0" borderId="77" applyFill="0" applyBorder="0" applyProtection="0">
      <alignment horizontal="right" vertical="center"/>
    </xf>
    <xf numFmtId="49" fontId="19" fillId="0" borderId="77" applyNumberFormat="0" applyFill="0" applyBorder="0" applyProtection="0">
      <alignment horizontal="left" vertical="center"/>
    </xf>
    <xf numFmtId="0" fontId="13" fillId="0" borderId="92">
      <alignment horizontal="left" vertical="center" wrapText="1" indent="2"/>
    </xf>
    <xf numFmtId="0" fontId="109" fillId="21" borderId="87" applyNumberFormat="0" applyAlignment="0" applyProtection="0"/>
    <xf numFmtId="0" fontId="84" fillId="87" borderId="78">
      <alignment horizontal="right" vertical="center"/>
    </xf>
    <xf numFmtId="0" fontId="97" fillId="93" borderId="88" applyNumberFormat="0" applyAlignment="0" applyProtection="0"/>
    <xf numFmtId="0" fontId="84" fillId="87" borderId="78">
      <alignment horizontal="right" vertical="center"/>
    </xf>
    <xf numFmtId="4" fontId="84" fillId="87" borderId="77">
      <alignment horizontal="right" vertical="center"/>
    </xf>
    <xf numFmtId="0" fontId="84" fillId="87" borderId="77">
      <alignment horizontal="right" vertical="center"/>
    </xf>
    <xf numFmtId="0" fontId="91" fillId="21" borderId="87" applyNumberFormat="0" applyAlignment="0" applyProtection="0"/>
    <xf numFmtId="0" fontId="93" fillId="21" borderId="88" applyNumberFormat="0" applyAlignment="0" applyProtection="0"/>
    <xf numFmtId="0" fontId="11" fillId="0" borderId="89" applyNumberFormat="0" applyFill="0" applyAlignment="0" applyProtection="0"/>
    <xf numFmtId="0" fontId="13" fillId="86" borderId="77"/>
    <xf numFmtId="4" fontId="13" fillId="86" borderId="77"/>
    <xf numFmtId="4" fontId="84" fillId="87" borderId="77">
      <alignment horizontal="right" vertical="center"/>
    </xf>
    <xf numFmtId="0" fontId="86" fillId="85" borderId="77">
      <alignment horizontal="right" vertical="center"/>
    </xf>
    <xf numFmtId="0" fontId="97" fillId="93" borderId="88" applyNumberFormat="0" applyAlignment="0" applyProtection="0"/>
    <xf numFmtId="0" fontId="94" fillId="21" borderId="88" applyNumberFormat="0" applyAlignment="0" applyProtection="0"/>
    <xf numFmtId="4" fontId="13" fillId="0" borderId="77">
      <alignment horizontal="right" vertical="center"/>
    </xf>
    <xf numFmtId="0" fontId="13" fillId="87" borderId="92">
      <alignment horizontal="left" vertical="center" wrapText="1" indent="2"/>
    </xf>
    <xf numFmtId="0" fontId="13" fillId="0" borderId="92">
      <alignment horizontal="left" vertical="center" wrapText="1" indent="2"/>
    </xf>
    <xf numFmtId="0" fontId="109" fillId="21" borderId="87" applyNumberFormat="0" applyAlignment="0" applyProtection="0"/>
    <xf numFmtId="0" fontId="105" fillId="93" borderId="88" applyNumberFormat="0" applyAlignment="0" applyProtection="0"/>
    <xf numFmtId="0" fontId="93" fillId="21" borderId="88" applyNumberFormat="0" applyAlignment="0" applyProtection="0"/>
    <xf numFmtId="0" fontId="91" fillId="21" borderId="87" applyNumberFormat="0" applyAlignment="0" applyProtection="0"/>
    <xf numFmtId="0" fontId="84" fillId="87" borderId="78">
      <alignment horizontal="right" vertical="center"/>
    </xf>
    <xf numFmtId="0" fontId="86" fillId="85" borderId="77">
      <alignment horizontal="right" vertical="center"/>
    </xf>
    <xf numFmtId="4" fontId="84" fillId="85" borderId="77">
      <alignment horizontal="right" vertical="center"/>
    </xf>
    <xf numFmtId="4" fontId="84" fillId="87" borderId="77">
      <alignment horizontal="right" vertical="center"/>
    </xf>
    <xf numFmtId="49" fontId="13" fillId="0" borderId="91" applyNumberFormat="0" applyFont="0" applyFill="0" applyBorder="0" applyProtection="0">
      <alignment horizontal="left" vertical="center" indent="5"/>
    </xf>
    <xf numFmtId="4" fontId="13" fillId="0" borderId="77" applyFill="0" applyBorder="0" applyProtection="0">
      <alignment horizontal="right" vertical="center"/>
    </xf>
    <xf numFmtId="4" fontId="84" fillId="85" borderId="77">
      <alignment horizontal="right" vertical="center"/>
    </xf>
    <xf numFmtId="0" fontId="105" fillId="93" borderId="88" applyNumberFormat="0" applyAlignment="0" applyProtection="0"/>
    <xf numFmtId="0" fontId="97" fillId="93" borderId="88" applyNumberFormat="0" applyAlignment="0" applyProtection="0"/>
    <xf numFmtId="0" fontId="93" fillId="21" borderId="88" applyNumberFormat="0" applyAlignment="0" applyProtection="0"/>
    <xf numFmtId="0" fontId="13" fillId="87" borderId="92">
      <alignment horizontal="left" vertical="center" wrapText="1" indent="2"/>
    </xf>
    <xf numFmtId="0" fontId="13" fillId="0" borderId="92">
      <alignment horizontal="left" vertical="center" wrapText="1" indent="2"/>
    </xf>
    <xf numFmtId="0" fontId="13" fillId="87" borderId="92">
      <alignment horizontal="left" vertical="center" wrapText="1" indent="2"/>
    </xf>
    <xf numFmtId="0" fontId="1" fillId="0" borderId="0"/>
    <xf numFmtId="0" fontId="13" fillId="0" borderId="85" applyNumberFormat="0" applyFill="0" applyAlignment="0" applyProtection="0"/>
    <xf numFmtId="0" fontId="84" fillId="87" borderId="85">
      <alignment horizontal="right" vertical="center"/>
    </xf>
    <xf numFmtId="0" fontId="84" fillId="87" borderId="85">
      <alignment horizontal="right" vertical="center"/>
    </xf>
    <xf numFmtId="0" fontId="84" fillId="87" borderId="86">
      <alignment horizontal="right" vertical="center"/>
    </xf>
    <xf numFmtId="0" fontId="13" fillId="0" borderId="85">
      <alignment horizontal="right" vertical="center"/>
    </xf>
    <xf numFmtId="0" fontId="86" fillId="85" borderId="85">
      <alignment horizontal="right" vertical="center"/>
    </xf>
    <xf numFmtId="0" fontId="13" fillId="86" borderId="85"/>
    <xf numFmtId="0" fontId="84" fillId="85" borderId="85">
      <alignment horizontal="right" vertical="center"/>
    </xf>
    <xf numFmtId="4" fontId="13" fillId="0" borderId="85" applyFill="0" applyBorder="0" applyProtection="0">
      <alignment horizontal="right" vertical="center"/>
    </xf>
    <xf numFmtId="0" fontId="1" fillId="0" borderId="0"/>
    <xf numFmtId="0" fontId="13" fillId="86" borderId="85"/>
    <xf numFmtId="0" fontId="84" fillId="87" borderId="86">
      <alignment horizontal="right" vertical="center"/>
    </xf>
    <xf numFmtId="0" fontId="78" fillId="66" borderId="39" applyNumberFormat="0" applyAlignment="0" applyProtection="0"/>
    <xf numFmtId="0" fontId="79" fillId="66" borderId="38" applyNumberFormat="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2" fillId="0" borderId="40" applyNumberFormat="0" applyFill="0" applyAlignment="0" applyProtection="0"/>
    <xf numFmtId="0" fontId="1" fillId="67" borderId="0" applyNumberFormat="0" applyBorder="0" applyAlignment="0" applyProtection="0"/>
    <xf numFmtId="0" fontId="1" fillId="68" borderId="0" applyNumberFormat="0" applyBorder="0" applyAlignment="0" applyProtection="0"/>
    <xf numFmtId="0" fontId="83" fillId="69" borderId="0" applyNumberFormat="0" applyBorder="0" applyAlignment="0" applyProtection="0"/>
    <xf numFmtId="0" fontId="1" fillId="70" borderId="0" applyNumberFormat="0" applyBorder="0" applyAlignment="0" applyProtection="0"/>
    <xf numFmtId="0" fontId="1" fillId="71" borderId="0" applyNumberFormat="0" applyBorder="0" applyAlignment="0" applyProtection="0"/>
    <xf numFmtId="0" fontId="83" fillId="72"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83" fillId="75"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83" fillId="78" borderId="0" applyNumberFormat="0" applyBorder="0" applyAlignment="0" applyProtection="0"/>
    <xf numFmtId="0" fontId="1" fillId="79" borderId="0" applyNumberFormat="0" applyBorder="0" applyAlignment="0" applyProtection="0"/>
    <xf numFmtId="0" fontId="1" fillId="80" borderId="0" applyNumberFormat="0" applyBorder="0" applyAlignment="0" applyProtection="0"/>
    <xf numFmtId="0" fontId="83" fillId="81" borderId="0" applyNumberFormat="0" applyBorder="0" applyAlignment="0" applyProtection="0"/>
    <xf numFmtId="0" fontId="1" fillId="82" borderId="0" applyNumberFormat="0" applyBorder="0" applyAlignment="0" applyProtection="0"/>
    <xf numFmtId="0" fontId="1" fillId="83" borderId="0" applyNumberFormat="0" applyBorder="0" applyAlignment="0" applyProtection="0"/>
    <xf numFmtId="0" fontId="83" fillId="84" borderId="0" applyNumberFormat="0" applyBorder="0" applyAlignment="0" applyProtection="0"/>
    <xf numFmtId="0" fontId="13" fillId="0" borderId="85" applyNumberFormat="0" applyFill="0" applyAlignment="0" applyProtection="0"/>
    <xf numFmtId="0" fontId="84" fillId="87" borderId="85">
      <alignment horizontal="right" vertical="center"/>
    </xf>
    <xf numFmtId="0" fontId="84" fillId="87" borderId="85">
      <alignment horizontal="right" vertical="center"/>
    </xf>
    <xf numFmtId="0" fontId="84" fillId="87" borderId="86">
      <alignment horizontal="right" vertical="center"/>
    </xf>
    <xf numFmtId="0" fontId="13" fillId="0" borderId="85">
      <alignment horizontal="right" vertical="center"/>
    </xf>
    <xf numFmtId="0" fontId="86" fillId="85" borderId="85">
      <alignment horizontal="right" vertical="center"/>
    </xf>
    <xf numFmtId="0" fontId="13" fillId="86" borderId="85"/>
    <xf numFmtId="0" fontId="84" fillId="85" borderId="85">
      <alignment horizontal="right" vertical="center"/>
    </xf>
    <xf numFmtId="49" fontId="13" fillId="0" borderId="85" applyNumberFormat="0" applyFont="0" applyFill="0" applyBorder="0" applyProtection="0">
      <alignment horizontal="left" vertical="center" indent="2"/>
    </xf>
    <xf numFmtId="4" fontId="84" fillId="85" borderId="85">
      <alignment horizontal="right" vertical="center"/>
    </xf>
    <xf numFmtId="4" fontId="86" fillId="85" borderId="85">
      <alignment horizontal="right" vertical="center"/>
    </xf>
    <xf numFmtId="4" fontId="84" fillId="87" borderId="85">
      <alignment horizontal="right" vertical="center"/>
    </xf>
    <xf numFmtId="4" fontId="84" fillId="87" borderId="85">
      <alignment horizontal="right" vertical="center"/>
    </xf>
    <xf numFmtId="4" fontId="84" fillId="87" borderId="86">
      <alignment horizontal="right" vertical="center"/>
    </xf>
    <xf numFmtId="4" fontId="13" fillId="0" borderId="85">
      <alignment horizontal="right" vertical="center"/>
    </xf>
    <xf numFmtId="0" fontId="1" fillId="0" borderId="0"/>
    <xf numFmtId="4" fontId="13" fillId="0" borderId="85" applyFill="0" applyBorder="0" applyProtection="0">
      <alignment horizontal="right" vertical="center"/>
    </xf>
    <xf numFmtId="49" fontId="19" fillId="0" borderId="85" applyNumberFormat="0" applyFill="0" applyBorder="0" applyProtection="0">
      <alignment horizontal="left" vertical="center"/>
    </xf>
    <xf numFmtId="173" fontId="13" fillId="50" borderId="85" applyNumberFormat="0" applyFont="0" applyBorder="0" applyAlignment="0" applyProtection="0">
      <alignment horizontal="right" vertical="center"/>
    </xf>
    <xf numFmtId="4" fontId="13" fillId="86" borderId="85"/>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9" fontId="13" fillId="0" borderId="85" applyNumberFormat="0" applyFont="0" applyFill="0" applyBorder="0" applyProtection="0">
      <alignment horizontal="left" vertical="center" indent="2"/>
    </xf>
    <xf numFmtId="0" fontId="84" fillId="85" borderId="85">
      <alignment horizontal="right" vertical="center"/>
    </xf>
    <xf numFmtId="4" fontId="84" fillId="85" borderId="85">
      <alignment horizontal="right" vertical="center"/>
    </xf>
    <xf numFmtId="0" fontId="86" fillId="85" borderId="85">
      <alignment horizontal="right" vertical="center"/>
    </xf>
    <xf numFmtId="4" fontId="86" fillId="85" borderId="85">
      <alignment horizontal="right" vertical="center"/>
    </xf>
    <xf numFmtId="0" fontId="84" fillId="87" borderId="85">
      <alignment horizontal="right" vertical="center"/>
    </xf>
    <xf numFmtId="4" fontId="84" fillId="87" borderId="85">
      <alignment horizontal="right" vertical="center"/>
    </xf>
    <xf numFmtId="0" fontId="84" fillId="87" borderId="85">
      <alignment horizontal="right" vertical="center"/>
    </xf>
    <xf numFmtId="4" fontId="84" fillId="87" borderId="85">
      <alignment horizontal="right" vertical="center"/>
    </xf>
    <xf numFmtId="0" fontId="84" fillId="87" borderId="86">
      <alignment horizontal="right" vertical="center"/>
    </xf>
    <xf numFmtId="4" fontId="84" fillId="87" borderId="86">
      <alignment horizontal="right" vertical="center"/>
    </xf>
    <xf numFmtId="0" fontId="13" fillId="0" borderId="85">
      <alignment horizontal="right" vertical="center"/>
    </xf>
    <xf numFmtId="4" fontId="13" fillId="0" borderId="85">
      <alignment horizontal="right" vertical="center"/>
    </xf>
    <xf numFmtId="0" fontId="1" fillId="0" borderId="0"/>
    <xf numFmtId="0" fontId="1" fillId="0" borderId="0"/>
    <xf numFmtId="0" fontId="1" fillId="0" borderId="0"/>
    <xf numFmtId="0" fontId="1" fillId="0" borderId="0"/>
    <xf numFmtId="4" fontId="13" fillId="0" borderId="85" applyFill="0" applyBorder="0" applyProtection="0">
      <alignment horizontal="right" vertical="center"/>
    </xf>
    <xf numFmtId="49" fontId="19" fillId="0" borderId="85" applyNumberFormat="0" applyFill="0" applyBorder="0" applyProtection="0">
      <alignment horizontal="left" vertical="center"/>
    </xf>
    <xf numFmtId="0" fontId="13" fillId="0" borderId="85" applyNumberFormat="0" applyFill="0" applyAlignment="0" applyProtection="0"/>
    <xf numFmtId="173" fontId="13" fillId="50" borderId="85" applyNumberFormat="0" applyFont="0" applyBorder="0" applyAlignment="0" applyProtection="0">
      <alignment horizontal="right" vertical="center"/>
    </xf>
    <xf numFmtId="0" fontId="13" fillId="86" borderId="85"/>
    <xf numFmtId="4" fontId="13" fillId="86" borderId="85"/>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4" fillId="87" borderId="86">
      <alignment horizontal="right" vertical="center"/>
    </xf>
    <xf numFmtId="4" fontId="84" fillId="87" borderId="86">
      <alignment horizontal="right" vertical="center"/>
    </xf>
    <xf numFmtId="0" fontId="1" fillId="0" borderId="0"/>
  </cellStyleXfs>
  <cellXfs count="425">
    <xf numFmtId="0" fontId="0" fillId="0" borderId="0" xfId="0"/>
    <xf numFmtId="0" fontId="24" fillId="0" borderId="0" xfId="0" applyFont="1" applyAlignment="1">
      <alignment vertical="center" wrapText="1"/>
    </xf>
    <xf numFmtId="0" fontId="24" fillId="0" borderId="0" xfId="0" applyFont="1" applyAlignment="1">
      <alignment horizontal="left" vertical="center" wrapText="1"/>
    </xf>
    <xf numFmtId="49" fontId="24" fillId="0" borderId="0" xfId="0" applyNumberFormat="1" applyFont="1" applyAlignment="1">
      <alignment horizontal="center" vertical="center" wrapText="1"/>
    </xf>
    <xf numFmtId="0" fontId="24" fillId="0" borderId="0" xfId="0" applyFont="1" applyAlignment="1">
      <alignment horizontal="center" vertical="center" wrapText="1"/>
    </xf>
    <xf numFmtId="0" fontId="25" fillId="0" borderId="1" xfId="0" applyFont="1" applyBorder="1" applyAlignment="1">
      <alignment horizontal="center" vertical="center" wrapText="1"/>
    </xf>
    <xf numFmtId="49" fontId="25" fillId="0" borderId="1" xfId="0" applyNumberFormat="1" applyFont="1" applyBorder="1" applyAlignment="1">
      <alignment horizontal="center" vertical="center" wrapText="1"/>
    </xf>
    <xf numFmtId="0" fontId="25" fillId="0" borderId="0" xfId="0" applyFont="1" applyAlignment="1">
      <alignment horizontal="center" vertical="center" wrapText="1"/>
    </xf>
    <xf numFmtId="0" fontId="26" fillId="0" borderId="1" xfId="0" applyFont="1" applyBorder="1" applyAlignment="1">
      <alignment vertical="center" wrapText="1"/>
    </xf>
    <xf numFmtId="0" fontId="24" fillId="0" borderId="1" xfId="0" applyFont="1" applyBorder="1" applyAlignment="1">
      <alignment vertical="center" wrapText="1"/>
    </xf>
    <xf numFmtId="49" fontId="24" fillId="0" borderId="1" xfId="0" applyNumberFormat="1" applyFont="1" applyBorder="1" applyAlignment="1">
      <alignment horizontal="center" vertical="center" wrapText="1"/>
    </xf>
    <xf numFmtId="0" fontId="26" fillId="3" borderId="1" xfId="0" applyFont="1" applyFill="1" applyBorder="1" applyAlignment="1">
      <alignment horizontal="left" vertical="center" wrapText="1"/>
    </xf>
    <xf numFmtId="0" fontId="24" fillId="3" borderId="1" xfId="0" applyFont="1" applyFill="1" applyBorder="1" applyAlignment="1">
      <alignment vertical="center" wrapText="1"/>
    </xf>
    <xf numFmtId="49" fontId="24" fillId="3" borderId="1" xfId="0" applyNumberFormat="1" applyFont="1" applyFill="1" applyBorder="1" applyAlignment="1">
      <alignment horizontal="center" vertical="center" wrapText="1"/>
    </xf>
    <xf numFmtId="0" fontId="24" fillId="3" borderId="1" xfId="0" applyFont="1" applyFill="1" applyBorder="1" applyAlignment="1">
      <alignment horizontal="center" vertical="center" wrapText="1"/>
    </xf>
    <xf numFmtId="0" fontId="24" fillId="3" borderId="0" xfId="0" applyFont="1" applyFill="1" applyAlignment="1">
      <alignment vertical="center" wrapText="1"/>
    </xf>
    <xf numFmtId="0" fontId="24" fillId="11" borderId="1" xfId="0" applyFont="1" applyFill="1" applyBorder="1" applyAlignment="1">
      <alignment vertical="center" wrapText="1"/>
    </xf>
    <xf numFmtId="0" fontId="24" fillId="11" borderId="1" xfId="0" applyFont="1" applyFill="1" applyBorder="1" applyAlignment="1">
      <alignment horizontal="left" vertical="center" wrapText="1"/>
    </xf>
    <xf numFmtId="49" fontId="24" fillId="11" borderId="1" xfId="0" applyNumberFormat="1" applyFont="1" applyFill="1" applyBorder="1" applyAlignment="1">
      <alignment horizontal="center" vertical="center" wrapText="1"/>
    </xf>
    <xf numFmtId="0" fontId="24" fillId="11" borderId="1" xfId="0" applyFont="1" applyFill="1" applyBorder="1" applyAlignment="1">
      <alignment horizontal="center" vertical="center" wrapText="1"/>
    </xf>
    <xf numFmtId="0" fontId="24" fillId="11" borderId="0" xfId="0" applyFont="1" applyFill="1" applyAlignment="1">
      <alignment vertical="center" wrapText="1"/>
    </xf>
    <xf numFmtId="49" fontId="24" fillId="0" borderId="1" xfId="0" applyNumberFormat="1" applyFont="1" applyFill="1" applyBorder="1" applyAlignment="1">
      <alignment horizontal="center" vertical="center" wrapText="1"/>
    </xf>
    <xf numFmtId="0" fontId="24" fillId="9" borderId="1" xfId="0" applyFont="1" applyFill="1" applyBorder="1" applyAlignment="1">
      <alignment horizontal="center" vertical="center" wrapText="1"/>
    </xf>
    <xf numFmtId="0" fontId="24" fillId="3" borderId="1" xfId="0" applyFont="1" applyFill="1" applyBorder="1" applyAlignment="1">
      <alignment horizontal="left" vertical="center" wrapText="1"/>
    </xf>
    <xf numFmtId="0" fontId="24" fillId="5" borderId="1" xfId="0" applyFont="1" applyFill="1" applyBorder="1" applyAlignment="1">
      <alignment vertical="center" wrapText="1"/>
    </xf>
    <xf numFmtId="0" fontId="24" fillId="5" borderId="0" xfId="0" applyFont="1" applyFill="1" applyAlignment="1">
      <alignment vertical="center" wrapText="1"/>
    </xf>
    <xf numFmtId="0" fontId="24" fillId="4" borderId="1" xfId="0" applyFont="1" applyFill="1" applyBorder="1" applyAlignment="1">
      <alignment vertical="center" wrapText="1"/>
    </xf>
    <xf numFmtId="0" fontId="24" fillId="4" borderId="1" xfId="0" applyFont="1" applyFill="1" applyBorder="1" applyAlignment="1">
      <alignment horizontal="left" vertical="center" wrapText="1"/>
    </xf>
    <xf numFmtId="49" fontId="24" fillId="4" borderId="1" xfId="0" applyNumberFormat="1" applyFont="1" applyFill="1" applyBorder="1" applyAlignment="1">
      <alignment horizontal="center" vertical="center" wrapText="1"/>
    </xf>
    <xf numFmtId="0" fontId="24" fillId="4" borderId="1" xfId="0" applyFont="1" applyFill="1" applyBorder="1" applyAlignment="1">
      <alignment horizontal="center" vertical="center" wrapText="1"/>
    </xf>
    <xf numFmtId="0" fontId="24" fillId="4" borderId="0" xfId="0" applyFont="1" applyFill="1" applyAlignment="1">
      <alignment vertical="center" wrapText="1"/>
    </xf>
    <xf numFmtId="0" fontId="24" fillId="14" borderId="1" xfId="0" applyFont="1" applyFill="1" applyBorder="1" applyAlignment="1">
      <alignment horizontal="center" vertical="center" wrapText="1"/>
    </xf>
    <xf numFmtId="49" fontId="26" fillId="0" borderId="1" xfId="0" applyNumberFormat="1" applyFont="1" applyFill="1" applyBorder="1" applyAlignment="1">
      <alignment horizontal="center" vertical="center" wrapText="1"/>
    </xf>
    <xf numFmtId="166" fontId="26" fillId="0" borderId="1" xfId="0" applyNumberFormat="1" applyFont="1" applyFill="1" applyBorder="1" applyAlignment="1">
      <alignment horizontal="center" vertical="center" wrapText="1"/>
    </xf>
    <xf numFmtId="0" fontId="26" fillId="0" borderId="1" xfId="0" applyFont="1" applyBorder="1" applyAlignment="1">
      <alignment horizontal="center" vertical="center" wrapText="1"/>
    </xf>
    <xf numFmtId="0" fontId="26" fillId="5" borderId="1" xfId="0" applyFont="1" applyFill="1" applyBorder="1" applyAlignment="1">
      <alignment horizontal="center" vertical="center" wrapText="1"/>
    </xf>
    <xf numFmtId="0" fontId="26" fillId="0" borderId="0" xfId="0" applyFont="1" applyAlignment="1">
      <alignment vertical="center" wrapText="1"/>
    </xf>
    <xf numFmtId="0" fontId="26" fillId="5" borderId="1" xfId="0" applyFont="1" applyFill="1" applyBorder="1" applyAlignment="1">
      <alignment vertical="center" wrapText="1"/>
    </xf>
    <xf numFmtId="49" fontId="26" fillId="0" borderId="1" xfId="0" applyNumberFormat="1" applyFont="1" applyBorder="1" applyAlignment="1">
      <alignment horizontal="center" vertical="center" wrapText="1"/>
    </xf>
    <xf numFmtId="0" fontId="26" fillId="5" borderId="0" xfId="0" applyFont="1" applyFill="1" applyAlignment="1">
      <alignment vertical="center" wrapText="1"/>
    </xf>
    <xf numFmtId="0" fontId="29" fillId="3" borderId="1" xfId="0" applyFont="1" applyFill="1" applyBorder="1" applyAlignment="1">
      <alignment horizontal="right" vertical="center" wrapText="1"/>
    </xf>
    <xf numFmtId="49" fontId="26" fillId="3" borderId="1" xfId="0" applyNumberFormat="1" applyFont="1" applyFill="1" applyBorder="1" applyAlignment="1">
      <alignment horizontal="center" vertical="center" wrapText="1"/>
    </xf>
    <xf numFmtId="0" fontId="26" fillId="3" borderId="1" xfId="0" applyFont="1" applyFill="1" applyBorder="1" applyAlignment="1">
      <alignment horizontal="center" vertical="center" wrapText="1"/>
    </xf>
    <xf numFmtId="0" fontId="26" fillId="3" borderId="0" xfId="0" applyFont="1" applyFill="1" applyAlignment="1">
      <alignment horizontal="right" vertical="center" wrapText="1"/>
    </xf>
    <xf numFmtId="0" fontId="26" fillId="5" borderId="0" xfId="0" applyFont="1" applyFill="1" applyAlignment="1">
      <alignment horizontal="right" vertical="center" wrapText="1"/>
    </xf>
    <xf numFmtId="0" fontId="27" fillId="4" borderId="1" xfId="0" applyFont="1" applyFill="1" applyBorder="1" applyAlignment="1">
      <alignment vertical="center" wrapText="1"/>
    </xf>
    <xf numFmtId="0" fontId="24" fillId="0" borderId="1" xfId="0" applyFont="1" applyFill="1" applyBorder="1" applyAlignment="1">
      <alignment horizontal="center" vertical="center" wrapText="1"/>
    </xf>
    <xf numFmtId="0" fontId="24" fillId="7" borderId="0" xfId="0" applyFont="1" applyFill="1" applyAlignment="1">
      <alignment vertical="center" wrapText="1"/>
    </xf>
    <xf numFmtId="0" fontId="24" fillId="4" borderId="4" xfId="0" applyFont="1" applyFill="1" applyBorder="1" applyAlignment="1">
      <alignment horizontal="center" vertical="center" wrapText="1"/>
    </xf>
    <xf numFmtId="0" fontId="26" fillId="7" borderId="0" xfId="0" applyFont="1" applyFill="1" applyAlignment="1">
      <alignment vertical="center" wrapText="1"/>
    </xf>
    <xf numFmtId="0" fontId="24" fillId="0" borderId="0" xfId="0" applyFont="1"/>
    <xf numFmtId="0" fontId="26" fillId="0" borderId="0" xfId="0" applyFont="1"/>
    <xf numFmtId="0" fontId="24" fillId="7" borderId="0" xfId="0" applyFont="1" applyFill="1"/>
    <xf numFmtId="0" fontId="26" fillId="7" borderId="0" xfId="0" applyFont="1" applyFill="1"/>
    <xf numFmtId="0" fontId="24" fillId="14" borderId="1" xfId="0" applyFont="1" applyFill="1" applyBorder="1" applyAlignment="1">
      <alignment vertical="center" wrapText="1"/>
    </xf>
    <xf numFmtId="49" fontId="24" fillId="9" borderId="1" xfId="0" applyNumberFormat="1" applyFont="1" applyFill="1" applyBorder="1" applyAlignment="1">
      <alignment horizontal="center" vertical="center" wrapText="1"/>
    </xf>
    <xf numFmtId="0" fontId="24" fillId="14" borderId="0" xfId="0" applyFont="1" applyFill="1" applyAlignment="1">
      <alignment vertical="center" wrapText="1"/>
    </xf>
    <xf numFmtId="0" fontId="24" fillId="9" borderId="1" xfId="0" applyFont="1" applyFill="1" applyBorder="1" applyAlignment="1">
      <alignment vertical="center" wrapText="1"/>
    </xf>
    <xf numFmtId="0" fontId="24" fillId="7" borderId="1" xfId="0" applyFont="1" applyFill="1" applyBorder="1" applyAlignment="1">
      <alignment horizontal="center" vertical="center" wrapText="1"/>
    </xf>
    <xf numFmtId="49" fontId="26" fillId="7" borderId="1" xfId="0" applyNumberFormat="1" applyFont="1" applyFill="1" applyBorder="1" applyAlignment="1">
      <alignment horizontal="center" vertical="center" wrapText="1"/>
    </xf>
    <xf numFmtId="166" fontId="26" fillId="7" borderId="5" xfId="0" applyNumberFormat="1" applyFont="1" applyFill="1" applyBorder="1" applyAlignment="1">
      <alignment horizontal="center" vertical="center" wrapText="1"/>
    </xf>
    <xf numFmtId="0" fontId="26" fillId="7" borderId="1" xfId="0" applyFont="1" applyFill="1" applyBorder="1" applyAlignment="1">
      <alignment horizontal="center" vertical="center" wrapText="1"/>
    </xf>
    <xf numFmtId="0" fontId="26" fillId="16" borderId="1" xfId="0" applyFont="1" applyFill="1" applyBorder="1" applyAlignment="1">
      <alignment horizontal="center" vertical="center" wrapText="1"/>
    </xf>
    <xf numFmtId="0" fontId="26" fillId="16" borderId="0" xfId="0" applyFont="1" applyFill="1" applyAlignment="1">
      <alignment vertical="center" wrapText="1"/>
    </xf>
    <xf numFmtId="2" fontId="24" fillId="0" borderId="1" xfId="0" applyNumberFormat="1" applyFont="1" applyBorder="1" applyAlignment="1">
      <alignment horizontal="center" vertical="center" wrapText="1"/>
    </xf>
    <xf numFmtId="2" fontId="24" fillId="3" borderId="1" xfId="0" applyNumberFormat="1" applyFont="1" applyFill="1" applyBorder="1" applyAlignment="1">
      <alignment horizontal="center" vertical="center" wrapText="1"/>
    </xf>
    <xf numFmtId="2" fontId="24" fillId="5" borderId="1" xfId="0" applyNumberFormat="1" applyFont="1" applyFill="1" applyBorder="1" applyAlignment="1">
      <alignment horizontal="center" vertical="center" wrapText="1"/>
    </xf>
    <xf numFmtId="0" fontId="71" fillId="0" borderId="0" xfId="0" applyFont="1"/>
    <xf numFmtId="0" fontId="25" fillId="9" borderId="1" xfId="0" applyFont="1" applyFill="1" applyBorder="1" applyAlignment="1">
      <alignment horizontal="left" vertical="center" wrapText="1"/>
    </xf>
    <xf numFmtId="0" fontId="24" fillId="9" borderId="0" xfId="0" applyFont="1" applyFill="1" applyAlignment="1">
      <alignment vertical="center" wrapText="1"/>
    </xf>
    <xf numFmtId="0" fontId="24" fillId="9" borderId="0" xfId="0" applyFont="1" applyFill="1"/>
    <xf numFmtId="2" fontId="26" fillId="3" borderId="1" xfId="0" applyNumberFormat="1" applyFont="1" applyFill="1" applyBorder="1" applyAlignment="1">
      <alignment horizontal="center" vertical="center" wrapText="1"/>
    </xf>
    <xf numFmtId="2" fontId="24" fillId="11" borderId="1" xfId="0" applyNumberFormat="1" applyFont="1" applyFill="1" applyBorder="1" applyAlignment="1">
      <alignment horizontal="center" vertical="center" wrapText="1"/>
    </xf>
    <xf numFmtId="2" fontId="24" fillId="4" borderId="1" xfId="0" applyNumberFormat="1" applyFont="1" applyFill="1" applyBorder="1" applyAlignment="1">
      <alignment horizontal="center" vertical="center" wrapText="1"/>
    </xf>
    <xf numFmtId="2" fontId="32" fillId="0" borderId="1" xfId="0" applyNumberFormat="1" applyFont="1" applyBorder="1" applyAlignment="1">
      <alignment horizontal="center" vertical="center" wrapText="1"/>
    </xf>
    <xf numFmtId="2" fontId="26" fillId="0" borderId="1" xfId="0" applyNumberFormat="1" applyFont="1" applyBorder="1" applyAlignment="1">
      <alignment horizontal="center" vertical="center" wrapText="1"/>
    </xf>
    <xf numFmtId="2" fontId="26" fillId="7" borderId="1" xfId="0" applyNumberFormat="1" applyFont="1" applyFill="1" applyBorder="1" applyAlignment="1">
      <alignment horizontal="center" vertical="center" wrapText="1"/>
    </xf>
    <xf numFmtId="2" fontId="26" fillId="0" borderId="0" xfId="0" applyNumberFormat="1" applyFont="1" applyAlignment="1">
      <alignment horizontal="center" vertical="center" wrapText="1"/>
    </xf>
    <xf numFmtId="2" fontId="26" fillId="5" borderId="1" xfId="0" applyNumberFormat="1" applyFont="1" applyFill="1" applyBorder="1" applyAlignment="1">
      <alignment horizontal="center" vertical="center" wrapText="1"/>
    </xf>
    <xf numFmtId="2" fontId="26" fillId="16" borderId="1" xfId="0" applyNumberFormat="1" applyFont="1" applyFill="1" applyBorder="1" applyAlignment="1">
      <alignment horizontal="center" vertical="center" wrapText="1"/>
    </xf>
    <xf numFmtId="2" fontId="26" fillId="14" borderId="1" xfId="0" applyNumberFormat="1" applyFont="1" applyFill="1" applyBorder="1" applyAlignment="1">
      <alignment horizontal="center" vertical="center" wrapText="1"/>
    </xf>
    <xf numFmtId="2" fontId="29" fillId="14" borderId="1" xfId="0" applyNumberFormat="1" applyFont="1" applyFill="1" applyBorder="1" applyAlignment="1">
      <alignment horizontal="center" vertical="center" wrapText="1"/>
    </xf>
    <xf numFmtId="2" fontId="24" fillId="7" borderId="1" xfId="0" applyNumberFormat="1" applyFont="1" applyFill="1" applyBorder="1" applyAlignment="1">
      <alignment horizontal="center" vertical="center" wrapText="1"/>
    </xf>
    <xf numFmtId="2" fontId="24" fillId="9" borderId="1" xfId="0" applyNumberFormat="1" applyFont="1" applyFill="1" applyBorder="1" applyAlignment="1">
      <alignment horizontal="center" vertical="center" wrapText="1"/>
    </xf>
    <xf numFmtId="2" fontId="26" fillId="7" borderId="0" xfId="0" applyNumberFormat="1" applyFont="1" applyFill="1" applyBorder="1" applyAlignment="1">
      <alignment horizontal="center" vertical="center" wrapText="1"/>
    </xf>
    <xf numFmtId="2" fontId="26" fillId="0" borderId="0" xfId="0" applyNumberFormat="1" applyFont="1" applyAlignment="1">
      <alignment horizontal="center"/>
    </xf>
    <xf numFmtId="2" fontId="29" fillId="0" borderId="1" xfId="0" applyNumberFormat="1" applyFont="1" applyFill="1" applyBorder="1" applyAlignment="1">
      <alignment horizontal="center" vertical="center" wrapText="1"/>
    </xf>
    <xf numFmtId="2" fontId="24" fillId="0" borderId="0" xfId="0" applyNumberFormat="1" applyFont="1" applyAlignment="1">
      <alignment horizontal="center" vertical="center" wrapText="1"/>
    </xf>
    <xf numFmtId="0" fontId="26" fillId="5" borderId="0" xfId="0" applyFont="1" applyFill="1" applyAlignment="1">
      <alignment horizontal="center" vertical="center" wrapText="1"/>
    </xf>
    <xf numFmtId="0" fontId="31" fillId="0" borderId="0" xfId="0" applyFont="1" applyAlignment="1">
      <alignment vertical="center" wrapText="1"/>
    </xf>
    <xf numFmtId="0" fontId="0" fillId="0" borderId="0" xfId="0" applyAlignment="1">
      <alignment horizontal="center"/>
    </xf>
    <xf numFmtId="178" fontId="24" fillId="0" borderId="1" xfId="217" applyNumberFormat="1" applyFont="1" applyBorder="1" applyAlignment="1">
      <alignment horizontal="center" vertical="center" wrapText="1"/>
    </xf>
    <xf numFmtId="0" fontId="24" fillId="6" borderId="1" xfId="0" applyFont="1" applyFill="1" applyBorder="1" applyAlignment="1">
      <alignment horizontal="left" vertical="center" wrapText="1"/>
    </xf>
    <xf numFmtId="1" fontId="73" fillId="0" borderId="1" xfId="0" applyNumberFormat="1" applyFont="1" applyBorder="1" applyAlignment="1">
      <alignment horizontal="center" vertical="center" wrapText="1"/>
    </xf>
    <xf numFmtId="0" fontId="23" fillId="0" borderId="0" xfId="0" applyFont="1"/>
    <xf numFmtId="178" fontId="24" fillId="8" borderId="1" xfId="217" applyNumberFormat="1" applyFont="1" applyFill="1" applyBorder="1" applyAlignment="1">
      <alignment horizontal="center" vertical="center" wrapText="1"/>
    </xf>
    <xf numFmtId="178" fontId="24" fillId="9" borderId="1" xfId="217" applyNumberFormat="1" applyFont="1" applyFill="1" applyBorder="1" applyAlignment="1">
      <alignment horizontal="center" vertical="center" wrapText="1"/>
    </xf>
    <xf numFmtId="2" fontId="24" fillId="0" borderId="0" xfId="0" applyNumberFormat="1" applyFont="1" applyAlignment="1">
      <alignment vertical="center" wrapText="1"/>
    </xf>
    <xf numFmtId="2" fontId="24" fillId="0" borderId="1" xfId="0" applyNumberFormat="1" applyFont="1" applyFill="1" applyBorder="1" applyAlignment="1">
      <alignment horizontal="center" vertical="center" wrapText="1"/>
    </xf>
    <xf numFmtId="0" fontId="26" fillId="0" borderId="1" xfId="0" applyFont="1" applyFill="1" applyBorder="1" applyAlignment="1">
      <alignment horizontal="center" vertical="center" wrapText="1"/>
    </xf>
    <xf numFmtId="0" fontId="29" fillId="7" borderId="1" xfId="0" applyFont="1" applyFill="1" applyBorder="1" applyAlignment="1">
      <alignment horizontal="right" vertical="center" wrapText="1"/>
    </xf>
    <xf numFmtId="0" fontId="26" fillId="7" borderId="1" xfId="0" applyFont="1" applyFill="1" applyBorder="1" applyAlignment="1">
      <alignment horizontal="left" vertical="center" wrapText="1"/>
    </xf>
    <xf numFmtId="0" fontId="26" fillId="7" borderId="0" xfId="0" applyFont="1" applyFill="1" applyAlignment="1">
      <alignment horizontal="right" vertical="center" wrapText="1"/>
    </xf>
    <xf numFmtId="0" fontId="27" fillId="3" borderId="1" xfId="0" applyFont="1" applyFill="1" applyBorder="1" applyAlignment="1">
      <alignment horizontal="left" vertical="center" wrapText="1"/>
    </xf>
    <xf numFmtId="166" fontId="24" fillId="7" borderId="1" xfId="0" applyNumberFormat="1" applyFont="1" applyFill="1" applyBorder="1" applyAlignment="1">
      <alignment horizontal="center" vertical="center" wrapText="1"/>
    </xf>
    <xf numFmtId="0" fontId="24" fillId="16" borderId="1" xfId="0" applyFont="1" applyFill="1" applyBorder="1" applyAlignment="1">
      <alignment horizontal="center" vertical="center" wrapText="1"/>
    </xf>
    <xf numFmtId="0" fontId="25" fillId="0" borderId="1" xfId="0" applyFont="1" applyBorder="1" applyAlignment="1">
      <alignment vertical="center" wrapText="1"/>
    </xf>
    <xf numFmtId="2" fontId="25" fillId="0" borderId="1" xfId="0" applyNumberFormat="1" applyFont="1" applyBorder="1" applyAlignment="1">
      <alignment horizontal="center" vertical="center" wrapText="1"/>
    </xf>
    <xf numFmtId="0" fontId="25" fillId="0" borderId="0" xfId="0" applyFont="1" applyAlignment="1">
      <alignment vertical="center" wrapText="1"/>
    </xf>
    <xf numFmtId="0" fontId="25" fillId="0" borderId="0" xfId="0" applyFont="1"/>
    <xf numFmtId="0" fontId="24" fillId="61" borderId="1" xfId="0" applyFont="1" applyFill="1" applyBorder="1" applyAlignment="1">
      <alignment horizontal="left" vertical="center" wrapText="1"/>
    </xf>
    <xf numFmtId="0" fontId="24" fillId="61" borderId="1" xfId="0" applyFont="1" applyFill="1" applyBorder="1" applyAlignment="1">
      <alignment vertical="center" wrapText="1"/>
    </xf>
    <xf numFmtId="0" fontId="24" fillId="61" borderId="1" xfId="0" applyFont="1" applyFill="1" applyBorder="1" applyAlignment="1">
      <alignment horizontal="center" vertical="center" wrapText="1"/>
    </xf>
    <xf numFmtId="2" fontId="24" fillId="61" borderId="1" xfId="0" applyNumberFormat="1" applyFont="1" applyFill="1" applyBorder="1" applyAlignment="1">
      <alignment horizontal="center" vertical="center" wrapText="1"/>
    </xf>
    <xf numFmtId="0" fontId="24" fillId="61" borderId="0" xfId="0" applyFont="1" applyFill="1" applyAlignment="1">
      <alignment vertical="center" wrapText="1"/>
    </xf>
    <xf numFmtId="2" fontId="26" fillId="0" borderId="1" xfId="0" applyNumberFormat="1" applyFont="1" applyFill="1" applyBorder="1" applyAlignment="1">
      <alignment horizontal="center" vertical="center" wrapText="1"/>
    </xf>
    <xf numFmtId="0" fontId="0" fillId="9" borderId="0" xfId="0" applyFill="1"/>
    <xf numFmtId="0" fontId="11" fillId="9" borderId="0" xfId="0" applyFont="1" applyFill="1"/>
    <xf numFmtId="0" fontId="71" fillId="9" borderId="0" xfId="0" applyFont="1" applyFill="1"/>
    <xf numFmtId="178" fontId="0" fillId="0" borderId="0" xfId="0" applyNumberFormat="1"/>
    <xf numFmtId="0" fontId="25" fillId="9" borderId="1" xfId="0" applyFont="1" applyFill="1" applyBorder="1" applyAlignment="1">
      <alignment horizontal="center" vertical="center" wrapText="1"/>
    </xf>
    <xf numFmtId="0" fontId="26" fillId="0" borderId="0" xfId="0" applyFont="1" applyFill="1" applyAlignment="1">
      <alignment vertical="center" wrapText="1"/>
    </xf>
    <xf numFmtId="0" fontId="26" fillId="9" borderId="1" xfId="0" applyFont="1" applyFill="1" applyBorder="1" applyAlignment="1">
      <alignment horizontal="center" vertical="center" wrapText="1"/>
    </xf>
    <xf numFmtId="0" fontId="29" fillId="16" borderId="1" xfId="0" applyFont="1" applyFill="1" applyBorder="1" applyAlignment="1">
      <alignment horizontal="left" vertical="center" wrapText="1"/>
    </xf>
    <xf numFmtId="0" fontId="75" fillId="0" borderId="0" xfId="0" applyFont="1"/>
    <xf numFmtId="0" fontId="25" fillId="3" borderId="1" xfId="0" applyFont="1" applyFill="1" applyBorder="1" applyAlignment="1">
      <alignment horizontal="center" vertical="center" wrapText="1"/>
    </xf>
    <xf numFmtId="1" fontId="25" fillId="0" borderId="1" xfId="0" applyNumberFormat="1" applyFont="1" applyBorder="1" applyAlignment="1">
      <alignment horizontal="center" vertical="center" wrapText="1"/>
    </xf>
    <xf numFmtId="10" fontId="24" fillId="0" borderId="1" xfId="217" applyNumberFormat="1" applyFont="1" applyBorder="1" applyAlignment="1">
      <alignment horizontal="center" vertical="center" wrapText="1"/>
    </xf>
    <xf numFmtId="178" fontId="24" fillId="0" borderId="29" xfId="217" applyNumberFormat="1" applyFont="1" applyBorder="1" applyAlignment="1">
      <alignment horizontal="center" vertical="center" wrapText="1"/>
    </xf>
    <xf numFmtId="178" fontId="24" fillId="0" borderId="5" xfId="217" applyNumberFormat="1" applyFont="1" applyBorder="1" applyAlignment="1">
      <alignment horizontal="center" vertical="center" wrapText="1"/>
    </xf>
    <xf numFmtId="0" fontId="25" fillId="3" borderId="1" xfId="0" applyFont="1" applyFill="1" applyBorder="1" applyAlignment="1">
      <alignment horizontal="left" vertical="center" wrapText="1"/>
    </xf>
    <xf numFmtId="2" fontId="25" fillId="7" borderId="1" xfId="0" applyNumberFormat="1" applyFont="1" applyFill="1" applyBorder="1" applyAlignment="1">
      <alignment horizontal="center" vertical="center" wrapText="1"/>
    </xf>
    <xf numFmtId="0" fontId="75" fillId="0" borderId="0" xfId="0" applyFont="1" applyFill="1"/>
    <xf numFmtId="2" fontId="75" fillId="0" borderId="0" xfId="0" applyNumberFormat="1" applyFont="1"/>
    <xf numFmtId="0" fontId="75" fillId="0" borderId="0" xfId="0" applyFont="1" applyAlignment="1">
      <alignment horizontal="center"/>
    </xf>
    <xf numFmtId="178" fontId="75" fillId="0" borderId="0" xfId="0" applyNumberFormat="1" applyFont="1"/>
    <xf numFmtId="178" fontId="24" fillId="0" borderId="0" xfId="217" applyNumberFormat="1" applyFont="1" applyBorder="1" applyAlignment="1">
      <alignment horizontal="center" vertical="center" wrapText="1"/>
    </xf>
    <xf numFmtId="0" fontId="24" fillId="0" borderId="0" xfId="0" applyFont="1" applyFill="1" applyBorder="1" applyAlignment="1">
      <alignment horizontal="left" vertical="center" wrapText="1"/>
    </xf>
    <xf numFmtId="0" fontId="29" fillId="63" borderId="1" xfId="0" applyFont="1" applyFill="1" applyBorder="1" applyAlignment="1">
      <alignment horizontal="left" vertical="center" wrapText="1"/>
    </xf>
    <xf numFmtId="0" fontId="76" fillId="0" borderId="0" xfId="0" applyFont="1"/>
    <xf numFmtId="20" fontId="75" fillId="0" borderId="0" xfId="0" applyNumberFormat="1" applyFont="1"/>
    <xf numFmtId="178" fontId="75" fillId="0" borderId="0" xfId="217" applyNumberFormat="1" applyFont="1"/>
    <xf numFmtId="0" fontId="24" fillId="0" borderId="0" xfId="0" applyFont="1" applyAlignment="1">
      <alignment horizontal="justify" vertical="center" wrapText="1"/>
    </xf>
    <xf numFmtId="0" fontId="24" fillId="0" borderId="0" xfId="0" applyFont="1" applyFill="1" applyAlignment="1">
      <alignment horizontal="justify" vertical="center" wrapText="1"/>
    </xf>
    <xf numFmtId="0" fontId="24" fillId="2" borderId="0" xfId="0" applyFont="1" applyFill="1" applyAlignment="1">
      <alignment horizontal="justify" vertical="center" wrapText="1"/>
    </xf>
    <xf numFmtId="17" fontId="24" fillId="61" borderId="1" xfId="0" applyNumberFormat="1" applyFont="1" applyFill="1" applyBorder="1" applyAlignment="1">
      <alignment horizontal="center" vertical="center" wrapText="1"/>
    </xf>
    <xf numFmtId="166" fontId="26" fillId="7" borderId="1" xfId="0" applyNumberFormat="1" applyFont="1" applyFill="1" applyBorder="1" applyAlignment="1">
      <alignment horizontal="center" vertical="center" wrapText="1"/>
    </xf>
    <xf numFmtId="0" fontId="26" fillId="61" borderId="1" xfId="0" applyFont="1" applyFill="1" applyBorder="1" applyAlignment="1">
      <alignment vertical="center" wrapText="1"/>
    </xf>
    <xf numFmtId="17" fontId="26" fillId="61" borderId="1" xfId="0" applyNumberFormat="1" applyFont="1" applyFill="1" applyBorder="1" applyAlignment="1">
      <alignment horizontal="center" vertical="center" wrapText="1"/>
    </xf>
    <xf numFmtId="0" fontId="26" fillId="61" borderId="1" xfId="0" applyFont="1" applyFill="1" applyBorder="1" applyAlignment="1">
      <alignment horizontal="center" vertical="center" wrapText="1"/>
    </xf>
    <xf numFmtId="2" fontId="26" fillId="61" borderId="1" xfId="0" applyNumberFormat="1" applyFont="1" applyFill="1" applyBorder="1" applyAlignment="1">
      <alignment horizontal="center" vertical="center" wrapText="1"/>
    </xf>
    <xf numFmtId="0" fontId="26" fillId="61" borderId="0" xfId="0" applyFont="1" applyFill="1" applyAlignment="1">
      <alignment vertical="center" wrapText="1"/>
    </xf>
    <xf numFmtId="0" fontId="26" fillId="5" borderId="1" xfId="0" applyFont="1" applyFill="1" applyBorder="1" applyAlignment="1">
      <alignment horizontal="left" vertical="center" wrapText="1"/>
    </xf>
    <xf numFmtId="14" fontId="24" fillId="61" borderId="1" xfId="0" applyNumberFormat="1" applyFont="1" applyFill="1" applyBorder="1" applyAlignment="1">
      <alignment horizontal="center" vertical="center" wrapText="1"/>
    </xf>
    <xf numFmtId="0" fontId="24" fillId="0" borderId="0" xfId="0" applyFont="1" applyFill="1" applyAlignment="1">
      <alignment vertical="center" wrapText="1"/>
    </xf>
    <xf numFmtId="0" fontId="25" fillId="0" borderId="0" xfId="0" applyFont="1" applyFill="1" applyAlignment="1">
      <alignment horizontal="center" vertical="center" wrapText="1"/>
    </xf>
    <xf numFmtId="0" fontId="25" fillId="0" borderId="0" xfId="0" applyFont="1" applyFill="1" applyAlignment="1">
      <alignment vertical="center" wrapText="1"/>
    </xf>
    <xf numFmtId="0" fontId="26" fillId="0" borderId="0" xfId="0" applyFont="1" applyFill="1" applyAlignment="1">
      <alignment horizontal="center" vertical="center" wrapText="1"/>
    </xf>
    <xf numFmtId="0" fontId="24" fillId="0" borderId="0" xfId="0" applyFont="1" applyFill="1" applyAlignment="1">
      <alignment horizontal="center" vertical="center" wrapText="1"/>
    </xf>
    <xf numFmtId="2" fontId="24" fillId="0" borderId="0" xfId="0" applyNumberFormat="1" applyFont="1" applyFill="1" applyAlignment="1">
      <alignment horizontal="center" vertical="center" wrapText="1"/>
    </xf>
    <xf numFmtId="0" fontId="26" fillId="0" borderId="0" xfId="0" applyFont="1" applyFill="1" applyAlignment="1">
      <alignment horizontal="right" vertical="center" wrapText="1"/>
    </xf>
    <xf numFmtId="0" fontId="0" fillId="9" borderId="0" xfId="0" applyFill="1" applyAlignment="1">
      <alignment horizontal="left"/>
    </xf>
    <xf numFmtId="0" fontId="75" fillId="0" borderId="0" xfId="0" applyFont="1" applyAlignment="1">
      <alignment horizontal="left"/>
    </xf>
    <xf numFmtId="0" fontId="24" fillId="3" borderId="0" xfId="0" applyFont="1" applyFill="1" applyBorder="1" applyAlignment="1">
      <alignment horizontal="left" vertical="center" wrapText="1"/>
    </xf>
    <xf numFmtId="0" fontId="25" fillId="0" borderId="29" xfId="0" applyFont="1" applyBorder="1" applyAlignment="1">
      <alignment horizontal="center" vertical="center" wrapText="1"/>
    </xf>
    <xf numFmtId="0" fontId="24" fillId="11" borderId="29" xfId="0" applyFont="1" applyFill="1" applyBorder="1" applyAlignment="1">
      <alignment horizontal="justify" vertical="center" wrapText="1"/>
    </xf>
    <xf numFmtId="0" fontId="24" fillId="61" borderId="29" xfId="0" applyFont="1" applyFill="1" applyBorder="1" applyAlignment="1">
      <alignment horizontal="justify" vertical="center" wrapText="1"/>
    </xf>
    <xf numFmtId="0" fontId="24" fillId="62" borderId="29" xfId="0" applyFont="1" applyFill="1" applyBorder="1" applyAlignment="1">
      <alignment horizontal="justify" vertical="center" wrapText="1"/>
    </xf>
    <xf numFmtId="0" fontId="24" fillId="7" borderId="29" xfId="0" applyFont="1" applyFill="1" applyBorder="1" applyAlignment="1">
      <alignment horizontal="justify" vertical="center" wrapText="1"/>
    </xf>
    <xf numFmtId="0" fontId="24" fillId="4" borderId="29" xfId="0" applyFont="1" applyFill="1" applyBorder="1" applyAlignment="1">
      <alignment horizontal="justify" vertical="center" wrapText="1"/>
    </xf>
    <xf numFmtId="0" fontId="24" fillId="3" borderId="29" xfId="0" applyFont="1" applyFill="1" applyBorder="1" applyAlignment="1">
      <alignment horizontal="justify" vertical="center" wrapText="1"/>
    </xf>
    <xf numFmtId="0" fontId="24" fillId="0" borderId="29" xfId="0" applyFont="1" applyFill="1" applyBorder="1" applyAlignment="1">
      <alignment horizontal="justify" vertical="center" wrapText="1"/>
    </xf>
    <xf numFmtId="0" fontId="26" fillId="7" borderId="29" xfId="0" applyFont="1" applyFill="1" applyBorder="1" applyAlignment="1">
      <alignment horizontal="justify" vertical="center" wrapText="1"/>
    </xf>
    <xf numFmtId="0" fontId="24" fillId="64" borderId="29" xfId="0" applyFont="1" applyFill="1" applyBorder="1" applyAlignment="1">
      <alignment horizontal="justify" vertical="center" wrapText="1"/>
    </xf>
    <xf numFmtId="0" fontId="26" fillId="0" borderId="29" xfId="0" applyFont="1" applyFill="1" applyBorder="1" applyAlignment="1">
      <alignment horizontal="justify" vertical="center" wrapText="1"/>
    </xf>
    <xf numFmtId="0" fontId="26" fillId="64" borderId="29" xfId="0" applyFont="1" applyFill="1" applyBorder="1" applyAlignment="1">
      <alignment horizontal="justify" vertical="center" wrapText="1"/>
    </xf>
    <xf numFmtId="0" fontId="26" fillId="4" borderId="35" xfId="0" applyFont="1" applyFill="1" applyBorder="1" applyAlignment="1">
      <alignment horizontal="justify" vertical="center" wrapText="1"/>
    </xf>
    <xf numFmtId="0" fontId="25" fillId="0" borderId="5" xfId="0" applyFont="1" applyBorder="1" applyAlignment="1">
      <alignment horizontal="center" vertical="center" wrapText="1"/>
    </xf>
    <xf numFmtId="2" fontId="25" fillId="0" borderId="5" xfId="0" applyNumberFormat="1" applyFont="1" applyBorder="1" applyAlignment="1">
      <alignment horizontal="center" vertical="center" wrapText="1"/>
    </xf>
    <xf numFmtId="0" fontId="26" fillId="0" borderId="5" xfId="0" applyFont="1" applyBorder="1" applyAlignment="1">
      <alignment vertical="center" wrapText="1"/>
    </xf>
    <xf numFmtId="2" fontId="24" fillId="11" borderId="5" xfId="0" applyNumberFormat="1" applyFont="1" applyFill="1" applyBorder="1" applyAlignment="1">
      <alignment horizontal="center" vertical="center" wrapText="1"/>
    </xf>
    <xf numFmtId="2" fontId="24" fillId="0" borderId="5" xfId="0" applyNumberFormat="1" applyFont="1" applyBorder="1" applyAlignment="1">
      <alignment horizontal="center" vertical="center" wrapText="1"/>
    </xf>
    <xf numFmtId="2" fontId="24" fillId="3" borderId="5" xfId="0" applyNumberFormat="1" applyFont="1" applyFill="1" applyBorder="1" applyAlignment="1">
      <alignment horizontal="center" vertical="center" wrapText="1"/>
    </xf>
    <xf numFmtId="2" fontId="24" fillId="61" borderId="5" xfId="0" applyNumberFormat="1" applyFont="1" applyFill="1" applyBorder="1" applyAlignment="1">
      <alignment horizontal="center" vertical="center" wrapText="1"/>
    </xf>
    <xf numFmtId="2" fontId="24" fillId="5" borderId="5" xfId="0" applyNumberFormat="1" applyFont="1" applyFill="1" applyBorder="1" applyAlignment="1">
      <alignment horizontal="center" vertical="center" wrapText="1"/>
    </xf>
    <xf numFmtId="2" fontId="24" fillId="14" borderId="5" xfId="0" applyNumberFormat="1" applyFont="1" applyFill="1" applyBorder="1" applyAlignment="1">
      <alignment horizontal="center" vertical="center" wrapText="1"/>
    </xf>
    <xf numFmtId="2" fontId="24" fillId="4" borderId="5" xfId="0" applyNumberFormat="1" applyFont="1" applyFill="1" applyBorder="1" applyAlignment="1">
      <alignment horizontal="center" vertical="center" wrapText="1"/>
    </xf>
    <xf numFmtId="2" fontId="24" fillId="9" borderId="5" xfId="0" applyNumberFormat="1" applyFont="1" applyFill="1" applyBorder="1" applyAlignment="1">
      <alignment horizontal="center" vertical="center" wrapText="1"/>
    </xf>
    <xf numFmtId="2" fontId="24" fillId="7" borderId="5" xfId="0" applyNumberFormat="1" applyFont="1" applyFill="1" applyBorder="1" applyAlignment="1">
      <alignment horizontal="center" vertical="center" wrapText="1"/>
    </xf>
    <xf numFmtId="2" fontId="26" fillId="0" borderId="5" xfId="0" applyNumberFormat="1" applyFont="1" applyBorder="1" applyAlignment="1">
      <alignment horizontal="center" vertical="center" wrapText="1"/>
    </xf>
    <xf numFmtId="2" fontId="26" fillId="5" borderId="5" xfId="0" applyNumberFormat="1" applyFont="1" applyFill="1" applyBorder="1" applyAlignment="1">
      <alignment horizontal="center" vertical="center" wrapText="1"/>
    </xf>
    <xf numFmtId="2" fontId="26" fillId="16" borderId="5" xfId="0" applyNumberFormat="1" applyFont="1" applyFill="1" applyBorder="1" applyAlignment="1">
      <alignment horizontal="center" vertical="center" wrapText="1"/>
    </xf>
    <xf numFmtId="2" fontId="26" fillId="61" borderId="5" xfId="0" applyNumberFormat="1" applyFont="1" applyFill="1" applyBorder="1" applyAlignment="1">
      <alignment horizontal="center" vertical="center" wrapText="1"/>
    </xf>
    <xf numFmtId="2" fontId="26" fillId="3" borderId="5" xfId="0" applyNumberFormat="1" applyFont="1" applyFill="1" applyBorder="1" applyAlignment="1">
      <alignment horizontal="center" vertical="center" wrapText="1"/>
    </xf>
    <xf numFmtId="2" fontId="26" fillId="7" borderId="5" xfId="0" applyNumberFormat="1" applyFont="1" applyFill="1" applyBorder="1" applyAlignment="1">
      <alignment horizontal="center" vertical="center" wrapText="1"/>
    </xf>
    <xf numFmtId="2" fontId="29" fillId="0" borderId="5" xfId="0" applyNumberFormat="1" applyFont="1" applyFill="1" applyBorder="1" applyAlignment="1">
      <alignment horizontal="center" vertical="center" wrapText="1"/>
    </xf>
    <xf numFmtId="0" fontId="25" fillId="15" borderId="63" xfId="0" applyFont="1" applyFill="1" applyBorder="1" applyAlignment="1">
      <alignment horizontal="center" vertical="center" wrapText="1"/>
    </xf>
    <xf numFmtId="0" fontId="24" fillId="12" borderId="67" xfId="0" applyFont="1" applyFill="1" applyBorder="1" applyAlignment="1">
      <alignment horizontal="justify" vertical="center" wrapText="1"/>
    </xf>
    <xf numFmtId="0" fontId="24" fillId="10" borderId="67" xfId="0" applyFont="1" applyFill="1" applyBorder="1" applyAlignment="1">
      <alignment horizontal="justify" vertical="center" wrapText="1"/>
    </xf>
    <xf numFmtId="0" fontId="24" fillId="3" borderId="67" xfId="0" applyFont="1" applyFill="1" applyBorder="1" applyAlignment="1">
      <alignment horizontal="justify" vertical="center" wrapText="1"/>
    </xf>
    <xf numFmtId="0" fontId="24" fillId="10" borderId="66" xfId="0" applyFont="1" applyFill="1" applyBorder="1" applyAlignment="1">
      <alignment horizontal="justify" vertical="center" wrapText="1"/>
    </xf>
    <xf numFmtId="180" fontId="24" fillId="0" borderId="1" xfId="0" applyNumberFormat="1" applyFont="1" applyBorder="1" applyAlignment="1">
      <alignment horizontal="center" vertical="center" wrapText="1"/>
    </xf>
    <xf numFmtId="2" fontId="124" fillId="0" borderId="1" xfId="0" applyNumberFormat="1" applyFont="1" applyBorder="1" applyAlignment="1">
      <alignment horizontal="center" vertical="center" wrapText="1"/>
    </xf>
    <xf numFmtId="2" fontId="124" fillId="5" borderId="1" xfId="0" applyNumberFormat="1" applyFont="1" applyFill="1" applyBorder="1" applyAlignment="1">
      <alignment horizontal="center" vertical="center" wrapText="1"/>
    </xf>
    <xf numFmtId="2" fontId="124" fillId="14" borderId="1" xfId="0" applyNumberFormat="1" applyFont="1" applyFill="1" applyBorder="1" applyAlignment="1">
      <alignment horizontal="center" vertical="center" wrapText="1"/>
    </xf>
    <xf numFmtId="2" fontId="33" fillId="0" borderId="1" xfId="0" applyNumberFormat="1" applyFont="1" applyBorder="1" applyAlignment="1">
      <alignment horizontal="center" vertical="center" wrapText="1"/>
    </xf>
    <xf numFmtId="2" fontId="24" fillId="0" borderId="5" xfId="0" applyNumberFormat="1" applyFont="1" applyFill="1" applyBorder="1" applyAlignment="1">
      <alignment horizontal="center" vertical="center" wrapText="1"/>
    </xf>
    <xf numFmtId="2" fontId="26" fillId="0" borderId="5" xfId="0" applyNumberFormat="1" applyFont="1" applyFill="1" applyBorder="1" applyAlignment="1">
      <alignment horizontal="center" vertical="center" wrapText="1"/>
    </xf>
    <xf numFmtId="2" fontId="26" fillId="0" borderId="0" xfId="0" applyNumberFormat="1" applyFont="1" applyFill="1" applyAlignment="1">
      <alignment horizontal="center" vertical="center" wrapText="1"/>
    </xf>
    <xf numFmtId="0" fontId="24" fillId="4" borderId="2" xfId="0" applyFont="1" applyFill="1" applyBorder="1" applyAlignment="1">
      <alignment vertical="center" wrapText="1"/>
    </xf>
    <xf numFmtId="0" fontId="24" fillId="4" borderId="2" xfId="0" applyFont="1" applyFill="1" applyBorder="1" applyAlignment="1">
      <alignment horizontal="left" vertical="center" wrapText="1"/>
    </xf>
    <xf numFmtId="0" fontId="24" fillId="10" borderId="64" xfId="0" applyFont="1" applyFill="1" applyBorder="1" applyAlignment="1">
      <alignment horizontal="justify" vertical="center" wrapText="1"/>
    </xf>
    <xf numFmtId="0" fontId="24" fillId="107" borderId="2" xfId="0" applyFont="1" applyFill="1" applyBorder="1" applyAlignment="1">
      <alignment horizontal="left" vertical="center" wrapText="1"/>
    </xf>
    <xf numFmtId="0" fontId="24" fillId="107" borderId="1" xfId="0" applyFont="1" applyFill="1" applyBorder="1" applyAlignment="1">
      <alignment horizontal="center" vertical="center" wrapText="1"/>
    </xf>
    <xf numFmtId="0" fontId="24" fillId="107" borderId="29" xfId="0" applyFont="1" applyFill="1" applyBorder="1" applyAlignment="1">
      <alignment horizontal="justify" vertical="center" wrapText="1"/>
    </xf>
    <xf numFmtId="2" fontId="24" fillId="107" borderId="1" xfId="0" applyNumberFormat="1" applyFont="1" applyFill="1" applyBorder="1" applyAlignment="1">
      <alignment horizontal="center" vertical="center" wrapText="1"/>
    </xf>
    <xf numFmtId="0" fontId="24" fillId="9" borderId="0" xfId="0" applyFont="1" applyFill="1" applyAlignment="1">
      <alignment horizontal="center" vertical="center" wrapText="1"/>
    </xf>
    <xf numFmtId="0" fontId="24" fillId="107" borderId="0" xfId="0" applyFont="1" applyFill="1" applyAlignment="1">
      <alignment vertical="center" wrapText="1"/>
    </xf>
    <xf numFmtId="0" fontId="26" fillId="107" borderId="2" xfId="0" applyFont="1" applyFill="1" applyBorder="1" applyAlignment="1">
      <alignment horizontal="right" vertical="center" wrapText="1"/>
    </xf>
    <xf numFmtId="2" fontId="26" fillId="107" borderId="1" xfId="0" applyNumberFormat="1" applyFont="1" applyFill="1" applyBorder="1" applyAlignment="1">
      <alignment horizontal="center" vertical="center" wrapText="1"/>
    </xf>
    <xf numFmtId="2" fontId="26" fillId="107" borderId="1" xfId="0" applyNumberFormat="1" applyFont="1" applyFill="1" applyBorder="1" applyAlignment="1">
      <alignment horizontal="right" vertical="center" wrapText="1"/>
    </xf>
    <xf numFmtId="0" fontId="26" fillId="107" borderId="1" xfId="0" applyFont="1" applyFill="1" applyBorder="1" applyAlignment="1">
      <alignment horizontal="right" vertical="center" wrapText="1"/>
    </xf>
    <xf numFmtId="2" fontId="26" fillId="107" borderId="5" xfId="0" applyNumberFormat="1" applyFont="1" applyFill="1" applyBorder="1" applyAlignment="1">
      <alignment horizontal="center" vertical="center" wrapText="1"/>
    </xf>
    <xf numFmtId="0" fontId="26" fillId="0" borderId="67" xfId="0" applyFont="1" applyFill="1" applyBorder="1" applyAlignment="1">
      <alignment horizontal="justify" vertical="center" wrapText="1"/>
    </xf>
    <xf numFmtId="2" fontId="125" fillId="9" borderId="1" xfId="0" applyNumberFormat="1" applyFont="1" applyFill="1" applyBorder="1" applyAlignment="1">
      <alignment horizontal="center" vertical="center" wrapText="1"/>
    </xf>
    <xf numFmtId="2" fontId="125" fillId="0" borderId="1" xfId="0" applyNumberFormat="1" applyFont="1" applyBorder="1" applyAlignment="1">
      <alignment horizontal="center" vertical="center" wrapText="1"/>
    </xf>
    <xf numFmtId="0" fontId="24" fillId="0" borderId="3" xfId="0" applyFont="1" applyBorder="1" applyAlignment="1">
      <alignment vertical="center" wrapText="1"/>
    </xf>
    <xf numFmtId="0" fontId="24" fillId="15" borderId="66" xfId="0" applyFont="1" applyFill="1" applyBorder="1" applyAlignment="1">
      <alignment vertical="center" wrapText="1"/>
    </xf>
    <xf numFmtId="0" fontId="127" fillId="0" borderId="1" xfId="0" applyFont="1" applyBorder="1" applyAlignment="1">
      <alignment vertical="center" wrapText="1"/>
    </xf>
    <xf numFmtId="49" fontId="127" fillId="0" borderId="1" xfId="0" applyNumberFormat="1" applyFont="1" applyBorder="1" applyAlignment="1">
      <alignment horizontal="center" vertical="center" wrapText="1"/>
    </xf>
    <xf numFmtId="0" fontId="127" fillId="0" borderId="1" xfId="0" applyFont="1" applyFill="1" applyBorder="1" applyAlignment="1">
      <alignment horizontal="center" vertical="center" wrapText="1"/>
    </xf>
    <xf numFmtId="0" fontId="127" fillId="0" borderId="1" xfId="0" applyFont="1" applyBorder="1" applyAlignment="1">
      <alignment horizontal="center" vertical="center" wrapText="1"/>
    </xf>
    <xf numFmtId="0" fontId="127" fillId="0" borderId="29" xfId="0" applyFont="1" applyFill="1" applyBorder="1" applyAlignment="1">
      <alignment horizontal="justify" vertical="center" wrapText="1"/>
    </xf>
    <xf numFmtId="2" fontId="127" fillId="0" borderId="5" xfId="0" applyNumberFormat="1" applyFont="1" applyBorder="1" applyAlignment="1">
      <alignment horizontal="center" vertical="center" wrapText="1"/>
    </xf>
    <xf numFmtId="2" fontId="127" fillId="0" borderId="1" xfId="0" applyNumberFormat="1" applyFont="1" applyBorder="1" applyAlignment="1">
      <alignment horizontal="center" vertical="center" wrapText="1"/>
    </xf>
    <xf numFmtId="0" fontId="127" fillId="0" borderId="0" xfId="0" applyFont="1" applyFill="1" applyAlignment="1">
      <alignment horizontal="center" vertical="center" wrapText="1"/>
    </xf>
    <xf numFmtId="0" fontId="127" fillId="0" borderId="0" xfId="0" applyFont="1" applyFill="1" applyAlignment="1">
      <alignment vertical="center" wrapText="1"/>
    </xf>
    <xf numFmtId="0" fontId="127" fillId="0" borderId="0" xfId="0" applyFont="1" applyAlignment="1">
      <alignment vertical="center" wrapText="1"/>
    </xf>
    <xf numFmtId="0" fontId="127" fillId="0" borderId="0" xfId="0" applyFont="1"/>
    <xf numFmtId="0" fontId="126" fillId="5" borderId="2" xfId="0" applyFont="1" applyFill="1" applyBorder="1" applyAlignment="1">
      <alignment horizontal="right" vertical="center" wrapText="1"/>
    </xf>
    <xf numFmtId="0" fontId="24" fillId="0" borderId="2" xfId="0" applyFont="1" applyBorder="1" applyAlignment="1">
      <alignment horizontal="center" vertical="center" wrapText="1"/>
    </xf>
    <xf numFmtId="0" fontId="24" fillId="0" borderId="1" xfId="0" applyFont="1" applyBorder="1" applyAlignment="1">
      <alignment horizontal="center" vertical="center" wrapText="1"/>
    </xf>
    <xf numFmtId="0" fontId="24" fillId="5" borderId="1" xfId="0" applyFont="1" applyFill="1" applyBorder="1" applyAlignment="1">
      <alignment horizontal="center" vertical="center" wrapText="1"/>
    </xf>
    <xf numFmtId="0" fontId="29" fillId="5" borderId="2" xfId="0" applyFont="1" applyFill="1" applyBorder="1" applyAlignment="1">
      <alignment horizontal="right" vertical="center" wrapText="1"/>
    </xf>
    <xf numFmtId="0" fontId="24" fillId="9" borderId="32" xfId="0" applyFont="1" applyFill="1" applyBorder="1" applyAlignment="1">
      <alignment horizontal="justify" vertical="center" wrapText="1"/>
    </xf>
    <xf numFmtId="0" fontId="27" fillId="5" borderId="2" xfId="0" applyFont="1" applyFill="1" applyBorder="1" applyAlignment="1">
      <alignment horizontal="right" vertical="center" wrapText="1"/>
    </xf>
    <xf numFmtId="0" fontId="26" fillId="107" borderId="29" xfId="0" applyFont="1" applyFill="1" applyBorder="1" applyAlignment="1">
      <alignment horizontal="right" vertical="center" wrapText="1"/>
    </xf>
    <xf numFmtId="0" fontId="26" fillId="9" borderId="0" xfId="0" applyFont="1" applyFill="1" applyAlignment="1">
      <alignment horizontal="right" vertical="center" wrapText="1"/>
    </xf>
    <xf numFmtId="0" fontId="26" fillId="107" borderId="0" xfId="0" applyFont="1" applyFill="1" applyAlignment="1">
      <alignment horizontal="right" vertical="center" wrapText="1"/>
    </xf>
    <xf numFmtId="0" fontId="24" fillId="0" borderId="1" xfId="0" applyFont="1" applyBorder="1" applyAlignment="1">
      <alignment horizontal="center" vertical="center" wrapText="1"/>
    </xf>
    <xf numFmtId="0" fontId="24" fillId="15" borderId="35" xfId="0" applyFont="1" applyFill="1" applyBorder="1" applyAlignment="1">
      <alignment horizontal="justify" vertical="center" wrapText="1"/>
    </xf>
    <xf numFmtId="2" fontId="128" fillId="0" borderId="1" xfId="0" applyNumberFormat="1" applyFont="1" applyBorder="1" applyAlignment="1">
      <alignment horizontal="center" vertical="center" wrapText="1"/>
    </xf>
    <xf numFmtId="49" fontId="26" fillId="3" borderId="5" xfId="0" applyNumberFormat="1" applyFont="1" applyFill="1" applyBorder="1" applyAlignment="1">
      <alignment horizontal="center" vertical="center" wrapText="1"/>
    </xf>
    <xf numFmtId="49" fontId="26" fillId="7" borderId="5" xfId="0" applyNumberFormat="1" applyFont="1" applyFill="1" applyBorder="1" applyAlignment="1">
      <alignment horizontal="center" vertical="center" wrapText="1"/>
    </xf>
    <xf numFmtId="49" fontId="24" fillId="0" borderId="0" xfId="0" applyNumberFormat="1" applyFont="1" applyBorder="1" applyAlignment="1">
      <alignment horizontal="center" vertical="center" wrapText="1"/>
    </xf>
    <xf numFmtId="49" fontId="25" fillId="0" borderId="1" xfId="0" applyNumberFormat="1" applyFont="1" applyBorder="1" applyAlignment="1">
      <alignment vertical="center"/>
    </xf>
    <xf numFmtId="49" fontId="26" fillId="0" borderId="1" xfId="0" applyNumberFormat="1" applyFont="1" applyBorder="1" applyAlignment="1">
      <alignment vertical="center"/>
    </xf>
    <xf numFmtId="49" fontId="129" fillId="0" borderId="1" xfId="1959" applyNumberFormat="1" applyFill="1" applyBorder="1" applyAlignment="1">
      <alignment vertical="center"/>
    </xf>
    <xf numFmtId="49" fontId="24" fillId="0" borderId="1" xfId="0" applyNumberFormat="1" applyFont="1" applyFill="1" applyBorder="1" applyAlignment="1">
      <alignment vertical="center"/>
    </xf>
    <xf numFmtId="49" fontId="24" fillId="11" borderId="1" xfId="0" applyNumberFormat="1" applyFont="1" applyFill="1" applyBorder="1" applyAlignment="1">
      <alignment vertical="center"/>
    </xf>
    <xf numFmtId="49" fontId="24" fillId="9" borderId="1" xfId="0" applyNumberFormat="1" applyFont="1" applyFill="1" applyBorder="1" applyAlignment="1">
      <alignment vertical="center"/>
    </xf>
    <xf numFmtId="49" fontId="24" fillId="3" borderId="1" xfId="0" applyNumberFormat="1" applyFont="1" applyFill="1" applyBorder="1" applyAlignment="1">
      <alignment vertical="center"/>
    </xf>
    <xf numFmtId="0" fontId="24" fillId="61" borderId="1" xfId="0" applyFont="1" applyFill="1" applyBorder="1" applyAlignment="1">
      <alignment vertical="center"/>
    </xf>
    <xf numFmtId="17" fontId="24" fillId="61" borderId="1" xfId="0" applyNumberFormat="1" applyFont="1" applyFill="1" applyBorder="1" applyAlignment="1">
      <alignment vertical="center"/>
    </xf>
    <xf numFmtId="49" fontId="24" fillId="4" borderId="1" xfId="0" applyNumberFormat="1" applyFont="1" applyFill="1" applyBorder="1" applyAlignment="1">
      <alignment vertical="center"/>
    </xf>
    <xf numFmtId="49" fontId="24" fillId="0" borderId="1" xfId="0" applyNumberFormat="1" applyFont="1" applyBorder="1" applyAlignment="1">
      <alignment vertical="center"/>
    </xf>
    <xf numFmtId="49" fontId="26" fillId="0" borderId="1" xfId="0" applyNumberFormat="1" applyFont="1" applyFill="1" applyBorder="1" applyAlignment="1">
      <alignment vertical="center"/>
    </xf>
    <xf numFmtId="49" fontId="26" fillId="3" borderId="1" xfId="0" applyNumberFormat="1" applyFont="1" applyFill="1" applyBorder="1" applyAlignment="1">
      <alignment vertical="center"/>
    </xf>
    <xf numFmtId="17" fontId="26" fillId="61" borderId="1" xfId="0" applyNumberFormat="1" applyFont="1" applyFill="1" applyBorder="1" applyAlignment="1">
      <alignment vertical="center"/>
    </xf>
    <xf numFmtId="49" fontId="26" fillId="3" borderId="5" xfId="0" applyNumberFormat="1" applyFont="1" applyFill="1" applyBorder="1" applyAlignment="1">
      <alignment vertical="center"/>
    </xf>
    <xf numFmtId="49" fontId="26" fillId="7" borderId="5" xfId="0" applyNumberFormat="1" applyFont="1" applyFill="1" applyBorder="1" applyAlignment="1">
      <alignment vertical="center"/>
    </xf>
    <xf numFmtId="49" fontId="24" fillId="0" borderId="0" xfId="0" applyNumberFormat="1" applyFont="1" applyAlignment="1">
      <alignment vertical="center"/>
    </xf>
    <xf numFmtId="49" fontId="129" fillId="0" borderId="1" xfId="1959" applyNumberFormat="1" applyBorder="1" applyAlignment="1">
      <alignment vertical="center"/>
    </xf>
    <xf numFmtId="0" fontId="129" fillId="0" borderId="0" xfId="1959" applyAlignment="1">
      <alignment horizontal="justify" vertical="center"/>
    </xf>
    <xf numFmtId="49" fontId="24" fillId="0" borderId="1" xfId="0" applyNumberFormat="1" applyFont="1" applyBorder="1" applyAlignment="1">
      <alignment vertical="center" wrapText="1"/>
    </xf>
    <xf numFmtId="49" fontId="24" fillId="0" borderId="0" xfId="0" applyNumberFormat="1" applyFont="1" applyBorder="1" applyAlignment="1">
      <alignment vertical="center" wrapText="1"/>
    </xf>
    <xf numFmtId="49" fontId="26" fillId="0" borderId="1" xfId="0" applyNumberFormat="1" applyFont="1" applyBorder="1" applyAlignment="1">
      <alignment vertical="center" wrapText="1"/>
    </xf>
    <xf numFmtId="49" fontId="127" fillId="0" borderId="1" xfId="0" applyNumberFormat="1" applyFont="1" applyBorder="1" applyAlignment="1">
      <alignment vertical="center" wrapText="1"/>
    </xf>
    <xf numFmtId="0" fontId="127" fillId="9" borderId="1" xfId="0" applyFont="1" applyFill="1" applyBorder="1" applyAlignment="1">
      <alignment vertical="center" wrapText="1"/>
    </xf>
    <xf numFmtId="49" fontId="127" fillId="9" borderId="1" xfId="0" applyNumberFormat="1" applyFont="1" applyFill="1" applyBorder="1" applyAlignment="1">
      <alignment horizontal="center" vertical="center" wrapText="1"/>
    </xf>
    <xf numFmtId="0" fontId="26" fillId="9" borderId="1" xfId="0" applyFont="1" applyFill="1" applyBorder="1" applyAlignment="1">
      <alignment vertical="center" wrapText="1"/>
    </xf>
    <xf numFmtId="49" fontId="26" fillId="9" borderId="1" xfId="0" applyNumberFormat="1" applyFont="1" applyFill="1" applyBorder="1" applyAlignment="1">
      <alignment horizontal="center" vertical="center" wrapText="1"/>
    </xf>
    <xf numFmtId="49" fontId="26" fillId="9" borderId="1" xfId="0" applyNumberFormat="1" applyFont="1" applyFill="1" applyBorder="1" applyAlignment="1">
      <alignment vertical="center" wrapText="1"/>
    </xf>
    <xf numFmtId="0" fontId="129" fillId="9" borderId="0" xfId="1959" applyFill="1" applyAlignment="1">
      <alignment horizontal="justify" vertical="center" wrapText="1"/>
    </xf>
    <xf numFmtId="49" fontId="129" fillId="9" borderId="1" xfId="1959" applyNumberFormat="1" applyFill="1" applyBorder="1" applyAlignment="1">
      <alignment horizontal="left" vertical="center"/>
    </xf>
    <xf numFmtId="181" fontId="24" fillId="0" borderId="1" xfId="0" applyNumberFormat="1" applyFont="1" applyBorder="1" applyAlignment="1">
      <alignment horizontal="center" vertical="center" wrapText="1"/>
    </xf>
    <xf numFmtId="0" fontId="29" fillId="61" borderId="1" xfId="0" applyFont="1" applyFill="1" applyBorder="1" applyAlignment="1">
      <alignment horizontal="right" vertical="center" wrapText="1"/>
    </xf>
    <xf numFmtId="0" fontId="26" fillId="61" borderId="1" xfId="0" applyFont="1" applyFill="1" applyBorder="1" applyAlignment="1">
      <alignment horizontal="left" vertical="center" wrapText="1"/>
    </xf>
    <xf numFmtId="49" fontId="26" fillId="61" borderId="1" xfId="0" applyNumberFormat="1" applyFont="1" applyFill="1" applyBorder="1" applyAlignment="1">
      <alignment horizontal="center" vertical="center" wrapText="1"/>
    </xf>
    <xf numFmtId="49" fontId="26" fillId="61" borderId="5" xfId="0" applyNumberFormat="1" applyFont="1" applyFill="1" applyBorder="1" applyAlignment="1">
      <alignment horizontal="center" vertical="center" wrapText="1"/>
    </xf>
    <xf numFmtId="49" fontId="26" fillId="61" borderId="5" xfId="0" applyNumberFormat="1" applyFont="1" applyFill="1" applyBorder="1" applyAlignment="1">
      <alignment vertical="center"/>
    </xf>
    <xf numFmtId="166" fontId="26" fillId="64" borderId="5" xfId="0" applyNumberFormat="1" applyFont="1" applyFill="1" applyBorder="1" applyAlignment="1">
      <alignment horizontal="center" vertical="center" wrapText="1"/>
    </xf>
    <xf numFmtId="0" fontId="29" fillId="64" borderId="1" xfId="0" applyFont="1" applyFill="1" applyBorder="1" applyAlignment="1">
      <alignment horizontal="right" vertical="center" wrapText="1"/>
    </xf>
    <xf numFmtId="0" fontId="26" fillId="64" borderId="1" xfId="0" applyFont="1" applyFill="1" applyBorder="1" applyAlignment="1">
      <alignment horizontal="left" vertical="center" wrapText="1"/>
    </xf>
    <xf numFmtId="49" fontId="26" fillId="64" borderId="1" xfId="0" applyNumberFormat="1" applyFont="1" applyFill="1" applyBorder="1" applyAlignment="1">
      <alignment horizontal="center" vertical="center" wrapText="1"/>
    </xf>
    <xf numFmtId="49" fontId="26" fillId="64" borderId="5" xfId="0" applyNumberFormat="1" applyFont="1" applyFill="1" applyBorder="1" applyAlignment="1">
      <alignment horizontal="center" vertical="center" wrapText="1"/>
    </xf>
    <xf numFmtId="49" fontId="26" fillId="64" borderId="5" xfId="0" applyNumberFormat="1" applyFont="1" applyFill="1" applyBorder="1" applyAlignment="1">
      <alignment vertical="center"/>
    </xf>
    <xf numFmtId="0" fontId="26" fillId="64" borderId="1" xfId="0" applyFont="1" applyFill="1" applyBorder="1" applyAlignment="1">
      <alignment horizontal="center" vertical="center" wrapText="1"/>
    </xf>
    <xf numFmtId="0" fontId="29" fillId="61" borderId="2" xfId="0" applyFont="1" applyFill="1" applyBorder="1" applyAlignment="1">
      <alignment horizontal="right" vertical="center" wrapText="1"/>
    </xf>
    <xf numFmtId="0" fontId="24" fillId="15" borderId="64" xfId="0" applyFont="1" applyFill="1" applyBorder="1" applyAlignment="1">
      <alignment horizontal="justify" vertical="center" wrapText="1"/>
    </xf>
    <xf numFmtId="0" fontId="24" fillId="15" borderId="65" xfId="0" applyFont="1" applyFill="1" applyBorder="1" applyAlignment="1">
      <alignment horizontal="justify" vertical="center" wrapText="1"/>
    </xf>
    <xf numFmtId="0" fontId="24" fillId="15" borderId="66" xfId="0" applyFont="1" applyFill="1" applyBorder="1" applyAlignment="1">
      <alignment horizontal="justify" vertical="center" wrapText="1"/>
    </xf>
    <xf numFmtId="0" fontId="24" fillId="15" borderId="67" xfId="0" applyFont="1" applyFill="1" applyBorder="1" applyAlignment="1">
      <alignment horizontal="justify" vertical="center" wrapText="1"/>
    </xf>
    <xf numFmtId="0" fontId="24" fillId="3" borderId="67" xfId="0" applyFont="1" applyFill="1" applyBorder="1" applyAlignment="1">
      <alignment horizontal="center" vertical="center" wrapText="1"/>
    </xf>
    <xf numFmtId="0" fontId="24" fillId="61" borderId="67" xfId="0" applyFont="1" applyFill="1" applyBorder="1" applyAlignment="1">
      <alignment horizontal="center" vertical="center" wrapText="1"/>
    </xf>
    <xf numFmtId="0" fontId="24" fillId="13" borderId="67" xfId="0" applyFont="1" applyFill="1" applyBorder="1" applyAlignment="1">
      <alignment horizontal="center" vertical="center" wrapText="1"/>
    </xf>
    <xf numFmtId="0" fontId="24" fillId="15" borderId="64" xfId="0" applyFont="1" applyFill="1" applyBorder="1" applyAlignment="1">
      <alignment vertical="center" wrapText="1"/>
    </xf>
    <xf numFmtId="0" fontId="24" fillId="15" borderId="65" xfId="0" applyFont="1" applyFill="1" applyBorder="1" applyAlignment="1">
      <alignment vertical="center" wrapText="1"/>
    </xf>
    <xf numFmtId="0" fontId="24" fillId="0" borderId="67" xfId="0" applyFont="1" applyFill="1" applyBorder="1" applyAlignment="1">
      <alignment horizontal="justify" vertical="center" wrapText="1"/>
    </xf>
    <xf numFmtId="2" fontId="24" fillId="107" borderId="5" xfId="0" applyNumberFormat="1" applyFont="1" applyFill="1" applyBorder="1" applyAlignment="1">
      <alignment horizontal="center" vertical="center" wrapText="1"/>
    </xf>
    <xf numFmtId="0" fontId="26" fillId="7" borderId="67" xfId="0" applyFont="1" applyFill="1" applyBorder="1" applyAlignment="1">
      <alignment horizontal="center" vertical="center" wrapText="1"/>
    </xf>
    <xf numFmtId="0" fontId="26" fillId="64" borderId="67" xfId="0" applyFont="1" applyFill="1" applyBorder="1" applyAlignment="1">
      <alignment horizontal="center" vertical="center" wrapText="1"/>
    </xf>
    <xf numFmtId="0" fontId="24" fillId="61" borderId="93" xfId="0" applyFont="1" applyFill="1" applyBorder="1" applyAlignment="1">
      <alignment horizontal="center" vertical="center" wrapText="1"/>
    </xf>
    <xf numFmtId="0" fontId="26" fillId="108" borderId="5" xfId="0" applyFont="1" applyFill="1" applyBorder="1" applyAlignment="1">
      <alignment vertical="center" wrapText="1"/>
    </xf>
    <xf numFmtId="0" fontId="26" fillId="108" borderId="1" xfId="0" applyFont="1" applyFill="1" applyBorder="1" applyAlignment="1">
      <alignment vertical="center" wrapText="1"/>
    </xf>
    <xf numFmtId="49" fontId="26" fillId="108" borderId="1" xfId="0" applyNumberFormat="1" applyFont="1" applyFill="1" applyBorder="1" applyAlignment="1">
      <alignment horizontal="center" vertical="center" wrapText="1"/>
    </xf>
    <xf numFmtId="0" fontId="26" fillId="108" borderId="1" xfId="0" applyFont="1" applyFill="1" applyBorder="1" applyAlignment="1">
      <alignment horizontal="center" vertical="center" wrapText="1"/>
    </xf>
    <xf numFmtId="2" fontId="26" fillId="108" borderId="1" xfId="0" applyNumberFormat="1" applyFont="1" applyFill="1" applyBorder="1" applyAlignment="1">
      <alignment horizontal="center" vertical="center" wrapText="1"/>
    </xf>
    <xf numFmtId="2" fontId="124" fillId="108" borderId="1" xfId="0" applyNumberFormat="1" applyFont="1" applyFill="1" applyBorder="1" applyAlignment="1">
      <alignment horizontal="center" vertical="center" wrapText="1"/>
    </xf>
    <xf numFmtId="0" fontId="26" fillId="108" borderId="0" xfId="0" applyFont="1" applyFill="1"/>
    <xf numFmtId="2" fontId="125" fillId="14" borderId="5" xfId="0" applyNumberFormat="1" applyFont="1" applyFill="1" applyBorder="1" applyAlignment="1">
      <alignment horizontal="center" vertical="center" wrapText="1"/>
    </xf>
    <xf numFmtId="0" fontId="29" fillId="5" borderId="1" xfId="0" applyFont="1" applyFill="1" applyBorder="1" applyAlignment="1">
      <alignment horizontal="right" vertical="center" wrapText="1"/>
    </xf>
    <xf numFmtId="0" fontId="30" fillId="5" borderId="1" xfId="0" applyFont="1" applyFill="1" applyBorder="1" applyAlignment="1">
      <alignment horizontal="left" vertical="center" wrapText="1"/>
    </xf>
    <xf numFmtId="0" fontId="24" fillId="15" borderId="64" xfId="0" applyFont="1" applyFill="1" applyBorder="1" applyAlignment="1">
      <alignment horizontal="justify" vertical="center" wrapText="1"/>
    </xf>
    <xf numFmtId="0" fontId="24" fillId="15" borderId="66" xfId="0" applyFont="1" applyFill="1" applyBorder="1" applyAlignment="1">
      <alignment horizontal="justify" vertical="center" wrapText="1"/>
    </xf>
    <xf numFmtId="0" fontId="24" fillId="15" borderId="67" xfId="0" applyFont="1" applyFill="1" applyBorder="1" applyAlignment="1">
      <alignment horizontal="justify" vertical="center" wrapText="1"/>
    </xf>
    <xf numFmtId="49" fontId="25" fillId="0" borderId="2" xfId="0" applyNumberFormat="1" applyFont="1" applyBorder="1" applyAlignment="1">
      <alignment horizontal="center" vertical="center" wrapText="1"/>
    </xf>
    <xf numFmtId="49" fontId="25" fillId="0" borderId="3" xfId="0" applyNumberFormat="1" applyFont="1" applyBorder="1" applyAlignment="1">
      <alignment horizontal="center" vertical="center" wrapText="1"/>
    </xf>
    <xf numFmtId="49" fontId="25" fillId="0" borderId="4" xfId="0" applyNumberFormat="1" applyFont="1" applyBorder="1" applyAlignment="1">
      <alignment horizontal="center" vertical="center" wrapText="1"/>
    </xf>
    <xf numFmtId="49" fontId="24" fillId="0" borderId="2" xfId="0" applyNumberFormat="1" applyFont="1" applyFill="1" applyBorder="1" applyAlignment="1">
      <alignment horizontal="center" vertical="center" wrapText="1"/>
    </xf>
    <xf numFmtId="49" fontId="24" fillId="0" borderId="4" xfId="0" applyNumberFormat="1" applyFont="1" applyFill="1" applyBorder="1" applyAlignment="1">
      <alignment horizontal="center" vertical="center" wrapText="1"/>
    </xf>
    <xf numFmtId="0" fontId="28" fillId="0" borderId="2" xfId="0" applyFont="1" applyBorder="1" applyAlignment="1">
      <alignment horizontal="left" vertical="center" wrapText="1"/>
    </xf>
    <xf numFmtId="0" fontId="28" fillId="0" borderId="4" xfId="0" applyFont="1" applyBorder="1" applyAlignment="1">
      <alignment horizontal="left" vertical="center" wrapText="1"/>
    </xf>
    <xf numFmtId="0" fontId="29" fillId="0" borderId="1" xfId="0" applyFont="1" applyBorder="1" applyAlignment="1">
      <alignment horizontal="right" vertical="center" wrapText="1"/>
    </xf>
    <xf numFmtId="49" fontId="129" fillId="0" borderId="2" xfId="1959" applyNumberFormat="1" applyFill="1" applyBorder="1" applyAlignment="1">
      <alignment vertical="center"/>
    </xf>
    <xf numFmtId="49" fontId="129" fillId="0" borderId="4" xfId="1959" applyNumberFormat="1" applyFill="1" applyBorder="1" applyAlignment="1">
      <alignment vertical="center"/>
    </xf>
    <xf numFmtId="49" fontId="129" fillId="0" borderId="2" xfId="1959" applyNumberFormat="1" applyBorder="1" applyAlignment="1">
      <alignment vertical="center"/>
    </xf>
    <xf numFmtId="49" fontId="129" fillId="0" borderId="3" xfId="1959" applyNumberFormat="1" applyBorder="1" applyAlignment="1">
      <alignment vertical="center"/>
    </xf>
    <xf numFmtId="49" fontId="129" fillId="0" borderId="4" xfId="1959" applyNumberFormat="1" applyBorder="1" applyAlignment="1">
      <alignment vertical="center"/>
    </xf>
    <xf numFmtId="49" fontId="24" fillId="0" borderId="4" xfId="0" applyNumberFormat="1" applyFont="1" applyFill="1" applyBorder="1" applyAlignment="1">
      <alignment vertical="center"/>
    </xf>
    <xf numFmtId="49" fontId="24" fillId="0" borderId="2" xfId="0" applyNumberFormat="1" applyFont="1" applyBorder="1" applyAlignment="1">
      <alignment horizontal="center" vertical="center" wrapText="1"/>
    </xf>
    <xf numFmtId="49" fontId="24" fillId="0" borderId="4" xfId="0" applyNumberFormat="1" applyFont="1" applyBorder="1" applyAlignment="1">
      <alignment horizontal="center" vertical="center" wrapText="1"/>
    </xf>
    <xf numFmtId="0" fontId="24" fillId="5" borderId="2" xfId="0" applyFont="1" applyFill="1" applyBorder="1" applyAlignment="1">
      <alignment horizontal="center" vertical="center" wrapText="1"/>
    </xf>
    <xf numFmtId="0" fontId="24" fillId="5" borderId="3" xfId="0" applyFont="1" applyFill="1" applyBorder="1" applyAlignment="1">
      <alignment horizontal="center" vertical="center" wrapText="1"/>
    </xf>
    <xf numFmtId="0" fontId="24" fillId="5" borderId="4" xfId="0" applyFont="1" applyFill="1" applyBorder="1" applyAlignment="1">
      <alignment horizontal="center" vertical="center" wrapText="1"/>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4" fillId="15" borderId="32" xfId="0" applyFont="1" applyFill="1" applyBorder="1" applyAlignment="1">
      <alignment horizontal="justify" vertical="center" wrapText="1"/>
    </xf>
    <xf numFmtId="0" fontId="24" fillId="15" borderId="62" xfId="0" applyFont="1" applyFill="1" applyBorder="1" applyAlignment="1">
      <alignment horizontal="justify" vertical="center" wrapText="1"/>
    </xf>
    <xf numFmtId="0" fontId="24" fillId="15" borderId="35" xfId="0" applyFont="1" applyFill="1" applyBorder="1" applyAlignment="1">
      <alignment horizontal="justify" vertical="center" wrapText="1"/>
    </xf>
    <xf numFmtId="0" fontId="24" fillId="3" borderId="32" xfId="0" applyFont="1" applyFill="1" applyBorder="1" applyAlignment="1">
      <alignment horizontal="justify" vertical="center" wrapText="1"/>
    </xf>
    <xf numFmtId="0" fontId="24" fillId="3" borderId="35" xfId="0" applyFont="1" applyFill="1" applyBorder="1" applyAlignment="1">
      <alignment horizontal="justify" vertical="center" wrapText="1"/>
    </xf>
    <xf numFmtId="0" fontId="24" fillId="0" borderId="32" xfId="0" applyFont="1" applyBorder="1" applyAlignment="1">
      <alignment horizontal="justify" vertical="center" wrapText="1"/>
    </xf>
    <xf numFmtId="0" fontId="24" fillId="0" borderId="35" xfId="0" applyFont="1" applyBorder="1" applyAlignment="1">
      <alignment horizontal="justify" vertical="center" wrapText="1"/>
    </xf>
    <xf numFmtId="0" fontId="24" fillId="5" borderId="32" xfId="0" applyFont="1" applyFill="1" applyBorder="1" applyAlignment="1">
      <alignment horizontal="justify" vertical="center" wrapText="1"/>
    </xf>
    <xf numFmtId="0" fontId="24" fillId="5" borderId="35" xfId="0" applyFont="1" applyFill="1" applyBorder="1" applyAlignment="1">
      <alignment horizontal="justify" vertical="center" wrapText="1"/>
    </xf>
    <xf numFmtId="0" fontId="24" fillId="0" borderId="2"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25" fillId="0" borderId="1" xfId="0" applyFont="1" applyBorder="1" applyAlignment="1">
      <alignment horizontal="left" vertical="center" wrapText="1"/>
    </xf>
    <xf numFmtId="0" fontId="24" fillId="5" borderId="1" xfId="0" applyFont="1" applyFill="1" applyBorder="1" applyAlignment="1">
      <alignment horizontal="center" vertical="center" wrapText="1"/>
    </xf>
    <xf numFmtId="0" fontId="24" fillId="0" borderId="1" xfId="0" applyFont="1" applyBorder="1" applyAlignment="1">
      <alignment horizontal="center" vertical="center" wrapText="1"/>
    </xf>
    <xf numFmtId="0" fontId="25" fillId="5" borderId="1" xfId="0" applyFont="1" applyFill="1" applyBorder="1" applyAlignment="1">
      <alignment horizontal="left" vertical="center" wrapText="1"/>
    </xf>
    <xf numFmtId="0" fontId="25" fillId="14" borderId="1" xfId="0" applyFont="1" applyFill="1" applyBorder="1" applyAlignment="1">
      <alignment horizontal="left" vertical="center" wrapText="1"/>
    </xf>
    <xf numFmtId="0" fontId="24" fillId="0" borderId="32" xfId="0" applyFont="1" applyBorder="1" applyAlignment="1">
      <alignment horizontal="center" vertical="center" wrapText="1"/>
    </xf>
    <xf numFmtId="0" fontId="24" fillId="0" borderId="62" xfId="0" applyFont="1" applyBorder="1" applyAlignment="1">
      <alignment horizontal="center" vertical="center" wrapText="1"/>
    </xf>
    <xf numFmtId="0" fontId="24" fillId="0" borderId="35" xfId="0" applyFont="1" applyBorder="1" applyAlignment="1">
      <alignment horizontal="center" vertical="center" wrapText="1"/>
    </xf>
    <xf numFmtId="49" fontId="129" fillId="0" borderId="2" xfId="1959" applyNumberFormat="1" applyFill="1" applyBorder="1" applyAlignment="1">
      <alignment vertical="center" wrapText="1"/>
    </xf>
    <xf numFmtId="0" fontId="29" fillId="5" borderId="2" xfId="0" applyFont="1" applyFill="1" applyBorder="1" applyAlignment="1">
      <alignment horizontal="right" vertical="center" wrapText="1"/>
    </xf>
    <xf numFmtId="0" fontId="29" fillId="5" borderId="4" xfId="0" applyFont="1" applyFill="1" applyBorder="1" applyAlignment="1">
      <alignment horizontal="right" vertical="center" wrapText="1"/>
    </xf>
    <xf numFmtId="0" fontId="25" fillId="0" borderId="32" xfId="0" applyFont="1" applyBorder="1" applyAlignment="1">
      <alignment horizontal="center" vertical="center" wrapText="1"/>
    </xf>
    <xf numFmtId="0" fontId="25" fillId="0" borderId="33" xfId="0" applyFont="1" applyBorder="1" applyAlignment="1">
      <alignment horizontal="center" vertical="center" wrapText="1"/>
    </xf>
    <xf numFmtId="0" fontId="25" fillId="0" borderId="34" xfId="0" applyFont="1" applyBorder="1" applyAlignment="1">
      <alignment horizontal="center" vertical="center" wrapText="1"/>
    </xf>
    <xf numFmtId="0" fontId="25" fillId="0" borderId="35" xfId="0" applyFont="1" applyBorder="1" applyAlignment="1">
      <alignment horizontal="center" vertical="center" wrapText="1"/>
    </xf>
    <xf numFmtId="0" fontId="25" fillId="0" borderId="36" xfId="0" applyFont="1" applyBorder="1" applyAlignment="1">
      <alignment horizontal="center" vertical="center" wrapText="1"/>
    </xf>
    <xf numFmtId="0" fontId="25" fillId="0" borderId="37" xfId="0" applyFont="1" applyBorder="1" applyAlignment="1">
      <alignment horizontal="center" vertical="center" wrapText="1"/>
    </xf>
    <xf numFmtId="0" fontId="31" fillId="0" borderId="0" xfId="0" applyFont="1" applyAlignment="1">
      <alignment horizontal="center" vertical="center" wrapText="1"/>
    </xf>
    <xf numFmtId="0" fontId="31" fillId="0" borderId="36" xfId="0" applyFont="1" applyBorder="1" applyAlignment="1">
      <alignment horizontal="center" vertical="center" wrapText="1"/>
    </xf>
    <xf numFmtId="0" fontId="26" fillId="0" borderId="2" xfId="0" applyFont="1" applyBorder="1" applyAlignment="1">
      <alignment horizontal="right" vertical="center" wrapText="1"/>
    </xf>
    <xf numFmtId="0" fontId="26" fillId="0" borderId="4" xfId="0" applyFont="1" applyBorder="1" applyAlignment="1">
      <alignment horizontal="right" vertical="center" wrapText="1"/>
    </xf>
    <xf numFmtId="0" fontId="24" fillId="0" borderId="2" xfId="0" applyFont="1" applyBorder="1" applyAlignment="1">
      <alignment horizontal="left" vertical="center" wrapText="1"/>
    </xf>
    <xf numFmtId="0" fontId="24" fillId="0" borderId="4" xfId="0" applyFont="1" applyBorder="1" applyAlignment="1">
      <alignment horizontal="left" vertical="center" wrapText="1"/>
    </xf>
    <xf numFmtId="0" fontId="26" fillId="5" borderId="2" xfId="0" applyFont="1" applyFill="1" applyBorder="1" applyAlignment="1">
      <alignment horizontal="right" vertical="center" wrapText="1"/>
    </xf>
    <xf numFmtId="0" fontId="26" fillId="5" borderId="4" xfId="0" applyFont="1" applyFill="1" applyBorder="1" applyAlignment="1">
      <alignment horizontal="right" vertical="center" wrapText="1"/>
    </xf>
    <xf numFmtId="0" fontId="25" fillId="9" borderId="2" xfId="0" applyFont="1" applyFill="1" applyBorder="1" applyAlignment="1">
      <alignment horizontal="left" vertical="center" wrapText="1"/>
    </xf>
    <xf numFmtId="0" fontId="25" fillId="9" borderId="4" xfId="0" applyFont="1" applyFill="1" applyBorder="1" applyAlignment="1">
      <alignment horizontal="left" vertical="center" wrapText="1"/>
    </xf>
    <xf numFmtId="0" fontId="24" fillId="0" borderId="3" xfId="0" applyFont="1" applyBorder="1" applyAlignment="1">
      <alignment horizontal="left" vertical="center" wrapText="1"/>
    </xf>
    <xf numFmtId="0" fontId="24" fillId="15" borderId="64" xfId="0" applyFont="1" applyFill="1" applyBorder="1" applyAlignment="1">
      <alignment horizontal="center" vertical="center" wrapText="1"/>
    </xf>
    <xf numFmtId="0" fontId="24" fillId="15" borderId="65" xfId="0" applyFont="1" applyFill="1" applyBorder="1" applyAlignment="1">
      <alignment horizontal="center" vertical="center" wrapText="1"/>
    </xf>
    <xf numFmtId="0" fontId="24" fillId="15" borderId="66" xfId="0" applyFont="1" applyFill="1" applyBorder="1" applyAlignment="1">
      <alignment horizontal="center" vertical="center" wrapText="1"/>
    </xf>
    <xf numFmtId="0" fontId="26" fillId="0" borderId="2" xfId="0" applyFont="1" applyBorder="1" applyAlignment="1">
      <alignment horizontal="left" vertical="center" wrapText="1"/>
    </xf>
    <xf numFmtId="0" fontId="26" fillId="0" borderId="4" xfId="0" applyFont="1" applyBorder="1" applyAlignment="1">
      <alignment horizontal="left" vertical="center" wrapText="1"/>
    </xf>
    <xf numFmtId="0" fontId="24" fillId="0" borderId="64" xfId="0" applyFont="1" applyFill="1" applyBorder="1" applyAlignment="1">
      <alignment horizontal="justify" vertical="center" wrapText="1"/>
    </xf>
    <xf numFmtId="0" fontId="24" fillId="0" borderId="66" xfId="0" applyFont="1" applyFill="1" applyBorder="1" applyAlignment="1">
      <alignment horizontal="justify"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4" xfId="0" applyFont="1" applyBorder="1" applyAlignment="1">
      <alignment horizontal="center" vertical="center" wrapText="1"/>
    </xf>
    <xf numFmtId="0" fontId="126" fillId="5" borderId="2" xfId="0" applyFont="1" applyFill="1" applyBorder="1" applyAlignment="1">
      <alignment horizontal="right" vertical="center" wrapText="1"/>
    </xf>
    <xf numFmtId="0" fontId="126" fillId="5" borderId="4" xfId="0" applyFont="1" applyFill="1" applyBorder="1" applyAlignment="1">
      <alignment horizontal="right" vertical="center" wrapText="1"/>
    </xf>
    <xf numFmtId="0" fontId="26" fillId="0" borderId="1" xfId="0" applyFont="1" applyBorder="1" applyAlignment="1">
      <alignment horizontal="right" vertical="center" wrapText="1"/>
    </xf>
    <xf numFmtId="49" fontId="129" fillId="0" borderId="2" xfId="1959" applyNumberFormat="1" applyBorder="1" applyAlignment="1">
      <alignment horizontal="left" vertical="center"/>
    </xf>
    <xf numFmtId="49" fontId="129" fillId="0" borderId="3" xfId="1959" applyNumberFormat="1" applyBorder="1" applyAlignment="1">
      <alignment horizontal="left" vertical="center"/>
    </xf>
    <xf numFmtId="49" fontId="129" fillId="0" borderId="4" xfId="1959" applyNumberFormat="1" applyBorder="1" applyAlignment="1">
      <alignment horizontal="left" vertical="center"/>
    </xf>
    <xf numFmtId="49" fontId="24" fillId="0" borderId="3" xfId="0" applyNumberFormat="1" applyFont="1" applyBorder="1" applyAlignment="1">
      <alignment horizontal="center" vertical="center" wrapText="1"/>
    </xf>
    <xf numFmtId="49" fontId="26" fillId="9" borderId="2" xfId="0" applyNumberFormat="1" applyFont="1" applyFill="1" applyBorder="1" applyAlignment="1">
      <alignment horizontal="center" vertical="center" wrapText="1"/>
    </xf>
    <xf numFmtId="49" fontId="26" fillId="9" borderId="4" xfId="0" applyNumberFormat="1" applyFont="1" applyFill="1" applyBorder="1" applyAlignment="1">
      <alignment horizontal="center" vertical="center" wrapText="1"/>
    </xf>
    <xf numFmtId="0" fontId="24" fillId="107" borderId="2" xfId="0" applyFont="1" applyFill="1" applyBorder="1" applyAlignment="1">
      <alignment horizontal="center" vertical="center" wrapText="1"/>
    </xf>
    <xf numFmtId="0" fontId="24" fillId="107" borderId="3" xfId="0" applyFont="1" applyFill="1" applyBorder="1" applyAlignment="1">
      <alignment horizontal="center" vertical="center" wrapText="1"/>
    </xf>
    <xf numFmtId="0" fontId="24" fillId="107" borderId="4" xfId="0" applyFont="1" applyFill="1" applyBorder="1" applyAlignment="1">
      <alignment horizontal="center" vertical="center" wrapText="1"/>
    </xf>
    <xf numFmtId="0" fontId="27" fillId="0" borderId="1" xfId="0" applyFont="1" applyBorder="1" applyAlignment="1">
      <alignment horizontal="center" vertical="center" wrapText="1"/>
    </xf>
    <xf numFmtId="0" fontId="24" fillId="9" borderId="2" xfId="0" applyFont="1" applyFill="1" applyBorder="1" applyAlignment="1">
      <alignment horizontal="center" vertical="center" wrapText="1"/>
    </xf>
    <xf numFmtId="0" fontId="24" fillId="9" borderId="3" xfId="0" applyFont="1" applyFill="1" applyBorder="1" applyAlignment="1">
      <alignment horizontal="center" vertical="center" wrapText="1"/>
    </xf>
    <xf numFmtId="0" fontId="24" fillId="9" borderId="4" xfId="0" applyFont="1" applyFill="1" applyBorder="1" applyAlignment="1">
      <alignment horizontal="center" vertical="center" wrapText="1"/>
    </xf>
    <xf numFmtId="0" fontId="27" fillId="5" borderId="2" xfId="0" applyFont="1" applyFill="1" applyBorder="1" applyAlignment="1">
      <alignment horizontal="center" vertical="center" wrapText="1"/>
    </xf>
    <xf numFmtId="0" fontId="27" fillId="5" borderId="3" xfId="0" applyFont="1" applyFill="1" applyBorder="1" applyAlignment="1">
      <alignment horizontal="center" vertical="center" wrapText="1"/>
    </xf>
    <xf numFmtId="0" fontId="27" fillId="5" borderId="4" xfId="0" applyFont="1" applyFill="1" applyBorder="1" applyAlignment="1">
      <alignment horizontal="center" vertical="center" wrapText="1"/>
    </xf>
    <xf numFmtId="0" fontId="24" fillId="15" borderId="65" xfId="0" applyFont="1" applyFill="1" applyBorder="1" applyAlignment="1">
      <alignment horizontal="justify" vertical="center" wrapText="1"/>
    </xf>
    <xf numFmtId="0" fontId="28" fillId="0" borderId="3" xfId="0" applyFont="1" applyBorder="1" applyAlignment="1">
      <alignment horizontal="left" vertical="center" wrapText="1"/>
    </xf>
    <xf numFmtId="0" fontId="28" fillId="14" borderId="1" xfId="0" applyFont="1" applyFill="1" applyBorder="1" applyAlignment="1">
      <alignment horizontal="left" vertical="center" wrapText="1"/>
    </xf>
    <xf numFmtId="178" fontId="24" fillId="0" borderId="29" xfId="217" applyNumberFormat="1" applyFont="1" applyBorder="1" applyAlignment="1">
      <alignment horizontal="center" vertical="center"/>
    </xf>
    <xf numFmtId="178" fontId="24" fillId="0" borderId="30" xfId="217" applyNumberFormat="1" applyFont="1" applyBorder="1" applyAlignment="1">
      <alignment horizontal="center" vertical="center"/>
    </xf>
    <xf numFmtId="178" fontId="24" fillId="0" borderId="5" xfId="217" applyNumberFormat="1" applyFont="1" applyBorder="1" applyAlignment="1">
      <alignment horizontal="center" vertical="center"/>
    </xf>
  </cellXfs>
  <cellStyles count="3520">
    <cellStyle name="???????????" xfId="261"/>
    <cellStyle name="???????_2++" xfId="262"/>
    <cellStyle name="€ : (converti en EURO)" xfId="60"/>
    <cellStyle name="€ : (formule ECRASEE)" xfId="61"/>
    <cellStyle name="€ : (NON converti)" xfId="62"/>
    <cellStyle name="€ : (passage a l'EURO)" xfId="63"/>
    <cellStyle name="20 % - Akzent1" xfId="273" hidden="1"/>
    <cellStyle name="20 % - Akzent1" xfId="1133" hidden="1"/>
    <cellStyle name="20 % - Akzent1" xfId="1471" hidden="1"/>
    <cellStyle name="20 % - Akzent1" xfId="1745" hidden="1"/>
    <cellStyle name="20 % - Akzent1" xfId="2086" hidden="1"/>
    <cellStyle name="20 % - Akzent1" xfId="2716" hidden="1"/>
    <cellStyle name="20 % - Akzent1" xfId="3054" hidden="1"/>
    <cellStyle name="20 % - Akzent1" xfId="3326" hidden="1"/>
    <cellStyle name="20 % - Akzent1 2" xfId="591"/>
    <cellStyle name="20 % - Akzent1 3" xfId="460"/>
    <cellStyle name="20 % - Akzent2" xfId="276" hidden="1"/>
    <cellStyle name="20 % - Akzent2" xfId="1136" hidden="1"/>
    <cellStyle name="20 % - Akzent2" xfId="1441" hidden="1"/>
    <cellStyle name="20 % - Akzent2" xfId="1748" hidden="1"/>
    <cellStyle name="20 % - Akzent2" xfId="2089" hidden="1"/>
    <cellStyle name="20 % - Akzent2" xfId="2719" hidden="1"/>
    <cellStyle name="20 % - Akzent2" xfId="3024" hidden="1"/>
    <cellStyle name="20 % - Akzent2" xfId="3329" hidden="1"/>
    <cellStyle name="20 % - Akzent2 2" xfId="592"/>
    <cellStyle name="20 % - Akzent2 3" xfId="461"/>
    <cellStyle name="20 % - Akzent3" xfId="279" hidden="1"/>
    <cellStyle name="20 % - Akzent3" xfId="1139" hidden="1"/>
    <cellStyle name="20 % - Akzent3" xfId="1461" hidden="1"/>
    <cellStyle name="20 % - Akzent3" xfId="1751" hidden="1"/>
    <cellStyle name="20 % - Akzent3" xfId="2092" hidden="1"/>
    <cellStyle name="20 % - Akzent3" xfId="2722" hidden="1"/>
    <cellStyle name="20 % - Akzent3" xfId="3044" hidden="1"/>
    <cellStyle name="20 % - Akzent3" xfId="3332" hidden="1"/>
    <cellStyle name="20 % - Akzent3 2" xfId="593"/>
    <cellStyle name="20 % - Akzent3 3" xfId="462"/>
    <cellStyle name="20 % - Akzent4" xfId="282" hidden="1"/>
    <cellStyle name="20 % - Akzent4" xfId="1142" hidden="1"/>
    <cellStyle name="20 % - Akzent4" xfId="1468" hidden="1"/>
    <cellStyle name="20 % - Akzent4" xfId="1754" hidden="1"/>
    <cellStyle name="20 % - Akzent4" xfId="2095" hidden="1"/>
    <cellStyle name="20 % - Akzent4" xfId="2725" hidden="1"/>
    <cellStyle name="20 % - Akzent4" xfId="3051" hidden="1"/>
    <cellStyle name="20 % - Akzent4" xfId="3335" hidden="1"/>
    <cellStyle name="20 % - Akzent4 2" xfId="594"/>
    <cellStyle name="20 % - Akzent4 3" xfId="463"/>
    <cellStyle name="20 % - Akzent5" xfId="285" hidden="1"/>
    <cellStyle name="20 % - Akzent5" xfId="1145" hidden="1"/>
    <cellStyle name="20 % - Akzent5" xfId="1450" hidden="1"/>
    <cellStyle name="20 % - Akzent5" xfId="1757" hidden="1"/>
    <cellStyle name="20 % - Akzent5" xfId="2098" hidden="1"/>
    <cellStyle name="20 % - Akzent5" xfId="2728" hidden="1"/>
    <cellStyle name="20 % - Akzent5" xfId="3033" hidden="1"/>
    <cellStyle name="20 % - Akzent5" xfId="3338" hidden="1"/>
    <cellStyle name="20 % - Akzent5 2" xfId="595"/>
    <cellStyle name="20 % - Akzent5 3" xfId="464"/>
    <cellStyle name="20 % - Akzent6" xfId="288" hidden="1"/>
    <cellStyle name="20 % - Akzent6" xfId="1148" hidden="1"/>
    <cellStyle name="20 % - Akzent6" xfId="1470" hidden="1"/>
    <cellStyle name="20 % - Akzent6" xfId="1760" hidden="1"/>
    <cellStyle name="20 % - Akzent6" xfId="2101" hidden="1"/>
    <cellStyle name="20 % - Akzent6" xfId="2731" hidden="1"/>
    <cellStyle name="20 % - Akzent6" xfId="3053" hidden="1"/>
    <cellStyle name="20 % - Akzent6" xfId="3341" hidden="1"/>
    <cellStyle name="20 % - Akzent6 2" xfId="596"/>
    <cellStyle name="20 % - Akzent6 3" xfId="465"/>
    <cellStyle name="20% - Accent1 2" xfId="302"/>
    <cellStyle name="20% - Accent1 3" xfId="418"/>
    <cellStyle name="20% - Accent2 2" xfId="303"/>
    <cellStyle name="20% - Accent2 3" xfId="419"/>
    <cellStyle name="20% - Accent3 2" xfId="304"/>
    <cellStyle name="20% - Accent3 3" xfId="420"/>
    <cellStyle name="20% - Accent4 2" xfId="305"/>
    <cellStyle name="20% - Accent4 3" xfId="421"/>
    <cellStyle name="20% - Accent5 2" xfId="306"/>
    <cellStyle name="20% - Accent5 3" xfId="422"/>
    <cellStyle name="20% - Accent6 2" xfId="307"/>
    <cellStyle name="20% - Accent6 3" xfId="423"/>
    <cellStyle name="2x indented GHG Textfiels" xfId="3"/>
    <cellStyle name="2x indented GHG Textfiels 2" xfId="308"/>
    <cellStyle name="2x indented GHG Textfiels 2 2" xfId="309"/>
    <cellStyle name="2x indented GHG Textfiels 3" xfId="310"/>
    <cellStyle name="2x indented GHG Textfiels 3 2" xfId="618"/>
    <cellStyle name="2x indented GHG Textfiels 3 2 2" xfId="747"/>
    <cellStyle name="2x indented GHG Textfiels 3 2 2 2" xfId="962"/>
    <cellStyle name="2x indented GHG Textfiels 3 2 2 2 2" xfId="1579"/>
    <cellStyle name="2x indented GHG Textfiels 3 2 2 2 2 2" xfId="3162"/>
    <cellStyle name="2x indented GHG Textfiels 3 2 2 2 3" xfId="2547"/>
    <cellStyle name="2x indented GHG Textfiels 3 2 2 3" xfId="1444"/>
    <cellStyle name="2x indented GHG Textfiels 3 2 2 3 2" xfId="3027"/>
    <cellStyle name="2x indented GHG Textfiels 3 2 2 4" xfId="2339"/>
    <cellStyle name="2x indented GHG Textfiels 3 2 3" xfId="925"/>
    <cellStyle name="2x indented GHG Textfiels 3 2 3 2" xfId="1542"/>
    <cellStyle name="2x indented GHG Textfiels 3 2 3 2 2" xfId="3125"/>
    <cellStyle name="2x indented GHG Textfiels 3 2 3 3" xfId="2510"/>
    <cellStyle name="2x indented GHG Textfiels 3 2 4" xfId="1851"/>
    <cellStyle name="2x indented GHG Textfiels 3 2 4 2" xfId="3426"/>
    <cellStyle name="2x indented GHG Textfiels 3 2 5" xfId="2226"/>
    <cellStyle name="2x indented GHG Textfiels 3 3" xfId="566"/>
    <cellStyle name="2x indented GHG Textfiels 3 3 2" xfId="852"/>
    <cellStyle name="2x indented GHG Textfiels 3 3 2 2" xfId="1067"/>
    <cellStyle name="2x indented GHG Textfiels 3 3 2 2 2" xfId="1684"/>
    <cellStyle name="2x indented GHG Textfiels 3 3 2 2 2 2" xfId="3267"/>
    <cellStyle name="2x indented GHG Textfiels 3 3 2 2 3" xfId="2652"/>
    <cellStyle name="2x indented GHG Textfiels 3 3 2 3" xfId="1330"/>
    <cellStyle name="2x indented GHG Textfiels 3 3 2 3 2" xfId="2913"/>
    <cellStyle name="2x indented GHG Textfiels 3 3 2 4" xfId="2444"/>
    <cellStyle name="2x indented GHG Textfiels 3 3 3" xfId="854"/>
    <cellStyle name="2x indented GHG Textfiels 3 3 3 2" xfId="1069"/>
    <cellStyle name="2x indented GHG Textfiels 3 3 3 2 2" xfId="1686"/>
    <cellStyle name="2x indented GHG Textfiels 3 3 3 2 2 2" xfId="3269"/>
    <cellStyle name="2x indented GHG Textfiels 3 3 3 2 3" xfId="2654"/>
    <cellStyle name="2x indented GHG Textfiels 3 3 3 3" xfId="1329"/>
    <cellStyle name="2x indented GHG Textfiels 3 3 3 3 2" xfId="2912"/>
    <cellStyle name="2x indented GHG Textfiels 3 3 3 4" xfId="2446"/>
    <cellStyle name="2x indented GHG Textfiels 3 3 4" xfId="750"/>
    <cellStyle name="2x indented GHG Textfiels 3 3 4 2" xfId="965"/>
    <cellStyle name="2x indented GHG Textfiels 3 3 4 2 2" xfId="1582"/>
    <cellStyle name="2x indented GHG Textfiels 3 3 4 2 2 2" xfId="3165"/>
    <cellStyle name="2x indented GHG Textfiels 3 3 4 2 3" xfId="2550"/>
    <cellStyle name="2x indented GHG Textfiels 3 3 4 3" xfId="1489"/>
    <cellStyle name="2x indented GHG Textfiels 3 3 4 3 2" xfId="3072"/>
    <cellStyle name="2x indented GHG Textfiels 3 3 4 4" xfId="2342"/>
    <cellStyle name="2x indented GHG Textfiels 3 3 5" xfId="1467"/>
    <cellStyle name="2x indented GHG Textfiels 3 3 5 2" xfId="3050"/>
    <cellStyle name="2x indented GHG Textfiels 3 3 6" xfId="2213"/>
    <cellStyle name="2x indented GHG Textfiels 3 4" xfId="1773"/>
    <cellStyle name="2x indented GHG Textfiels 3 4 2" xfId="3352"/>
    <cellStyle name="2x indented GHG Textfiels 3 5" xfId="2112"/>
    <cellStyle name="2x indented GHG Textfiels 4" xfId="232"/>
    <cellStyle name="40 % - Akzent1" xfId="274" hidden="1"/>
    <cellStyle name="40 % - Akzent1" xfId="1134" hidden="1"/>
    <cellStyle name="40 % - Akzent1" xfId="1518" hidden="1"/>
    <cellStyle name="40 % - Akzent1" xfId="1746" hidden="1"/>
    <cellStyle name="40 % - Akzent1" xfId="2087" hidden="1"/>
    <cellStyle name="40 % - Akzent1" xfId="2717" hidden="1"/>
    <cellStyle name="40 % - Akzent1" xfId="3101" hidden="1"/>
    <cellStyle name="40 % - Akzent1" xfId="3327" hidden="1"/>
    <cellStyle name="40 % - Akzent1 2" xfId="597"/>
    <cellStyle name="40 % - Akzent1 3" xfId="466"/>
    <cellStyle name="40 % - Akzent2" xfId="277" hidden="1"/>
    <cellStyle name="40 % - Akzent2" xfId="1137" hidden="1"/>
    <cellStyle name="40 % - Akzent2" xfId="1228" hidden="1"/>
    <cellStyle name="40 % - Akzent2" xfId="1749" hidden="1"/>
    <cellStyle name="40 % - Akzent2" xfId="2090" hidden="1"/>
    <cellStyle name="40 % - Akzent2" xfId="2720" hidden="1"/>
    <cellStyle name="40 % - Akzent2" xfId="2811" hidden="1"/>
    <cellStyle name="40 % - Akzent2" xfId="3330" hidden="1"/>
    <cellStyle name="40 % - Akzent2 2" xfId="598"/>
    <cellStyle name="40 % - Akzent2 3" xfId="467"/>
    <cellStyle name="40 % - Akzent3" xfId="280" hidden="1"/>
    <cellStyle name="40 % - Akzent3" xfId="1140" hidden="1"/>
    <cellStyle name="40 % - Akzent3" xfId="1500" hidden="1"/>
    <cellStyle name="40 % - Akzent3" xfId="1752" hidden="1"/>
    <cellStyle name="40 % - Akzent3" xfId="2093" hidden="1"/>
    <cellStyle name="40 % - Akzent3" xfId="2723" hidden="1"/>
    <cellStyle name="40 % - Akzent3" xfId="3083" hidden="1"/>
    <cellStyle name="40 % - Akzent3" xfId="3333" hidden="1"/>
    <cellStyle name="40 % - Akzent3 2" xfId="599"/>
    <cellStyle name="40 % - Akzent3 3" xfId="468"/>
    <cellStyle name="40 % - Akzent4" xfId="283" hidden="1"/>
    <cellStyle name="40 % - Akzent4" xfId="1143" hidden="1"/>
    <cellStyle name="40 % - Akzent4" xfId="1504" hidden="1"/>
    <cellStyle name="40 % - Akzent4" xfId="1755" hidden="1"/>
    <cellStyle name="40 % - Akzent4" xfId="2096" hidden="1"/>
    <cellStyle name="40 % - Akzent4" xfId="2726" hidden="1"/>
    <cellStyle name="40 % - Akzent4" xfId="3087" hidden="1"/>
    <cellStyle name="40 % - Akzent4" xfId="3336" hidden="1"/>
    <cellStyle name="40 % - Akzent4 2" xfId="600"/>
    <cellStyle name="40 % - Akzent4 3" xfId="469"/>
    <cellStyle name="40 % - Akzent5" xfId="286" hidden="1"/>
    <cellStyle name="40 % - Akzent5" xfId="1146" hidden="1"/>
    <cellStyle name="40 % - Akzent5" xfId="1499" hidden="1"/>
    <cellStyle name="40 % - Akzent5" xfId="1758" hidden="1"/>
    <cellStyle name="40 % - Akzent5" xfId="2099" hidden="1"/>
    <cellStyle name="40 % - Akzent5" xfId="2729" hidden="1"/>
    <cellStyle name="40 % - Akzent5" xfId="3082" hidden="1"/>
    <cellStyle name="40 % - Akzent5" xfId="3339" hidden="1"/>
    <cellStyle name="40 % - Akzent5 2" xfId="601"/>
    <cellStyle name="40 % - Akzent5 3" xfId="470"/>
    <cellStyle name="40 % - Akzent6" xfId="289" hidden="1"/>
    <cellStyle name="40 % - Akzent6" xfId="1149" hidden="1"/>
    <cellStyle name="40 % - Akzent6" xfId="1501" hidden="1"/>
    <cellStyle name="40 % - Akzent6" xfId="1761" hidden="1"/>
    <cellStyle name="40 % - Akzent6" xfId="2102" hidden="1"/>
    <cellStyle name="40 % - Akzent6" xfId="2732" hidden="1"/>
    <cellStyle name="40 % - Akzent6" xfId="3084" hidden="1"/>
    <cellStyle name="40 % - Akzent6" xfId="3342" hidden="1"/>
    <cellStyle name="40 % - Akzent6 2" xfId="602"/>
    <cellStyle name="40 % - Akzent6 3" xfId="471"/>
    <cellStyle name="40% - Accent1 2" xfId="311"/>
    <cellStyle name="40% - Accent1 3" xfId="424"/>
    <cellStyle name="40% - Accent2 2" xfId="312"/>
    <cellStyle name="40% - Accent2 3" xfId="425"/>
    <cellStyle name="40% - Accent3 2" xfId="313"/>
    <cellStyle name="40% - Accent3 3" xfId="426"/>
    <cellStyle name="40% - Accent4 2" xfId="314"/>
    <cellStyle name="40% - Accent4 3" xfId="427"/>
    <cellStyle name="40% - Accent5 2" xfId="315"/>
    <cellStyle name="40% - Accent5 3" xfId="428"/>
    <cellStyle name="40% - Accent6 2" xfId="316"/>
    <cellStyle name="40% - Accent6 3" xfId="429"/>
    <cellStyle name="5x indented GHG Textfiels" xfId="4"/>
    <cellStyle name="5x indented GHG Textfiels 2" xfId="317"/>
    <cellStyle name="5x indented GHG Textfiels 2 2" xfId="318"/>
    <cellStyle name="5x indented GHG Textfiels 3" xfId="319"/>
    <cellStyle name="5x indented GHG Textfiels 3 2" xfId="619"/>
    <cellStyle name="5x indented GHG Textfiels 3 2 2" xfId="1852"/>
    <cellStyle name="5x indented GHG Textfiels 3 3" xfId="567"/>
    <cellStyle name="5x indented GHG Textfiels 3 3 2" xfId="853"/>
    <cellStyle name="5x indented GHG Textfiels 3 3 2 2" xfId="1068"/>
    <cellStyle name="5x indented GHG Textfiels 3 3 2 2 2" xfId="1685"/>
    <cellStyle name="5x indented GHG Textfiels 3 3 2 2 2 2" xfId="3268"/>
    <cellStyle name="5x indented GHG Textfiels 3 3 2 2 3" xfId="2653"/>
    <cellStyle name="5x indented GHG Textfiels 3 3 2 3" xfId="1237"/>
    <cellStyle name="5x indented GHG Textfiels 3 3 2 3 2" xfId="2820"/>
    <cellStyle name="5x indented GHG Textfiels 3 3 2 4" xfId="2445"/>
    <cellStyle name="5x indented GHG Textfiels 3 3 3" xfId="800"/>
    <cellStyle name="5x indented GHG Textfiels 3 3 3 2" xfId="1015"/>
    <cellStyle name="5x indented GHG Textfiels 3 3 3 2 2" xfId="1632"/>
    <cellStyle name="5x indented GHG Textfiels 3 3 3 2 2 2" xfId="3215"/>
    <cellStyle name="5x indented GHG Textfiels 3 3 3 2 3" xfId="2600"/>
    <cellStyle name="5x indented GHG Textfiels 3 3 3 3" xfId="1182"/>
    <cellStyle name="5x indented GHG Textfiels 3 3 3 3 2" xfId="2765"/>
    <cellStyle name="5x indented GHG Textfiels 3 3 3 4" xfId="2392"/>
    <cellStyle name="5x indented GHG Textfiels 3 3 4" xfId="884"/>
    <cellStyle name="5x indented GHG Textfiels 3 3 4 2" xfId="1099"/>
    <cellStyle name="5x indented GHG Textfiels 3 3 4 2 2" xfId="1716"/>
    <cellStyle name="5x indented GHG Textfiels 3 3 4 2 2 2" xfId="3299"/>
    <cellStyle name="5x indented GHG Textfiels 3 3 4 2 3" xfId="2684"/>
    <cellStyle name="5x indented GHG Textfiels 3 3 4 3" xfId="1203"/>
    <cellStyle name="5x indented GHG Textfiels 3 3 4 3 2" xfId="2786"/>
    <cellStyle name="5x indented GHG Textfiels 3 3 4 4" xfId="2476"/>
    <cellStyle name="5x indented GHG Textfiels 3 3 5" xfId="921"/>
    <cellStyle name="5x indented GHG Textfiels 3 3 5 2" xfId="1957"/>
    <cellStyle name="5x indented GHG Textfiels 3 3 6" xfId="1493"/>
    <cellStyle name="5x indented GHG Textfiels 3 3 6 2" xfId="3076"/>
    <cellStyle name="5x indented GHG Textfiels 3 3 7" xfId="2214"/>
    <cellStyle name="5x indented GHG Textfiels 3 4" xfId="1774"/>
    <cellStyle name="5x indented GHG Textfiels 4" xfId="236"/>
    <cellStyle name="5x indented GHG Textfiels_Table 4(II)" xfId="410"/>
    <cellStyle name="60 % - Akzent1" xfId="275" hidden="1"/>
    <cellStyle name="60 % - Akzent1" xfId="1135" hidden="1"/>
    <cellStyle name="60 % - Akzent1" xfId="1458" hidden="1"/>
    <cellStyle name="60 % - Akzent1" xfId="1747" hidden="1"/>
    <cellStyle name="60 % - Akzent1" xfId="2088" hidden="1"/>
    <cellStyle name="60 % - Akzent1" xfId="2718" hidden="1"/>
    <cellStyle name="60 % - Akzent1" xfId="3041" hidden="1"/>
    <cellStyle name="60 % - Akzent1" xfId="3328" hidden="1"/>
    <cellStyle name="60 % - Akzent1 2" xfId="603"/>
    <cellStyle name="60 % - Akzent1 3" xfId="472"/>
    <cellStyle name="60 % - Akzent2" xfId="278" hidden="1"/>
    <cellStyle name="60 % - Akzent2" xfId="1138" hidden="1"/>
    <cellStyle name="60 % - Akzent2" xfId="1469" hidden="1"/>
    <cellStyle name="60 % - Akzent2" xfId="1750" hidden="1"/>
    <cellStyle name="60 % - Akzent2" xfId="2091" hidden="1"/>
    <cellStyle name="60 % - Akzent2" xfId="2721" hidden="1"/>
    <cellStyle name="60 % - Akzent2" xfId="3052" hidden="1"/>
    <cellStyle name="60 % - Akzent2" xfId="3331" hidden="1"/>
    <cellStyle name="60 % - Akzent2 2" xfId="604"/>
    <cellStyle name="60 % - Akzent2 3" xfId="473"/>
    <cellStyle name="60 % - Akzent3" xfId="281" hidden="1"/>
    <cellStyle name="60 % - Akzent3" xfId="1141" hidden="1"/>
    <cellStyle name="60 % - Akzent3" xfId="1435" hidden="1"/>
    <cellStyle name="60 % - Akzent3" xfId="1753" hidden="1"/>
    <cellStyle name="60 % - Akzent3" xfId="2094" hidden="1"/>
    <cellStyle name="60 % - Akzent3" xfId="2724" hidden="1"/>
    <cellStyle name="60 % - Akzent3" xfId="3018" hidden="1"/>
    <cellStyle name="60 % - Akzent3" xfId="3334" hidden="1"/>
    <cellStyle name="60 % - Akzent3 2" xfId="605"/>
    <cellStyle name="60 % - Akzent3 3" xfId="474"/>
    <cellStyle name="60 % - Akzent4" xfId="284" hidden="1"/>
    <cellStyle name="60 % - Akzent4" xfId="1144" hidden="1"/>
    <cellStyle name="60 % - Akzent4" xfId="1442" hidden="1"/>
    <cellStyle name="60 % - Akzent4" xfId="1756" hidden="1"/>
    <cellStyle name="60 % - Akzent4" xfId="2097" hidden="1"/>
    <cellStyle name="60 % - Akzent4" xfId="2727" hidden="1"/>
    <cellStyle name="60 % - Akzent4" xfId="3025" hidden="1"/>
    <cellStyle name="60 % - Akzent4" xfId="3337" hidden="1"/>
    <cellStyle name="60 % - Akzent4 2" xfId="606"/>
    <cellStyle name="60 % - Akzent4 3" xfId="475"/>
    <cellStyle name="60 % - Akzent5" xfId="287" hidden="1"/>
    <cellStyle name="60 % - Akzent5" xfId="1147" hidden="1"/>
    <cellStyle name="60 % - Akzent5" xfId="1434" hidden="1"/>
    <cellStyle name="60 % - Akzent5" xfId="1759" hidden="1"/>
    <cellStyle name="60 % - Akzent5" xfId="2100" hidden="1"/>
    <cellStyle name="60 % - Akzent5" xfId="2730" hidden="1"/>
    <cellStyle name="60 % - Akzent5" xfId="3017" hidden="1"/>
    <cellStyle name="60 % - Akzent5" xfId="3340" hidden="1"/>
    <cellStyle name="60 % - Akzent5 2" xfId="607"/>
    <cellStyle name="60 % - Akzent5 3" xfId="476"/>
    <cellStyle name="60 % - Akzent6" xfId="290" hidden="1"/>
    <cellStyle name="60 % - Akzent6" xfId="1150" hidden="1"/>
    <cellStyle name="60 % - Akzent6" xfId="1437" hidden="1"/>
    <cellStyle name="60 % - Akzent6" xfId="1762" hidden="1"/>
    <cellStyle name="60 % - Akzent6" xfId="2103" hidden="1"/>
    <cellStyle name="60 % - Akzent6" xfId="2733" hidden="1"/>
    <cellStyle name="60 % - Akzent6" xfId="3020" hidden="1"/>
    <cellStyle name="60 % - Akzent6" xfId="3343" hidden="1"/>
    <cellStyle name="60 % - Akzent6 2" xfId="608"/>
    <cellStyle name="60 % - Akzent6 3" xfId="477"/>
    <cellStyle name="60% - Accent1 2" xfId="320"/>
    <cellStyle name="60% - Accent1 3" xfId="430"/>
    <cellStyle name="60% - Accent2 2" xfId="321"/>
    <cellStyle name="60% - Accent2 3" xfId="431"/>
    <cellStyle name="60% - Accent3 2" xfId="322"/>
    <cellStyle name="60% - Accent3 3" xfId="432"/>
    <cellStyle name="60% - Accent4 2" xfId="323"/>
    <cellStyle name="60% - Accent4 3" xfId="433"/>
    <cellStyle name="60% - Accent5 2" xfId="324"/>
    <cellStyle name="60% - Accent5 3" xfId="434"/>
    <cellStyle name="60% - Accent6 2" xfId="325"/>
    <cellStyle name="60% - Accent6 3" xfId="435"/>
    <cellStyle name="Accent1 2" xfId="326"/>
    <cellStyle name="Accent1 3" xfId="436"/>
    <cellStyle name="Accent1 4" xfId="568"/>
    <cellStyle name="Accent2 2" xfId="327"/>
    <cellStyle name="Accent2 3" xfId="437"/>
    <cellStyle name="Accent2 4" xfId="569"/>
    <cellStyle name="Accent3 2" xfId="328"/>
    <cellStyle name="Accent3 3" xfId="438"/>
    <cellStyle name="Accent3 4" xfId="570"/>
    <cellStyle name="Accent4 2" xfId="329"/>
    <cellStyle name="Accent4 3" xfId="439"/>
    <cellStyle name="Accent4 4" xfId="571"/>
    <cellStyle name="Accent5 2" xfId="330"/>
    <cellStyle name="Accent5 3" xfId="440"/>
    <cellStyle name="Accent5 4" xfId="572"/>
    <cellStyle name="Accent6 2" xfId="331"/>
    <cellStyle name="Accent6 3" xfId="441"/>
    <cellStyle name="Accent6 4" xfId="573"/>
    <cellStyle name="AggblueBoldCels" xfId="332"/>
    <cellStyle name="AggblueBoldCels 2" xfId="333"/>
    <cellStyle name="AggblueCels" xfId="257"/>
    <cellStyle name="AggblueCels 2" xfId="334"/>
    <cellStyle name="AggblueCels_1x" xfId="256"/>
    <cellStyle name="AggBoldCells" xfId="230"/>
    <cellStyle name="AggBoldCells 2" xfId="335"/>
    <cellStyle name="AggBoldCells 3" xfId="411"/>
    <cellStyle name="AggBoldCells 4" xfId="562"/>
    <cellStyle name="AggCels" xfId="233"/>
    <cellStyle name="AggCels 2" xfId="336"/>
    <cellStyle name="AggCels 3" xfId="412"/>
    <cellStyle name="AggCels 4" xfId="563"/>
    <cellStyle name="AggCels_T(2)" xfId="231"/>
    <cellStyle name="AggGreen" xfId="247"/>
    <cellStyle name="AggGreen 2" xfId="337"/>
    <cellStyle name="AggGreen 2 2" xfId="621"/>
    <cellStyle name="AggGreen 2 2 2" xfId="797"/>
    <cellStyle name="AggGreen 2 2 2 2" xfId="1012"/>
    <cellStyle name="AggGreen 2 2 2 2 2" xfId="1629"/>
    <cellStyle name="AggGreen 2 2 2 2 2 2" xfId="3212"/>
    <cellStyle name="AggGreen 2 2 2 2 3" xfId="2597"/>
    <cellStyle name="AggGreen 2 2 2 3" xfId="1220"/>
    <cellStyle name="AggGreen 2 2 2 3 2" xfId="2803"/>
    <cellStyle name="AggGreen 2 2 2 4" xfId="2389"/>
    <cellStyle name="AggGreen 2 2 3" xfId="927"/>
    <cellStyle name="AggGreen 2 2 3 2" xfId="1544"/>
    <cellStyle name="AggGreen 2 2 3 2 2" xfId="3127"/>
    <cellStyle name="AggGreen 2 2 3 3" xfId="2512"/>
    <cellStyle name="AggGreen 2 2 4" xfId="1854"/>
    <cellStyle name="AggGreen 2 2 4 2" xfId="3428"/>
    <cellStyle name="AggGreen 2 2 5" xfId="2228"/>
    <cellStyle name="AggGreen 2 3" xfId="479"/>
    <cellStyle name="AggGreen 2 3 2" xfId="817"/>
    <cellStyle name="AggGreen 2 3 2 2" xfId="1032"/>
    <cellStyle name="AggGreen 2 3 2 2 2" xfId="1649"/>
    <cellStyle name="AggGreen 2 3 2 2 2 2" xfId="3232"/>
    <cellStyle name="AggGreen 2 3 2 2 3" xfId="2617"/>
    <cellStyle name="AggGreen 2 3 2 3" xfId="1242"/>
    <cellStyle name="AggGreen 2 3 2 3 2" xfId="2825"/>
    <cellStyle name="AggGreen 2 3 2 4" xfId="2409"/>
    <cellStyle name="AggGreen 2 3 3" xfId="886"/>
    <cellStyle name="AggGreen 2 3 3 2" xfId="1101"/>
    <cellStyle name="AggGreen 2 3 3 2 2" xfId="1718"/>
    <cellStyle name="AggGreen 2 3 3 2 2 2" xfId="3301"/>
    <cellStyle name="AggGreen 2 3 3 2 3" xfId="2686"/>
    <cellStyle name="AggGreen 2 3 3 3" xfId="1234"/>
    <cellStyle name="AggGreen 2 3 3 3 2" xfId="2817"/>
    <cellStyle name="AggGreen 2 3 3 4" xfId="2478"/>
    <cellStyle name="AggGreen 2 3 4" xfId="882"/>
    <cellStyle name="AggGreen 2 3 4 2" xfId="1097"/>
    <cellStyle name="AggGreen 2 3 4 2 2" xfId="1714"/>
    <cellStyle name="AggGreen 2 3 4 2 2 2" xfId="3297"/>
    <cellStyle name="AggGreen 2 3 4 2 3" xfId="2682"/>
    <cellStyle name="AggGreen 2 3 4 3" xfId="1204"/>
    <cellStyle name="AggGreen 2 3 4 3 2" xfId="2787"/>
    <cellStyle name="AggGreen 2 3 4 4" xfId="2474"/>
    <cellStyle name="AggGreen 2 3 5" xfId="1512"/>
    <cellStyle name="AggGreen 2 3 5 2" xfId="3095"/>
    <cellStyle name="AggGreen 2 3 6" xfId="2136"/>
    <cellStyle name="AggGreen 2 4" xfId="1775"/>
    <cellStyle name="AggGreen 2 4 2" xfId="3353"/>
    <cellStyle name="AggGreen 2 5" xfId="2113"/>
    <cellStyle name="AggGreen 3" xfId="620"/>
    <cellStyle name="AggGreen 3 2" xfId="746"/>
    <cellStyle name="AggGreen 3 2 2" xfId="961"/>
    <cellStyle name="AggGreen 3 2 2 2" xfId="1578"/>
    <cellStyle name="AggGreen 3 2 2 2 2" xfId="3161"/>
    <cellStyle name="AggGreen 3 2 2 3" xfId="2546"/>
    <cellStyle name="AggGreen 3 2 3" xfId="1506"/>
    <cellStyle name="AggGreen 3 2 3 2" xfId="3089"/>
    <cellStyle name="AggGreen 3 2 4" xfId="2338"/>
    <cellStyle name="AggGreen 3 3" xfId="926"/>
    <cellStyle name="AggGreen 3 3 2" xfId="1543"/>
    <cellStyle name="AggGreen 3 3 2 2" xfId="3126"/>
    <cellStyle name="AggGreen 3 3 3" xfId="2511"/>
    <cellStyle name="AggGreen 3 4" xfId="1853"/>
    <cellStyle name="AggGreen 3 4 2" xfId="3427"/>
    <cellStyle name="AggGreen 3 5" xfId="2227"/>
    <cellStyle name="AggGreen 4" xfId="478"/>
    <cellStyle name="AggGreen 4 2" xfId="816"/>
    <cellStyle name="AggGreen 4 2 2" xfId="1031"/>
    <cellStyle name="AggGreen 4 2 2 2" xfId="1648"/>
    <cellStyle name="AggGreen 4 2 2 2 2" xfId="3231"/>
    <cellStyle name="AggGreen 4 2 2 3" xfId="2616"/>
    <cellStyle name="AggGreen 4 2 3" xfId="1335"/>
    <cellStyle name="AggGreen 4 2 3 2" xfId="2918"/>
    <cellStyle name="AggGreen 4 2 4" xfId="2408"/>
    <cellStyle name="AggGreen 4 3" xfId="731"/>
    <cellStyle name="AggGreen 4 3 2" xfId="946"/>
    <cellStyle name="AggGreen 4 3 2 2" xfId="1563"/>
    <cellStyle name="AggGreen 4 3 2 2 2" xfId="3146"/>
    <cellStyle name="AggGreen 4 3 2 3" xfId="2531"/>
    <cellStyle name="AggGreen 4 3 3" xfId="1432"/>
    <cellStyle name="AggGreen 4 3 3 2" xfId="3015"/>
    <cellStyle name="AggGreen 4 3 4" xfId="2323"/>
    <cellStyle name="AggGreen 4 4" xfId="849"/>
    <cellStyle name="AggGreen 4 4 2" xfId="1064"/>
    <cellStyle name="AggGreen 4 4 2 2" xfId="1681"/>
    <cellStyle name="AggGreen 4 4 2 2 2" xfId="3264"/>
    <cellStyle name="AggGreen 4 4 2 3" xfId="2649"/>
    <cellStyle name="AggGreen 4 4 3" xfId="1239"/>
    <cellStyle name="AggGreen 4 4 3 2" xfId="2822"/>
    <cellStyle name="AggGreen 4 4 4" xfId="2441"/>
    <cellStyle name="AggGreen 4 5" xfId="1466"/>
    <cellStyle name="AggGreen 4 5 2" xfId="3049"/>
    <cellStyle name="AggGreen 4 6" xfId="2135"/>
    <cellStyle name="AggGreen 5" xfId="299"/>
    <cellStyle name="AggGreen 5 2" xfId="1159"/>
    <cellStyle name="AggGreen 5 2 2" xfId="2742"/>
    <cellStyle name="AggGreen 5 3" xfId="1771"/>
    <cellStyle name="AggGreen 5 3 2" xfId="3351"/>
    <cellStyle name="AggGreen 5 4" xfId="2111"/>
    <cellStyle name="AggGreen 6" xfId="1734"/>
    <cellStyle name="AggGreen 6 2" xfId="3316"/>
    <cellStyle name="AggGreen 7" xfId="2076"/>
    <cellStyle name="AggGreen_Bbdr" xfId="248"/>
    <cellStyle name="AggGreen12" xfId="245"/>
    <cellStyle name="AggGreen12 2" xfId="338"/>
    <cellStyle name="AggGreen12 2 2" xfId="623"/>
    <cellStyle name="AggGreen12 2 2 2" xfId="815"/>
    <cellStyle name="AggGreen12 2 2 2 2" xfId="1030"/>
    <cellStyle name="AggGreen12 2 2 2 2 2" xfId="1647"/>
    <cellStyle name="AggGreen12 2 2 2 2 2 2" xfId="3230"/>
    <cellStyle name="AggGreen12 2 2 2 2 3" xfId="2615"/>
    <cellStyle name="AggGreen12 2 2 2 3" xfId="1243"/>
    <cellStyle name="AggGreen12 2 2 2 3 2" xfId="2826"/>
    <cellStyle name="AggGreen12 2 2 2 4" xfId="2407"/>
    <cellStyle name="AggGreen12 2 2 3" xfId="929"/>
    <cellStyle name="AggGreen12 2 2 3 2" xfId="1546"/>
    <cellStyle name="AggGreen12 2 2 3 2 2" xfId="3129"/>
    <cellStyle name="AggGreen12 2 2 3 3" xfId="2514"/>
    <cellStyle name="AggGreen12 2 2 4" xfId="1856"/>
    <cellStyle name="AggGreen12 2 2 4 2" xfId="3430"/>
    <cellStyle name="AggGreen12 2 2 5" xfId="2230"/>
    <cellStyle name="AggGreen12 2 3" xfId="481"/>
    <cellStyle name="AggGreen12 2 3 2" xfId="819"/>
    <cellStyle name="AggGreen12 2 3 2 2" xfId="1034"/>
    <cellStyle name="AggGreen12 2 3 2 2 2" xfId="1651"/>
    <cellStyle name="AggGreen12 2 3 2 2 2 2" xfId="3234"/>
    <cellStyle name="AggGreen12 2 3 2 2 3" xfId="2619"/>
    <cellStyle name="AggGreen12 2 3 2 3" xfId="1241"/>
    <cellStyle name="AggGreen12 2 3 2 3 2" xfId="2824"/>
    <cellStyle name="AggGreen12 2 3 2 4" xfId="2411"/>
    <cellStyle name="AggGreen12 2 3 3" xfId="768"/>
    <cellStyle name="AggGreen12 2 3 3 2" xfId="983"/>
    <cellStyle name="AggGreen12 2 3 3 2 2" xfId="1600"/>
    <cellStyle name="AggGreen12 2 3 3 2 2 2" xfId="3183"/>
    <cellStyle name="AggGreen12 2 3 3 2 3" xfId="2568"/>
    <cellStyle name="AggGreen12 2 3 3 3" xfId="1202"/>
    <cellStyle name="AggGreen12 2 3 3 3 2" xfId="2785"/>
    <cellStyle name="AggGreen12 2 3 3 4" xfId="2360"/>
    <cellStyle name="AggGreen12 2 3 4" xfId="848"/>
    <cellStyle name="AggGreen12 2 3 4 2" xfId="1063"/>
    <cellStyle name="AggGreen12 2 3 4 2 2" xfId="1680"/>
    <cellStyle name="AggGreen12 2 3 4 2 2 2" xfId="3263"/>
    <cellStyle name="AggGreen12 2 3 4 2 3" xfId="2648"/>
    <cellStyle name="AggGreen12 2 3 4 3" xfId="1332"/>
    <cellStyle name="AggGreen12 2 3 4 3 2" xfId="2915"/>
    <cellStyle name="AggGreen12 2 3 4 4" xfId="2440"/>
    <cellStyle name="AggGreen12 2 3 5" xfId="1497"/>
    <cellStyle name="AggGreen12 2 3 5 2" xfId="3080"/>
    <cellStyle name="AggGreen12 2 3 6" xfId="2138"/>
    <cellStyle name="AggGreen12 2 4" xfId="1776"/>
    <cellStyle name="AggGreen12 2 4 2" xfId="3354"/>
    <cellStyle name="AggGreen12 2 5" xfId="2114"/>
    <cellStyle name="AggGreen12 3" xfId="622"/>
    <cellStyle name="AggGreen12 3 2" xfId="745"/>
    <cellStyle name="AggGreen12 3 2 2" xfId="960"/>
    <cellStyle name="AggGreen12 3 2 2 2" xfId="1577"/>
    <cellStyle name="AggGreen12 3 2 2 2 2" xfId="3160"/>
    <cellStyle name="AggGreen12 3 2 2 3" xfId="2545"/>
    <cellStyle name="AggGreen12 3 2 3" xfId="1423"/>
    <cellStyle name="AggGreen12 3 2 3 2" xfId="3006"/>
    <cellStyle name="AggGreen12 3 2 4" xfId="2337"/>
    <cellStyle name="AggGreen12 3 3" xfId="928"/>
    <cellStyle name="AggGreen12 3 3 2" xfId="1545"/>
    <cellStyle name="AggGreen12 3 3 2 2" xfId="3128"/>
    <cellStyle name="AggGreen12 3 3 3" xfId="2513"/>
    <cellStyle name="AggGreen12 3 4" xfId="1855"/>
    <cellStyle name="AggGreen12 3 4 2" xfId="3429"/>
    <cellStyle name="AggGreen12 3 5" xfId="2229"/>
    <cellStyle name="AggGreen12 4" xfId="480"/>
    <cellStyle name="AggGreen12 4 2" xfId="818"/>
    <cellStyle name="AggGreen12 4 2 2" xfId="1033"/>
    <cellStyle name="AggGreen12 4 2 2 2" xfId="1650"/>
    <cellStyle name="AggGreen12 4 2 2 2 2" xfId="3233"/>
    <cellStyle name="AggGreen12 4 2 2 3" xfId="2618"/>
    <cellStyle name="AggGreen12 4 2 3" xfId="1334"/>
    <cellStyle name="AggGreen12 4 2 3 2" xfId="2917"/>
    <cellStyle name="AggGreen12 4 2 4" xfId="2410"/>
    <cellStyle name="AggGreen12 4 3" xfId="870"/>
    <cellStyle name="AggGreen12 4 3 2" xfId="1085"/>
    <cellStyle name="AggGreen12 4 3 2 2" xfId="1702"/>
    <cellStyle name="AggGreen12 4 3 2 2 2" xfId="3285"/>
    <cellStyle name="AggGreen12 4 3 2 3" xfId="2670"/>
    <cellStyle name="AggGreen12 4 3 3" xfId="1168"/>
    <cellStyle name="AggGreen12 4 3 3 2" xfId="2751"/>
    <cellStyle name="AggGreen12 4 3 4" xfId="2462"/>
    <cellStyle name="AggGreen12 4 4" xfId="881"/>
    <cellStyle name="AggGreen12 4 4 2" xfId="1096"/>
    <cellStyle name="AggGreen12 4 4 2 2" xfId="1713"/>
    <cellStyle name="AggGreen12 4 4 2 2 2" xfId="3296"/>
    <cellStyle name="AggGreen12 4 4 2 3" xfId="2681"/>
    <cellStyle name="AggGreen12 4 4 3" xfId="1162"/>
    <cellStyle name="AggGreen12 4 4 3 2" xfId="2745"/>
    <cellStyle name="AggGreen12 4 4 4" xfId="2473"/>
    <cellStyle name="AggGreen12 4 5" xfId="1451"/>
    <cellStyle name="AggGreen12 4 5 2" xfId="3034"/>
    <cellStyle name="AggGreen12 4 6" xfId="2137"/>
    <cellStyle name="AggGreen12 5" xfId="297"/>
    <cellStyle name="AggGreen12 5 2" xfId="1157"/>
    <cellStyle name="AggGreen12 5 2 2" xfId="2740"/>
    <cellStyle name="AggGreen12 5 3" xfId="1769"/>
    <cellStyle name="AggGreen12 5 3 2" xfId="3349"/>
    <cellStyle name="AggGreen12 5 4" xfId="2109"/>
    <cellStyle name="AggGreen12 6" xfId="1732"/>
    <cellStyle name="AggGreen12 6 2" xfId="3314"/>
    <cellStyle name="AggGreen12 7" xfId="2074"/>
    <cellStyle name="AggOrange" xfId="240"/>
    <cellStyle name="AggOrange 2" xfId="339"/>
    <cellStyle name="AggOrange 2 2" xfId="625"/>
    <cellStyle name="AggOrange 2 2 2" xfId="744"/>
    <cellStyle name="AggOrange 2 2 2 2" xfId="959"/>
    <cellStyle name="AggOrange 2 2 2 2 2" xfId="1576"/>
    <cellStyle name="AggOrange 2 2 2 2 2 2" xfId="3159"/>
    <cellStyle name="AggOrange 2 2 2 2 3" xfId="2544"/>
    <cellStyle name="AggOrange 2 2 2 3" xfId="1486"/>
    <cellStyle name="AggOrange 2 2 2 3 2" xfId="3069"/>
    <cellStyle name="AggOrange 2 2 2 4" xfId="2336"/>
    <cellStyle name="AggOrange 2 2 3" xfId="931"/>
    <cellStyle name="AggOrange 2 2 3 2" xfId="1548"/>
    <cellStyle name="AggOrange 2 2 3 2 2" xfId="3131"/>
    <cellStyle name="AggOrange 2 2 3 3" xfId="2516"/>
    <cellStyle name="AggOrange 2 2 4" xfId="1858"/>
    <cellStyle name="AggOrange 2 2 4 2" xfId="3432"/>
    <cellStyle name="AggOrange 2 2 5" xfId="2232"/>
    <cellStyle name="AggOrange 2 3" xfId="483"/>
    <cellStyle name="AggOrange 2 3 2" xfId="821"/>
    <cellStyle name="AggOrange 2 3 2 2" xfId="1036"/>
    <cellStyle name="AggOrange 2 3 2 2 2" xfId="1653"/>
    <cellStyle name="AggOrange 2 3 2 2 2 2" xfId="3236"/>
    <cellStyle name="AggOrange 2 3 2 2 3" xfId="2621"/>
    <cellStyle name="AggOrange 2 3 2 3" xfId="1200"/>
    <cellStyle name="AggOrange 2 3 2 3 2" xfId="2783"/>
    <cellStyle name="AggOrange 2 3 2 4" xfId="2413"/>
    <cellStyle name="AggOrange 2 3 3" xfId="728"/>
    <cellStyle name="AggOrange 2 3 3 2" xfId="943"/>
    <cellStyle name="AggOrange 2 3 3 2 2" xfId="1560"/>
    <cellStyle name="AggOrange 2 3 3 2 2 2" xfId="3143"/>
    <cellStyle name="AggOrange 2 3 3 2 3" xfId="2528"/>
    <cellStyle name="AggOrange 2 3 3 3" xfId="1513"/>
    <cellStyle name="AggOrange 2 3 3 3 2" xfId="3096"/>
    <cellStyle name="AggOrange 2 3 3 4" xfId="2320"/>
    <cellStyle name="AggOrange 2 3 4" xfId="743"/>
    <cellStyle name="AggOrange 2 3 4 2" xfId="958"/>
    <cellStyle name="AggOrange 2 3 4 2 2" xfId="1575"/>
    <cellStyle name="AggOrange 2 3 4 2 2 2" xfId="3158"/>
    <cellStyle name="AggOrange 2 3 4 2 3" xfId="2543"/>
    <cellStyle name="AggOrange 2 3 4 3" xfId="1453"/>
    <cellStyle name="AggOrange 2 3 4 3 2" xfId="3036"/>
    <cellStyle name="AggOrange 2 3 4 4" xfId="2335"/>
    <cellStyle name="AggOrange 2 3 5" xfId="1478"/>
    <cellStyle name="AggOrange 2 3 5 2" xfId="3061"/>
    <cellStyle name="AggOrange 2 3 6" xfId="2140"/>
    <cellStyle name="AggOrange 2 4" xfId="1777"/>
    <cellStyle name="AggOrange 2 4 2" xfId="3355"/>
    <cellStyle name="AggOrange 2 5" xfId="2115"/>
    <cellStyle name="AggOrange 3" xfId="624"/>
    <cellStyle name="AggOrange 3 2" xfId="863"/>
    <cellStyle name="AggOrange 3 2 2" xfId="1078"/>
    <cellStyle name="AggOrange 3 2 2 2" xfId="1695"/>
    <cellStyle name="AggOrange 3 2 2 2 2" xfId="3278"/>
    <cellStyle name="AggOrange 3 2 2 3" xfId="2663"/>
    <cellStyle name="AggOrange 3 2 3" xfId="1515"/>
    <cellStyle name="AggOrange 3 2 3 2" xfId="3098"/>
    <cellStyle name="AggOrange 3 2 4" xfId="2455"/>
    <cellStyle name="AggOrange 3 3" xfId="930"/>
    <cellStyle name="AggOrange 3 3 2" xfId="1547"/>
    <cellStyle name="AggOrange 3 3 2 2" xfId="3130"/>
    <cellStyle name="AggOrange 3 3 3" xfId="2515"/>
    <cellStyle name="AggOrange 3 4" xfId="1857"/>
    <cellStyle name="AggOrange 3 4 2" xfId="3431"/>
    <cellStyle name="AggOrange 3 5" xfId="2231"/>
    <cellStyle name="AggOrange 4" xfId="482"/>
    <cellStyle name="AggOrange 4 2" xfId="820"/>
    <cellStyle name="AggOrange 4 2 2" xfId="1035"/>
    <cellStyle name="AggOrange 4 2 2 2" xfId="1652"/>
    <cellStyle name="AggOrange 4 2 2 2 2" xfId="3235"/>
    <cellStyle name="AggOrange 4 2 2 3" xfId="2620"/>
    <cellStyle name="AggOrange 4 2 3" xfId="1333"/>
    <cellStyle name="AggOrange 4 2 3 2" xfId="2916"/>
    <cellStyle name="AggOrange 4 2 4" xfId="2412"/>
    <cellStyle name="AggOrange 4 3" xfId="809"/>
    <cellStyle name="AggOrange 4 3 2" xfId="1024"/>
    <cellStyle name="AggOrange 4 3 2 2" xfId="1641"/>
    <cellStyle name="AggOrange 4 3 2 2 2" xfId="3224"/>
    <cellStyle name="AggOrange 4 3 2 3" xfId="2609"/>
    <cellStyle name="AggOrange 4 3 3" xfId="1246"/>
    <cellStyle name="AggOrange 4 3 3 2" xfId="2829"/>
    <cellStyle name="AggOrange 4 3 4" xfId="2401"/>
    <cellStyle name="AggOrange 4 4" xfId="783"/>
    <cellStyle name="AggOrange 4 4 2" xfId="998"/>
    <cellStyle name="AggOrange 4 4 2 2" xfId="1615"/>
    <cellStyle name="AggOrange 4 4 2 2 2" xfId="3198"/>
    <cellStyle name="AggOrange 4 4 2 3" xfId="2583"/>
    <cellStyle name="AggOrange 4 4 3" xfId="1225"/>
    <cellStyle name="AggOrange 4 4 3 2" xfId="2808"/>
    <cellStyle name="AggOrange 4 4 4" xfId="2375"/>
    <cellStyle name="AggOrange 4 5" xfId="1433"/>
    <cellStyle name="AggOrange 4 5 2" xfId="3016"/>
    <cellStyle name="AggOrange 4 6" xfId="2139"/>
    <cellStyle name="AggOrange 5" xfId="293"/>
    <cellStyle name="AggOrange 5 2" xfId="1153"/>
    <cellStyle name="AggOrange 5 2 2" xfId="2736"/>
    <cellStyle name="AggOrange 5 3" xfId="1765"/>
    <cellStyle name="AggOrange 5 3 2" xfId="3346"/>
    <cellStyle name="AggOrange 5 4" xfId="2106"/>
    <cellStyle name="AggOrange 6" xfId="1728"/>
    <cellStyle name="AggOrange 6 2" xfId="3311"/>
    <cellStyle name="AggOrange 7" xfId="2071"/>
    <cellStyle name="AggOrange_B_border" xfId="252"/>
    <cellStyle name="AggOrange9" xfId="239"/>
    <cellStyle name="AggOrange9 2" xfId="340"/>
    <cellStyle name="AggOrange9 2 2" xfId="627"/>
    <cellStyle name="AggOrange9 2 2 2" xfId="862"/>
    <cellStyle name="AggOrange9 2 2 2 2" xfId="1077"/>
    <cellStyle name="AggOrange9 2 2 2 2 2" xfId="1694"/>
    <cellStyle name="AggOrange9 2 2 2 2 2 2" xfId="3277"/>
    <cellStyle name="AggOrange9 2 2 2 2 3" xfId="2662"/>
    <cellStyle name="AggOrange9 2 2 2 3" xfId="1457"/>
    <cellStyle name="AggOrange9 2 2 2 3 2" xfId="3040"/>
    <cellStyle name="AggOrange9 2 2 2 4" xfId="2454"/>
    <cellStyle name="AggOrange9 2 2 3" xfId="933"/>
    <cellStyle name="AggOrange9 2 2 3 2" xfId="1550"/>
    <cellStyle name="AggOrange9 2 2 3 2 2" xfId="3133"/>
    <cellStyle name="AggOrange9 2 2 3 3" xfId="2518"/>
    <cellStyle name="AggOrange9 2 2 4" xfId="1860"/>
    <cellStyle name="AggOrange9 2 2 4 2" xfId="3434"/>
    <cellStyle name="AggOrange9 2 2 5" xfId="2234"/>
    <cellStyle name="AggOrange9 2 3" xfId="485"/>
    <cellStyle name="AggOrange9 2 3 2" xfId="823"/>
    <cellStyle name="AggOrange9 2 3 2 2" xfId="1038"/>
    <cellStyle name="AggOrange9 2 3 2 2 2" xfId="1655"/>
    <cellStyle name="AggOrange9 2 3 2 2 2 2" xfId="3238"/>
    <cellStyle name="AggOrange9 2 3 2 2 3" xfId="2623"/>
    <cellStyle name="AggOrange9 2 3 2 3" xfId="1522"/>
    <cellStyle name="AggOrange9 2 3 2 3 2" xfId="3105"/>
    <cellStyle name="AggOrange9 2 3 2 4" xfId="2415"/>
    <cellStyle name="AggOrange9 2 3 3" xfId="869"/>
    <cellStyle name="AggOrange9 2 3 3 2" xfId="1084"/>
    <cellStyle name="AggOrange9 2 3 3 2 2" xfId="1701"/>
    <cellStyle name="AggOrange9 2 3 3 2 2 2" xfId="3284"/>
    <cellStyle name="AggOrange9 2 3 3 2 3" xfId="2669"/>
    <cellStyle name="AggOrange9 2 3 3 3" xfId="1343"/>
    <cellStyle name="AggOrange9 2 3 3 3 2" xfId="2926"/>
    <cellStyle name="AggOrange9 2 3 3 4" xfId="2461"/>
    <cellStyle name="AggOrange9 2 3 4" xfId="883"/>
    <cellStyle name="AggOrange9 2 3 4 2" xfId="1098"/>
    <cellStyle name="AggOrange9 2 3 4 2 2" xfId="1715"/>
    <cellStyle name="AggOrange9 2 3 4 2 2 2" xfId="3298"/>
    <cellStyle name="AggOrange9 2 3 4 2 3" xfId="2683"/>
    <cellStyle name="AggOrange9 2 3 4 3" xfId="1161"/>
    <cellStyle name="AggOrange9 2 3 4 3 2" xfId="2744"/>
    <cellStyle name="AggOrange9 2 3 4 4" xfId="2475"/>
    <cellStyle name="AggOrange9 2 3 5" xfId="1425"/>
    <cellStyle name="AggOrange9 2 3 5 2" xfId="3008"/>
    <cellStyle name="AggOrange9 2 3 6" xfId="2142"/>
    <cellStyle name="AggOrange9 2 4" xfId="1778"/>
    <cellStyle name="AggOrange9 2 4 2" xfId="3356"/>
    <cellStyle name="AggOrange9 2 5" xfId="2116"/>
    <cellStyle name="AggOrange9 3" xfId="626"/>
    <cellStyle name="AggOrange9 3 2" xfId="814"/>
    <cellStyle name="AggOrange9 3 2 2" xfId="1029"/>
    <cellStyle name="AggOrange9 3 2 2 2" xfId="1646"/>
    <cellStyle name="AggOrange9 3 2 2 2 2" xfId="3229"/>
    <cellStyle name="AggOrange9 3 2 2 3" xfId="2614"/>
    <cellStyle name="AggOrange9 3 2 3" xfId="1336"/>
    <cellStyle name="AggOrange9 3 2 3 2" xfId="2919"/>
    <cellStyle name="AggOrange9 3 2 4" xfId="2406"/>
    <cellStyle name="AggOrange9 3 3" xfId="932"/>
    <cellStyle name="AggOrange9 3 3 2" xfId="1549"/>
    <cellStyle name="AggOrange9 3 3 2 2" xfId="3132"/>
    <cellStyle name="AggOrange9 3 3 3" xfId="2517"/>
    <cellStyle name="AggOrange9 3 4" xfId="1859"/>
    <cellStyle name="AggOrange9 3 4 2" xfId="3433"/>
    <cellStyle name="AggOrange9 3 5" xfId="2233"/>
    <cellStyle name="AggOrange9 4" xfId="484"/>
    <cellStyle name="AggOrange9 4 2" xfId="822"/>
    <cellStyle name="AggOrange9 4 2 2" xfId="1037"/>
    <cellStyle name="AggOrange9 4 2 2 2" xfId="1654"/>
    <cellStyle name="AggOrange9 4 2 2 2 2" xfId="3237"/>
    <cellStyle name="AggOrange9 4 2 2 3" xfId="2622"/>
    <cellStyle name="AggOrange9 4 2 3" xfId="1479"/>
    <cellStyle name="AggOrange9 4 2 3 2" xfId="3062"/>
    <cellStyle name="AggOrange9 4 2 4" xfId="2414"/>
    <cellStyle name="AggOrange9 4 3" xfId="767"/>
    <cellStyle name="AggOrange9 4 3 2" xfId="982"/>
    <cellStyle name="AggOrange9 4 3 2 2" xfId="1599"/>
    <cellStyle name="AggOrange9 4 3 2 2 2" xfId="3182"/>
    <cellStyle name="AggOrange9 4 3 2 3" xfId="2567"/>
    <cellStyle name="AggOrange9 4 3 3" xfId="1310"/>
    <cellStyle name="AggOrange9 4 3 3 2" xfId="2893"/>
    <cellStyle name="AggOrange9 4 3 4" xfId="2359"/>
    <cellStyle name="AggOrange9 4 4" xfId="813"/>
    <cellStyle name="AggOrange9 4 4 2" xfId="1028"/>
    <cellStyle name="AggOrange9 4 4 2 2" xfId="1645"/>
    <cellStyle name="AggOrange9 4 4 2 2 2" xfId="3228"/>
    <cellStyle name="AggOrange9 4 4 2 3" xfId="2613"/>
    <cellStyle name="AggOrange9 4 4 3" xfId="1244"/>
    <cellStyle name="AggOrange9 4 4 3 2" xfId="2827"/>
    <cellStyle name="AggOrange9 4 4 4" xfId="2405"/>
    <cellStyle name="AggOrange9 4 5" xfId="1488"/>
    <cellStyle name="AggOrange9 4 5 2" xfId="3071"/>
    <cellStyle name="AggOrange9 4 6" xfId="2141"/>
    <cellStyle name="AggOrange9 5" xfId="292"/>
    <cellStyle name="AggOrange9 5 2" xfId="1152"/>
    <cellStyle name="AggOrange9 5 2 2" xfId="2735"/>
    <cellStyle name="AggOrange9 5 3" xfId="1764"/>
    <cellStyle name="AggOrange9 5 3 2" xfId="3345"/>
    <cellStyle name="AggOrange9 5 4" xfId="2105"/>
    <cellStyle name="AggOrange9 6" xfId="1727"/>
    <cellStyle name="AggOrange9 6 2" xfId="3310"/>
    <cellStyle name="AggOrange9 7" xfId="2070"/>
    <cellStyle name="AggOrangeLB_2x" xfId="251"/>
    <cellStyle name="AggOrangeLBorder" xfId="253"/>
    <cellStyle name="AggOrangeLBorder 2" xfId="341"/>
    <cellStyle name="AggOrangeLBorder 2 2" xfId="629"/>
    <cellStyle name="AggOrangeLBorder 2 2 2" xfId="1862"/>
    <cellStyle name="AggOrangeLBorder 2 3" xfId="487"/>
    <cellStyle name="AggOrangeLBorder 2 3 2" xfId="825"/>
    <cellStyle name="AggOrangeLBorder 2 3 2 2" xfId="1040"/>
    <cellStyle name="AggOrangeLBorder 2 3 2 2 2" xfId="1657"/>
    <cellStyle name="AggOrangeLBorder 2 3 2 2 2 2" xfId="3240"/>
    <cellStyle name="AggOrangeLBorder 2 3 2 2 3" xfId="2625"/>
    <cellStyle name="AggOrangeLBorder 2 3 2 3" xfId="1503"/>
    <cellStyle name="AggOrangeLBorder 2 3 2 3 2" xfId="3086"/>
    <cellStyle name="AggOrangeLBorder 2 3 2 4" xfId="2417"/>
    <cellStyle name="AggOrangeLBorder 2 3 3" xfId="765"/>
    <cellStyle name="AggOrangeLBorder 2 3 3 2" xfId="980"/>
    <cellStyle name="AggOrangeLBorder 2 3 3 2 2" xfId="1597"/>
    <cellStyle name="AggOrangeLBorder 2 3 3 2 2 2" xfId="3180"/>
    <cellStyle name="AggOrangeLBorder 2 3 3 2 3" xfId="2565"/>
    <cellStyle name="AggOrangeLBorder 2 3 3 3" xfId="1122"/>
    <cellStyle name="AggOrangeLBorder 2 3 3 3 2" xfId="2705"/>
    <cellStyle name="AggOrangeLBorder 2 3 3 4" xfId="2357"/>
    <cellStyle name="AggOrangeLBorder 2 3 4" xfId="791"/>
    <cellStyle name="AggOrangeLBorder 2 3 4 2" xfId="1006"/>
    <cellStyle name="AggOrangeLBorder 2 3 4 2 2" xfId="1623"/>
    <cellStyle name="AggOrangeLBorder 2 3 4 2 2 2" xfId="3206"/>
    <cellStyle name="AggOrangeLBorder 2 3 4 2 3" xfId="2591"/>
    <cellStyle name="AggOrangeLBorder 2 3 4 3" xfId="1314"/>
    <cellStyle name="AggOrangeLBorder 2 3 4 3 2" xfId="2897"/>
    <cellStyle name="AggOrangeLBorder 2 3 4 4" xfId="2383"/>
    <cellStyle name="AggOrangeLBorder 2 3 5" xfId="911"/>
    <cellStyle name="AggOrangeLBorder 2 3 5 2" xfId="1951"/>
    <cellStyle name="AggOrangeLBorder 2 3 6" xfId="1431"/>
    <cellStyle name="AggOrangeLBorder 2 3 6 2" xfId="3014"/>
    <cellStyle name="AggOrangeLBorder 2 3 7" xfId="2144"/>
    <cellStyle name="AggOrangeLBorder 2 4" xfId="1779"/>
    <cellStyle name="AggOrangeLBorder 3" xfId="628"/>
    <cellStyle name="AggOrangeLBorder 3 2" xfId="1861"/>
    <cellStyle name="AggOrangeLBorder 4" xfId="486"/>
    <cellStyle name="AggOrangeLBorder 4 2" xfId="824"/>
    <cellStyle name="AggOrangeLBorder 4 2 2" xfId="1039"/>
    <cellStyle name="AggOrangeLBorder 4 2 2 2" xfId="1656"/>
    <cellStyle name="AggOrangeLBorder 4 2 2 2 2" xfId="3239"/>
    <cellStyle name="AggOrangeLBorder 4 2 2 3" xfId="2624"/>
    <cellStyle name="AggOrangeLBorder 4 2 3" xfId="1464"/>
    <cellStyle name="AggOrangeLBorder 4 2 3 2" xfId="3047"/>
    <cellStyle name="AggOrangeLBorder 4 2 4" xfId="2416"/>
    <cellStyle name="AggOrangeLBorder 4 3" xfId="766"/>
    <cellStyle name="AggOrangeLBorder 4 3 2" xfId="981"/>
    <cellStyle name="AggOrangeLBorder 4 3 2 2" xfId="1598"/>
    <cellStyle name="AggOrangeLBorder 4 3 2 2 2" xfId="3181"/>
    <cellStyle name="AggOrangeLBorder 4 3 2 3" xfId="2566"/>
    <cellStyle name="AggOrangeLBorder 4 3 3" xfId="1116"/>
    <cellStyle name="AggOrangeLBorder 4 3 3 2" xfId="2699"/>
    <cellStyle name="AggOrangeLBorder 4 3 4" xfId="2358"/>
    <cellStyle name="AggOrangeLBorder 4 4" xfId="787"/>
    <cellStyle name="AggOrangeLBorder 4 4 2" xfId="1002"/>
    <cellStyle name="AggOrangeLBorder 4 4 2 2" xfId="1619"/>
    <cellStyle name="AggOrangeLBorder 4 4 2 2 2" xfId="3202"/>
    <cellStyle name="AggOrangeLBorder 4 4 2 3" xfId="2587"/>
    <cellStyle name="AggOrangeLBorder 4 4 3" xfId="1187"/>
    <cellStyle name="AggOrangeLBorder 4 4 3 2" xfId="2770"/>
    <cellStyle name="AggOrangeLBorder 4 4 4" xfId="2379"/>
    <cellStyle name="AggOrangeLBorder 4 5" xfId="910"/>
    <cellStyle name="AggOrangeLBorder 4 5 2" xfId="1950"/>
    <cellStyle name="AggOrangeLBorder 4 6" xfId="1495"/>
    <cellStyle name="AggOrangeLBorder 4 6 2" xfId="3078"/>
    <cellStyle name="AggOrangeLBorder 4 7" xfId="2143"/>
    <cellStyle name="AggOrangeLBorder 5" xfId="300"/>
    <cellStyle name="AggOrangeLBorder 5 2" xfId="1772"/>
    <cellStyle name="AggOrangeLBorder 6" xfId="1735"/>
    <cellStyle name="AggOrangeRBorder" xfId="242"/>
    <cellStyle name="AggOrangeRBorder 2" xfId="342"/>
    <cellStyle name="AggOrangeRBorder 2 2" xfId="631"/>
    <cellStyle name="AggOrangeRBorder 2 2 2" xfId="742"/>
    <cellStyle name="AggOrangeRBorder 2 2 2 2" xfId="957"/>
    <cellStyle name="AggOrangeRBorder 2 2 2 2 2" xfId="1574"/>
    <cellStyle name="AggOrangeRBorder 2 2 2 2 2 2" xfId="3157"/>
    <cellStyle name="AggOrangeRBorder 2 2 2 2 3" xfId="2542"/>
    <cellStyle name="AggOrangeRBorder 2 2 2 3" xfId="1514"/>
    <cellStyle name="AggOrangeRBorder 2 2 2 3 2" xfId="3097"/>
    <cellStyle name="AggOrangeRBorder 2 2 2 4" xfId="2334"/>
    <cellStyle name="AggOrangeRBorder 2 2 3" xfId="1864"/>
    <cellStyle name="AggOrangeRBorder 2 2 3 2" xfId="3436"/>
    <cellStyle name="AggOrangeRBorder 2 2 4" xfId="2236"/>
    <cellStyle name="AggOrangeRBorder 2 3" xfId="489"/>
    <cellStyle name="AggOrangeRBorder 2 3 2" xfId="827"/>
    <cellStyle name="AggOrangeRBorder 2 3 2 2" xfId="1042"/>
    <cellStyle name="AggOrangeRBorder 2 3 2 2 2" xfId="1659"/>
    <cellStyle name="AggOrangeRBorder 2 3 2 2 2 2" xfId="3242"/>
    <cellStyle name="AggOrangeRBorder 2 3 2 2 3" xfId="2627"/>
    <cellStyle name="AggOrangeRBorder 2 3 2 3" xfId="1516"/>
    <cellStyle name="AggOrangeRBorder 2 3 2 3 2" xfId="3099"/>
    <cellStyle name="AggOrangeRBorder 2 3 2 4" xfId="2419"/>
    <cellStyle name="AggOrangeRBorder 2 3 3" xfId="803"/>
    <cellStyle name="AggOrangeRBorder 2 3 3 2" xfId="1018"/>
    <cellStyle name="AggOrangeRBorder 2 3 3 2 2" xfId="1635"/>
    <cellStyle name="AggOrangeRBorder 2 3 3 2 2 2" xfId="3218"/>
    <cellStyle name="AggOrangeRBorder 2 3 3 2 3" xfId="2603"/>
    <cellStyle name="AggOrangeRBorder 2 3 3 3" xfId="1217"/>
    <cellStyle name="AggOrangeRBorder 2 3 3 3 2" xfId="2800"/>
    <cellStyle name="AggOrangeRBorder 2 3 3 4" xfId="2395"/>
    <cellStyle name="AggOrangeRBorder 2 3 4" xfId="785"/>
    <cellStyle name="AggOrangeRBorder 2 3 4 2" xfId="1000"/>
    <cellStyle name="AggOrangeRBorder 2 3 4 2 2" xfId="1617"/>
    <cellStyle name="AggOrangeRBorder 2 3 4 2 2 2" xfId="3200"/>
    <cellStyle name="AggOrangeRBorder 2 3 4 2 3" xfId="2585"/>
    <cellStyle name="AggOrangeRBorder 2 3 4 3" xfId="1316"/>
    <cellStyle name="AggOrangeRBorder 2 3 4 3 2" xfId="2899"/>
    <cellStyle name="AggOrangeRBorder 2 3 4 4" xfId="2377"/>
    <cellStyle name="AggOrangeRBorder 2 3 5" xfId="913"/>
    <cellStyle name="AggOrangeRBorder 2 3 5 2" xfId="1474"/>
    <cellStyle name="AggOrangeRBorder 2 3 5 2 2" xfId="3057"/>
    <cellStyle name="AggOrangeRBorder 2 3 5 3" xfId="1953"/>
    <cellStyle name="AggOrangeRBorder 2 3 5 3 2" xfId="3518"/>
    <cellStyle name="AggOrangeRBorder 2 3 5 4" xfId="2502"/>
    <cellStyle name="AggOrangeRBorder 2 3 6" xfId="1447"/>
    <cellStyle name="AggOrangeRBorder 2 3 6 2" xfId="3030"/>
    <cellStyle name="AggOrangeRBorder 2 4" xfId="1780"/>
    <cellStyle name="AggOrangeRBorder 2 4 2" xfId="3357"/>
    <cellStyle name="AggOrangeRBorder 2 5" xfId="2117"/>
    <cellStyle name="AggOrangeRBorder 3" xfId="630"/>
    <cellStyle name="AggOrangeRBorder 3 2" xfId="267"/>
    <cellStyle name="AggOrangeRBorder 3 2 2" xfId="861"/>
    <cellStyle name="AggOrangeRBorder 3 2 2 2" xfId="1517"/>
    <cellStyle name="AggOrangeRBorder 3 2 2 2 2" xfId="3100"/>
    <cellStyle name="AggOrangeRBorder 3 2 2 3" xfId="2453"/>
    <cellStyle name="AggOrangeRBorder 3 2 3" xfId="1076"/>
    <cellStyle name="AggOrangeRBorder 3 2 3 2" xfId="1693"/>
    <cellStyle name="AggOrangeRBorder 3 2 3 2 2" xfId="3276"/>
    <cellStyle name="AggOrangeRBorder 3 2 3 3" xfId="2661"/>
    <cellStyle name="AggOrangeRBorder 3 2 4" xfId="1739"/>
    <cellStyle name="AggOrangeRBorder 3 2 4 2" xfId="3320"/>
    <cellStyle name="AggOrangeRBorder 3 2 5" xfId="2080"/>
    <cellStyle name="AggOrangeRBorder 3 3" xfId="1863"/>
    <cellStyle name="AggOrangeRBorder 3 3 2" xfId="3435"/>
    <cellStyle name="AggOrangeRBorder 3 4" xfId="2235"/>
    <cellStyle name="AggOrangeRBorder 4" xfId="488"/>
    <cellStyle name="AggOrangeRBorder 4 2" xfId="826"/>
    <cellStyle name="AggOrangeRBorder 4 2 2" xfId="1041"/>
    <cellStyle name="AggOrangeRBorder 4 2 2 2" xfId="1658"/>
    <cellStyle name="AggOrangeRBorder 4 2 2 2 2" xfId="3241"/>
    <cellStyle name="AggOrangeRBorder 4 2 2 3" xfId="2626"/>
    <cellStyle name="AggOrangeRBorder 4 2 3" xfId="1440"/>
    <cellStyle name="AggOrangeRBorder 4 2 3 2" xfId="3023"/>
    <cellStyle name="AggOrangeRBorder 4 2 4" xfId="2418"/>
    <cellStyle name="AggOrangeRBorder 4 3" xfId="859"/>
    <cellStyle name="AggOrangeRBorder 4 3 2" xfId="1074"/>
    <cellStyle name="AggOrangeRBorder 4 3 2 2" xfId="1691"/>
    <cellStyle name="AggOrangeRBorder 4 3 2 2 2" xfId="3274"/>
    <cellStyle name="AggOrangeRBorder 4 3 2 3" xfId="2659"/>
    <cellStyle name="AggOrangeRBorder 4 3 3" xfId="1491"/>
    <cellStyle name="AggOrangeRBorder 4 3 3 2" xfId="3074"/>
    <cellStyle name="AggOrangeRBorder 4 3 4" xfId="2451"/>
    <cellStyle name="AggOrangeRBorder 4 4" xfId="880"/>
    <cellStyle name="AggOrangeRBorder 4 4 2" xfId="1095"/>
    <cellStyle name="AggOrangeRBorder 4 4 2 2" xfId="1712"/>
    <cellStyle name="AggOrangeRBorder 4 4 2 2 2" xfId="3295"/>
    <cellStyle name="AggOrangeRBorder 4 4 2 3" xfId="2680"/>
    <cellStyle name="AggOrangeRBorder 4 4 3" xfId="1205"/>
    <cellStyle name="AggOrangeRBorder 4 4 3 2" xfId="2788"/>
    <cellStyle name="AggOrangeRBorder 4 4 4" xfId="2472"/>
    <cellStyle name="AggOrangeRBorder 4 5" xfId="912"/>
    <cellStyle name="AggOrangeRBorder 4 5 2" xfId="1473"/>
    <cellStyle name="AggOrangeRBorder 4 5 2 2" xfId="3056"/>
    <cellStyle name="AggOrangeRBorder 4 5 3" xfId="1952"/>
    <cellStyle name="AggOrangeRBorder 4 5 3 2" xfId="3517"/>
    <cellStyle name="AggOrangeRBorder 4 5 4" xfId="2501"/>
    <cellStyle name="AggOrangeRBorder 4 6" xfId="1509"/>
    <cellStyle name="AggOrangeRBorder 4 6 2" xfId="3092"/>
    <cellStyle name="AggOrangeRBorder 5" xfId="295"/>
    <cellStyle name="AggOrangeRBorder 5 2" xfId="1155"/>
    <cellStyle name="AggOrangeRBorder 5 2 2" xfId="2738"/>
    <cellStyle name="AggOrangeRBorder 5 3" xfId="1767"/>
    <cellStyle name="AggOrangeRBorder 5 3 2" xfId="3347"/>
    <cellStyle name="AggOrangeRBorder 5 4" xfId="2107"/>
    <cellStyle name="AggOrangeRBorder 6" xfId="1730"/>
    <cellStyle name="AggOrangeRBorder 6 2" xfId="3312"/>
    <cellStyle name="AggOrangeRBorder 7" xfId="2072"/>
    <cellStyle name="AggOrangeRBorder_CRFReport-template" xfId="254"/>
    <cellStyle name="Akzent1" xfId="343"/>
    <cellStyle name="Akzent2" xfId="344"/>
    <cellStyle name="Akzent3" xfId="345"/>
    <cellStyle name="Akzent4" xfId="346"/>
    <cellStyle name="Akzent5" xfId="347"/>
    <cellStyle name="Akzent6" xfId="348"/>
    <cellStyle name="Ausgabe" xfId="268" hidden="1"/>
    <cellStyle name="Ausgabe" xfId="1128" hidden="1"/>
    <cellStyle name="Ausgabe" xfId="1426" hidden="1"/>
    <cellStyle name="Ausgabe" xfId="1740" hidden="1"/>
    <cellStyle name="Ausgabe" xfId="2081" hidden="1"/>
    <cellStyle name="Ausgabe" xfId="2711" hidden="1"/>
    <cellStyle name="Ausgabe" xfId="3009" hidden="1"/>
    <cellStyle name="Ausgabe" xfId="3321" hidden="1"/>
    <cellStyle name="Ausgabe 2" xfId="609"/>
    <cellStyle name="Ausgabe 2 2" xfId="864"/>
    <cellStyle name="Ausgabe 2 2 2" xfId="1079"/>
    <cellStyle name="Ausgabe 2 2 2 2" xfId="1696"/>
    <cellStyle name="Ausgabe 2 2 2 2 2" xfId="3279"/>
    <cellStyle name="Ausgabe 2 2 2 3" xfId="2664"/>
    <cellStyle name="Ausgabe 2 2 3" xfId="1455"/>
    <cellStyle name="Ausgabe 2 2 3 2" xfId="3038"/>
    <cellStyle name="Ausgabe 2 2 4" xfId="2456"/>
    <cellStyle name="Ausgabe 2 3" xfId="749"/>
    <cellStyle name="Ausgabe 2 3 2" xfId="964"/>
    <cellStyle name="Ausgabe 2 3 2 2" xfId="1581"/>
    <cellStyle name="Ausgabe 2 3 2 2 2" xfId="3164"/>
    <cellStyle name="Ausgabe 2 3 2 3" xfId="2549"/>
    <cellStyle name="Ausgabe 2 3 3" xfId="1481"/>
    <cellStyle name="Ausgabe 2 3 3 2" xfId="3064"/>
    <cellStyle name="Ausgabe 2 3 4" xfId="2341"/>
    <cellStyle name="Ausgabe 2 4" xfId="922"/>
    <cellStyle name="Ausgabe 2 4 2" xfId="1539"/>
    <cellStyle name="Ausgabe 2 4 2 2" xfId="3122"/>
    <cellStyle name="Ausgabe 2 4 3" xfId="2507"/>
    <cellStyle name="Ausgabe 2 5" xfId="2219"/>
    <cellStyle name="Ausgabe 3" xfId="500"/>
    <cellStyle name="Ausgabe 3 2" xfId="836"/>
    <cellStyle name="Ausgabe 3 2 2" xfId="1051"/>
    <cellStyle name="Ausgabe 3 2 2 2" xfId="1668"/>
    <cellStyle name="Ausgabe 3 2 2 2 2" xfId="3251"/>
    <cellStyle name="Ausgabe 3 2 2 3" xfId="2636"/>
    <cellStyle name="Ausgabe 3 2 3" xfId="1174"/>
    <cellStyle name="Ausgabe 3 2 3 2" xfId="2757"/>
    <cellStyle name="Ausgabe 3 2 4" xfId="2428"/>
    <cellStyle name="Ausgabe 3 3" xfId="755"/>
    <cellStyle name="Ausgabe 3 3 2" xfId="970"/>
    <cellStyle name="Ausgabe 3 3 2 2" xfId="1587"/>
    <cellStyle name="Ausgabe 3 3 2 2 2" xfId="3170"/>
    <cellStyle name="Ausgabe 3 3 2 3" xfId="2555"/>
    <cellStyle name="Ausgabe 3 3 3" xfId="1523"/>
    <cellStyle name="Ausgabe 3 3 3 2" xfId="3106"/>
    <cellStyle name="Ausgabe 3 3 4" xfId="2347"/>
    <cellStyle name="Ausgabe 3 4" xfId="919"/>
    <cellStyle name="Ausgabe 3 4 2" xfId="1537"/>
    <cellStyle name="Ausgabe 3 4 2 2" xfId="3120"/>
    <cellStyle name="Ausgabe 3 4 3" xfId="2505"/>
    <cellStyle name="Ausgabe 3 5" xfId="2154"/>
    <cellStyle name="Ausgabe 4" xfId="760"/>
    <cellStyle name="Ausgabe 4 2" xfId="975"/>
    <cellStyle name="Ausgabe 4 2 2" xfId="1592"/>
    <cellStyle name="Ausgabe 4 2 2 2" xfId="3175"/>
    <cellStyle name="Ausgabe 4 2 3" xfId="2560"/>
    <cellStyle name="Ausgabe 4 3" xfId="1482"/>
    <cellStyle name="Ausgabe 4 3 2" xfId="3065"/>
    <cellStyle name="Ausgabe 4 4" xfId="2352"/>
    <cellStyle name="Ausgabe 5" xfId="879"/>
    <cellStyle name="Ausgabe 5 2" xfId="1094"/>
    <cellStyle name="Ausgabe 5 2 2" xfId="1711"/>
    <cellStyle name="Ausgabe 5 2 2 2" xfId="3294"/>
    <cellStyle name="Ausgabe 5 2 3" xfId="2679"/>
    <cellStyle name="Ausgabe 5 3" xfId="1163"/>
    <cellStyle name="Ausgabe 5 3 2" xfId="2746"/>
    <cellStyle name="Ausgabe 5 4" xfId="2471"/>
    <cellStyle name="Ausgabe 6" xfId="895"/>
    <cellStyle name="Ausgabe 6 2" xfId="1323"/>
    <cellStyle name="Ausgabe 6 2 2" xfId="2906"/>
    <cellStyle name="Ausgabe 6 3" xfId="2486"/>
    <cellStyle name="AZ1" xfId="5"/>
    <cellStyle name="Bad 2" xfId="349"/>
    <cellStyle name="Bad 3" xfId="442"/>
    <cellStyle name="Bad 4" xfId="581"/>
    <cellStyle name="Berechnung" xfId="269" hidden="1"/>
    <cellStyle name="Berechnung" xfId="1129" hidden="1"/>
    <cellStyle name="Berechnung" xfId="1511" hidden="1"/>
    <cellStyle name="Berechnung" xfId="1741" hidden="1"/>
    <cellStyle name="Berechnung" xfId="2082" hidden="1"/>
    <cellStyle name="Berechnung" xfId="2712" hidden="1"/>
    <cellStyle name="Berechnung" xfId="3094" hidden="1"/>
    <cellStyle name="Berechnung" xfId="3322" hidden="1"/>
    <cellStyle name="Berechnung 2" xfId="610"/>
    <cellStyle name="Berechnung 2 2" xfId="865"/>
    <cellStyle name="Berechnung 2 2 2" xfId="1080"/>
    <cellStyle name="Berechnung 2 2 2 2" xfId="1697"/>
    <cellStyle name="Berechnung 2 2 2 2 2" xfId="3280"/>
    <cellStyle name="Berechnung 2 2 2 3" xfId="2665"/>
    <cellStyle name="Berechnung 2 2 3" xfId="1311"/>
    <cellStyle name="Berechnung 2 2 3 2" xfId="2894"/>
    <cellStyle name="Berechnung 2 2 4" xfId="2457"/>
    <cellStyle name="Berechnung 2 3" xfId="730"/>
    <cellStyle name="Berechnung 2 3 2" xfId="945"/>
    <cellStyle name="Berechnung 2 3 2 2" xfId="1562"/>
    <cellStyle name="Berechnung 2 3 2 2 2" xfId="3145"/>
    <cellStyle name="Berechnung 2 3 2 3" xfId="2530"/>
    <cellStyle name="Berechnung 2 3 3" xfId="1496"/>
    <cellStyle name="Berechnung 2 3 3 2" xfId="3079"/>
    <cellStyle name="Berechnung 2 3 4" xfId="2322"/>
    <cellStyle name="Berechnung 2 4" xfId="786"/>
    <cellStyle name="Berechnung 2 4 2" xfId="1001"/>
    <cellStyle name="Berechnung 2 4 2 2" xfId="1618"/>
    <cellStyle name="Berechnung 2 4 2 2 2" xfId="3201"/>
    <cellStyle name="Berechnung 2 4 2 3" xfId="2586"/>
    <cellStyle name="Berechnung 2 4 3" xfId="1224"/>
    <cellStyle name="Berechnung 2 4 3 2" xfId="2807"/>
    <cellStyle name="Berechnung 2 4 4" xfId="2378"/>
    <cellStyle name="Berechnung 2 5" xfId="923"/>
    <cellStyle name="Berechnung 2 5 2" xfId="1540"/>
    <cellStyle name="Berechnung 2 5 2 2" xfId="3123"/>
    <cellStyle name="Berechnung 2 5 3" xfId="2508"/>
    <cellStyle name="Berechnung 2 6" xfId="1449"/>
    <cellStyle name="Berechnung 2 6 2" xfId="3032"/>
    <cellStyle name="Berechnung 2 7" xfId="2220"/>
    <cellStyle name="Berechnung 3" xfId="490"/>
    <cellStyle name="Berechnung 3 2" xfId="828"/>
    <cellStyle name="Berechnung 3 2 2" xfId="1043"/>
    <cellStyle name="Berechnung 3 2 2 2" xfId="1660"/>
    <cellStyle name="Berechnung 3 2 2 2 2" xfId="3243"/>
    <cellStyle name="Berechnung 3 2 2 3" xfId="2628"/>
    <cellStyle name="Berechnung 3 2 3" xfId="1456"/>
    <cellStyle name="Berechnung 3 2 3 2" xfId="3039"/>
    <cellStyle name="Berechnung 3 2 4" xfId="2420"/>
    <cellStyle name="Berechnung 3 3" xfId="764"/>
    <cellStyle name="Berechnung 3 3 2" xfId="979"/>
    <cellStyle name="Berechnung 3 3 2 2" xfId="1596"/>
    <cellStyle name="Berechnung 3 3 2 2 2" xfId="3179"/>
    <cellStyle name="Berechnung 3 3 2 3" xfId="2564"/>
    <cellStyle name="Berechnung 3 3 3" xfId="1195"/>
    <cellStyle name="Berechnung 3 3 3 2" xfId="2778"/>
    <cellStyle name="Berechnung 3 3 4" xfId="2356"/>
    <cellStyle name="Berechnung 3 4" xfId="776"/>
    <cellStyle name="Berechnung 3 4 2" xfId="991"/>
    <cellStyle name="Berechnung 3 4 2 2" xfId="1608"/>
    <cellStyle name="Berechnung 3 4 2 2 2" xfId="3191"/>
    <cellStyle name="Berechnung 3 4 2 3" xfId="2576"/>
    <cellStyle name="Berechnung 3 4 3" xfId="1124"/>
    <cellStyle name="Berechnung 3 4 3 2" xfId="2707"/>
    <cellStyle name="Berechnung 3 4 4" xfId="2368"/>
    <cellStyle name="Berechnung 3 5" xfId="914"/>
    <cellStyle name="Berechnung 3 5 2" xfId="1535"/>
    <cellStyle name="Berechnung 3 5 2 2" xfId="3118"/>
    <cellStyle name="Berechnung 3 5 3" xfId="2503"/>
    <cellStyle name="Berechnung 3 6" xfId="1251"/>
    <cellStyle name="Berechnung 3 6 2" xfId="2834"/>
    <cellStyle name="Berechnung 3 7" xfId="2145"/>
    <cellStyle name="Berechnung 4" xfId="761"/>
    <cellStyle name="Berechnung 4 2" xfId="976"/>
    <cellStyle name="Berechnung 4 2 2" xfId="1593"/>
    <cellStyle name="Berechnung 4 2 2 2" xfId="3176"/>
    <cellStyle name="Berechnung 4 2 3" xfId="2561"/>
    <cellStyle name="Berechnung 4 3" xfId="1502"/>
    <cellStyle name="Berechnung 4 3 2" xfId="3085"/>
    <cellStyle name="Berechnung 4 4" xfId="2353"/>
    <cellStyle name="Berechnung 5" xfId="878"/>
    <cellStyle name="Berechnung 5 2" xfId="1093"/>
    <cellStyle name="Berechnung 5 2 2" xfId="1710"/>
    <cellStyle name="Berechnung 5 2 2 2" xfId="3293"/>
    <cellStyle name="Berechnung 5 2 3" xfId="2678"/>
    <cellStyle name="Berechnung 5 3" xfId="1206"/>
    <cellStyle name="Berechnung 5 3 2" xfId="2789"/>
    <cellStyle name="Berechnung 5 4" xfId="2470"/>
    <cellStyle name="Berechnung 6" xfId="890"/>
    <cellStyle name="Berechnung 6 2" xfId="1104"/>
    <cellStyle name="Berechnung 6 2 2" xfId="1721"/>
    <cellStyle name="Berechnung 6 2 2 2" xfId="3304"/>
    <cellStyle name="Berechnung 6 2 3" xfId="2689"/>
    <cellStyle name="Berechnung 6 3" xfId="1232"/>
    <cellStyle name="Berechnung 6 3 2" xfId="2815"/>
    <cellStyle name="Berechnung 6 4" xfId="2481"/>
    <cellStyle name="Berechnung 7" xfId="896"/>
    <cellStyle name="Berechnung 7 2" xfId="1229"/>
    <cellStyle name="Berechnung 7 2 2" xfId="2812"/>
    <cellStyle name="Berechnung 7 3" xfId="2487"/>
    <cellStyle name="Bold GHG Numbers (0.00)" xfId="64"/>
    <cellStyle name="Calculation 2" xfId="350"/>
    <cellStyle name="Calculation 2 2" xfId="763"/>
    <cellStyle name="Calculation 2 2 2" xfId="978"/>
    <cellStyle name="Calculation 2 2 2 2" xfId="1595"/>
    <cellStyle name="Calculation 2 2 2 2 2" xfId="3178"/>
    <cellStyle name="Calculation 2 2 2 3" xfId="2563"/>
    <cellStyle name="Calculation 2 2 3" xfId="1346"/>
    <cellStyle name="Calculation 2 2 3 2" xfId="2929"/>
    <cellStyle name="Calculation 2 2 4" xfId="2355"/>
    <cellStyle name="Calculation 2 3" xfId="847"/>
    <cellStyle name="Calculation 2 3 2" xfId="1062"/>
    <cellStyle name="Calculation 2 3 2 2" xfId="1679"/>
    <cellStyle name="Calculation 2 3 2 2 2" xfId="3262"/>
    <cellStyle name="Calculation 2 3 2 3" xfId="2647"/>
    <cellStyle name="Calculation 2 3 3" xfId="1240"/>
    <cellStyle name="Calculation 2 3 3 2" xfId="2823"/>
    <cellStyle name="Calculation 2 3 4" xfId="2439"/>
    <cellStyle name="Calculation 2 4" xfId="753"/>
    <cellStyle name="Calculation 2 4 2" xfId="968"/>
    <cellStyle name="Calculation 2 4 2 2" xfId="1585"/>
    <cellStyle name="Calculation 2 4 2 2 2" xfId="3168"/>
    <cellStyle name="Calculation 2 4 2 3" xfId="2553"/>
    <cellStyle name="Calculation 2 4 3" xfId="1521"/>
    <cellStyle name="Calculation 2 4 3 2" xfId="3104"/>
    <cellStyle name="Calculation 2 4 4" xfId="2345"/>
    <cellStyle name="Calculation 2 5" xfId="897"/>
    <cellStyle name="Calculation 2 5 2" xfId="1322"/>
    <cellStyle name="Calculation 2 5 2 2" xfId="2905"/>
    <cellStyle name="Calculation 2 5 3" xfId="2488"/>
    <cellStyle name="Calculation 2 6" xfId="1353"/>
    <cellStyle name="Calculation 2 6 2" xfId="2936"/>
    <cellStyle name="Calculation 2 7" xfId="2118"/>
    <cellStyle name="Calculation 3" xfId="443"/>
    <cellStyle name="Calculation 3 2" xfId="802"/>
    <cellStyle name="Calculation 3 2 2" xfId="1017"/>
    <cellStyle name="Calculation 3 2 2 2" xfId="1634"/>
    <cellStyle name="Calculation 3 2 2 2 2" xfId="3217"/>
    <cellStyle name="Calculation 3 2 2 3" xfId="2602"/>
    <cellStyle name="Calculation 3 2 3" xfId="1181"/>
    <cellStyle name="Calculation 3 2 3 2" xfId="2764"/>
    <cellStyle name="Calculation 3 2 4" xfId="2394"/>
    <cellStyle name="Calculation 3 3" xfId="788"/>
    <cellStyle name="Calculation 3 3 2" xfId="1003"/>
    <cellStyle name="Calculation 3 3 2 2" xfId="1620"/>
    <cellStyle name="Calculation 3 3 2 2 2" xfId="3203"/>
    <cellStyle name="Calculation 3 3 2 3" xfId="2588"/>
    <cellStyle name="Calculation 3 3 3" xfId="1315"/>
    <cellStyle name="Calculation 3 3 3 2" xfId="2898"/>
    <cellStyle name="Calculation 3 3 4" xfId="2380"/>
    <cellStyle name="Calculation 3 4" xfId="872"/>
    <cellStyle name="Calculation 3 4 2" xfId="1087"/>
    <cellStyle name="Calculation 3 4 2 2" xfId="1704"/>
    <cellStyle name="Calculation 3 4 2 2 2" xfId="3287"/>
    <cellStyle name="Calculation 3 4 2 3" xfId="2672"/>
    <cellStyle name="Calculation 3 4 3" xfId="1166"/>
    <cellStyle name="Calculation 3 4 3 2" xfId="2749"/>
    <cellStyle name="Calculation 3 4 4" xfId="2464"/>
    <cellStyle name="Calculation 3 5" xfId="905"/>
    <cellStyle name="Calculation 3 5 2" xfId="1530"/>
    <cellStyle name="Calculation 3 5 2 2" xfId="3113"/>
    <cellStyle name="Calculation 3 5 3" xfId="2496"/>
    <cellStyle name="Calculation 3 6" xfId="1227"/>
    <cellStyle name="Calculation 3 6 2" xfId="2810"/>
    <cellStyle name="Calculation 3 7" xfId="2130"/>
    <cellStyle name="Check Cell 2" xfId="351"/>
    <cellStyle name="Check Cell 3" xfId="444"/>
    <cellStyle name="Check Cell 4" xfId="587"/>
    <cellStyle name="classeur | commentaire" xfId="65"/>
    <cellStyle name="classeur | extraction | series | particulier" xfId="66"/>
    <cellStyle name="classeur | extraction | series | quinquenal" xfId="67"/>
    <cellStyle name="classeur | extraction | series | sept dernieres" xfId="68"/>
    <cellStyle name="classeur | extraction | structure | dernier" xfId="69"/>
    <cellStyle name="classeur | extraction | structure | deux derniers" xfId="70"/>
    <cellStyle name="classeur | extraction | structure | particulier" xfId="71"/>
    <cellStyle name="classeur | historique" xfId="72"/>
    <cellStyle name="classeur | note | numero" xfId="73"/>
    <cellStyle name="classeur | note | numero 2" xfId="1972"/>
    <cellStyle name="classeur | note | texte" xfId="74"/>
    <cellStyle name="classeur | periodicite | annee scolaire" xfId="75"/>
    <cellStyle name="classeur | periodicite | annuelle" xfId="76"/>
    <cellStyle name="classeur | periodicite | autre" xfId="77"/>
    <cellStyle name="classeur | periodicite | bimestrielle" xfId="78"/>
    <cellStyle name="classeur | periodicite | mensuelle" xfId="79"/>
    <cellStyle name="classeur | periodicite | semestrielle" xfId="80"/>
    <cellStyle name="classeur | periodicite | trimestrielle" xfId="81"/>
    <cellStyle name="classeur | reference | aucune" xfId="82"/>
    <cellStyle name="classeur | reference | tabl-series compose" xfId="83"/>
    <cellStyle name="classeur | reference | tabl-series simple (particulier)" xfId="84"/>
    <cellStyle name="classeur | reference | tabl-series simple (standard)" xfId="85"/>
    <cellStyle name="classeur | reference | tabl-structure (particulier)" xfId="86"/>
    <cellStyle name="classeur | reference | tabl-structure (standard)" xfId="87"/>
    <cellStyle name="classeur | theme | intitule" xfId="88"/>
    <cellStyle name="classeur | theme | notice explicative" xfId="89"/>
    <cellStyle name="classeur | titre | niveau 1" xfId="90"/>
    <cellStyle name="classeur | titre | niveau 1 2" xfId="1973"/>
    <cellStyle name="classeur | titre | niveau 2" xfId="91"/>
    <cellStyle name="classeur | titre | niveau 2 2" xfId="1974"/>
    <cellStyle name="classeur | titre | niveau 3" xfId="92"/>
    <cellStyle name="classeur | titre | niveau 3 2" xfId="1975"/>
    <cellStyle name="classeur | titre | niveau 4" xfId="93"/>
    <cellStyle name="classeur | titre | niveau 4 2" xfId="1976"/>
    <cellStyle name="classeur | titre | niveau 5" xfId="94"/>
    <cellStyle name="classeur | titre | niveau 5 2" xfId="1977"/>
    <cellStyle name="coin" xfId="95"/>
    <cellStyle name="coin 2" xfId="1978"/>
    <cellStyle name="Comma [0]" xfId="6"/>
    <cellStyle name="Comma [0] 2" xfId="1962"/>
    <cellStyle name="Comma 2" xfId="352"/>
    <cellStyle name="Comma 2 2" xfId="353"/>
    <cellStyle name="Comma 2 2 2" xfId="632"/>
    <cellStyle name="Comma 3" xfId="354"/>
    <cellStyle name="Commentaire 2" xfId="96"/>
    <cellStyle name="Commentaire 2 2" xfId="1979"/>
    <cellStyle name="Constants" xfId="228"/>
    <cellStyle name="ContentsHyperlink" xfId="459"/>
    <cellStyle name="contenu_unite" xfId="97"/>
    <cellStyle name="Currency [0]" xfId="7"/>
    <cellStyle name="CustomCellsOrange" xfId="355"/>
    <cellStyle name="CustomCellsOrange 2" xfId="633"/>
    <cellStyle name="CustomCellsOrange 2 2" xfId="655"/>
    <cellStyle name="CustomCellsOrange 2 2 2" xfId="725"/>
    <cellStyle name="CustomCellsOrange 2 2 2 2" xfId="891"/>
    <cellStyle name="CustomCellsOrange 2 2 2 2 2" xfId="1105"/>
    <cellStyle name="CustomCellsOrange 2 2 2 2 2 2" xfId="1722"/>
    <cellStyle name="CustomCellsOrange 2 2 2 2 2 2 2" xfId="3305"/>
    <cellStyle name="CustomCellsOrange 2 2 2 2 2 3" xfId="2690"/>
    <cellStyle name="CustomCellsOrange 2 2 2 2 3" xfId="1325"/>
    <cellStyle name="CustomCellsOrange 2 2 2 2 3 2" xfId="2908"/>
    <cellStyle name="CustomCellsOrange 2 2 2 2 4" xfId="2482"/>
    <cellStyle name="CustomCellsOrange 2 2 2 3" xfId="1948"/>
    <cellStyle name="CustomCellsOrange 2 2 3" xfId="874"/>
    <cellStyle name="CustomCellsOrange 2 2 3 2" xfId="1089"/>
    <cellStyle name="CustomCellsOrange 2 2 3 2 2" xfId="1706"/>
    <cellStyle name="CustomCellsOrange 2 2 3 2 2 2" xfId="3289"/>
    <cellStyle name="CustomCellsOrange 2 2 3 2 3" xfId="2674"/>
    <cellStyle name="CustomCellsOrange 2 2 3 3" xfId="1208"/>
    <cellStyle name="CustomCellsOrange 2 2 3 3 2" xfId="2791"/>
    <cellStyle name="CustomCellsOrange 2 2 3 4" xfId="2466"/>
    <cellStyle name="CustomCellsOrange 2 2 4" xfId="792"/>
    <cellStyle name="CustomCellsOrange 2 2 4 2" xfId="1007"/>
    <cellStyle name="CustomCellsOrange 2 2 4 2 2" xfId="1624"/>
    <cellStyle name="CustomCellsOrange 2 2 4 2 2 2" xfId="3207"/>
    <cellStyle name="CustomCellsOrange 2 2 4 2 3" xfId="2592"/>
    <cellStyle name="CustomCellsOrange 2 2 4 3" xfId="1222"/>
    <cellStyle name="CustomCellsOrange 2 2 4 3 2" xfId="2805"/>
    <cellStyle name="CustomCellsOrange 2 2 4 4" xfId="2384"/>
    <cellStyle name="CustomCellsOrange 2 2 5" xfId="893"/>
    <cellStyle name="CustomCellsOrange 2 2 5 2" xfId="1107"/>
    <cellStyle name="CustomCellsOrange 2 2 5 2 2" xfId="1724"/>
    <cellStyle name="CustomCellsOrange 2 2 5 2 2 2" xfId="3307"/>
    <cellStyle name="CustomCellsOrange 2 2 5 2 3" xfId="2692"/>
    <cellStyle name="CustomCellsOrange 2 2 5 3" xfId="1324"/>
    <cellStyle name="CustomCellsOrange 2 2 5 3 2" xfId="2907"/>
    <cellStyle name="CustomCellsOrange 2 2 5 4" xfId="2484"/>
    <cellStyle name="CustomCellsOrange 2 2 6" xfId="1348"/>
    <cellStyle name="CustomCellsOrange 2 2 6 2" xfId="2931"/>
    <cellStyle name="CustomCellsOrange 2 2 7" xfId="2250"/>
    <cellStyle name="CustomCellsOrange 2 3" xfId="1865"/>
    <cellStyle name="CustomCellsOrange 3" xfId="491"/>
    <cellStyle name="CustomCellsOrange 3 2" xfId="829"/>
    <cellStyle name="CustomCellsOrange 3 2 2" xfId="1044"/>
    <cellStyle name="CustomCellsOrange 3 2 2 2" xfId="1661"/>
    <cellStyle name="CustomCellsOrange 3 2 2 2 2" xfId="3244"/>
    <cellStyle name="CustomCellsOrange 3 2 2 3" xfId="2629"/>
    <cellStyle name="CustomCellsOrange 3 2 3" xfId="1312"/>
    <cellStyle name="CustomCellsOrange 3 2 3 2" xfId="2895"/>
    <cellStyle name="CustomCellsOrange 3 2 4" xfId="2421"/>
    <cellStyle name="CustomCellsOrange 3 3" xfId="762"/>
    <cellStyle name="CustomCellsOrange 3 3 2" xfId="977"/>
    <cellStyle name="CustomCellsOrange 3 3 2 2" xfId="1594"/>
    <cellStyle name="CustomCellsOrange 3 3 2 2 2" xfId="3177"/>
    <cellStyle name="CustomCellsOrange 3 3 2 3" xfId="2562"/>
    <cellStyle name="CustomCellsOrange 3 3 3" xfId="1439"/>
    <cellStyle name="CustomCellsOrange 3 3 3 2" xfId="3022"/>
    <cellStyle name="CustomCellsOrange 3 3 4" xfId="2354"/>
    <cellStyle name="CustomCellsOrange 3 4" xfId="775"/>
    <cellStyle name="CustomCellsOrange 3 4 2" xfId="990"/>
    <cellStyle name="CustomCellsOrange 3 4 2 2" xfId="1607"/>
    <cellStyle name="CustomCellsOrange 3 4 2 2 2" xfId="3190"/>
    <cellStyle name="CustomCellsOrange 3 4 2 3" xfId="2575"/>
    <cellStyle name="CustomCellsOrange 3 4 3" xfId="1192"/>
    <cellStyle name="CustomCellsOrange 3 4 3 2" xfId="2775"/>
    <cellStyle name="CustomCellsOrange 3 4 4" xfId="2367"/>
    <cellStyle name="CustomCellsOrange 3 5" xfId="915"/>
    <cellStyle name="CustomCellsOrange 3 5 2" xfId="1475"/>
    <cellStyle name="CustomCellsOrange 3 5 2 2" xfId="3058"/>
    <cellStyle name="CustomCellsOrange 3 5 3" xfId="1954"/>
    <cellStyle name="CustomCellsOrange 3 6" xfId="1484"/>
    <cellStyle name="CustomCellsOrange 3 6 2" xfId="3067"/>
    <cellStyle name="CustomCellsOrange 3 7" xfId="2146"/>
    <cellStyle name="CustomCellsOrange 4" xfId="1781"/>
    <cellStyle name="CustomizationCells" xfId="241"/>
    <cellStyle name="CustomizationCells 2" xfId="634"/>
    <cellStyle name="CustomizationCells 2 2" xfId="656"/>
    <cellStyle name="CustomizationCells 2 2 2" xfId="726"/>
    <cellStyle name="CustomizationCells 2 2 2 2" xfId="892"/>
    <cellStyle name="CustomizationCells 2 2 2 2 2" xfId="1106"/>
    <cellStyle name="CustomizationCells 2 2 2 2 2 2" xfId="1723"/>
    <cellStyle name="CustomizationCells 2 2 2 2 2 2 2" xfId="3306"/>
    <cellStyle name="CustomizationCells 2 2 2 2 2 3" xfId="2691"/>
    <cellStyle name="CustomizationCells 2 2 2 2 3" xfId="1231"/>
    <cellStyle name="CustomizationCells 2 2 2 2 3 2" xfId="2814"/>
    <cellStyle name="CustomizationCells 2 2 2 2 4" xfId="2483"/>
    <cellStyle name="CustomizationCells 2 2 2 3" xfId="1949"/>
    <cellStyle name="CustomizationCells 2 2 3" xfId="875"/>
    <cellStyle name="CustomizationCells 2 2 3 2" xfId="1090"/>
    <cellStyle name="CustomizationCells 2 2 3 2 2" xfId="1707"/>
    <cellStyle name="CustomizationCells 2 2 3 2 2 2" xfId="3290"/>
    <cellStyle name="CustomizationCells 2 2 3 2 3" xfId="2675"/>
    <cellStyle name="CustomizationCells 2 2 3 3" xfId="1165"/>
    <cellStyle name="CustomizationCells 2 2 3 3 2" xfId="2748"/>
    <cellStyle name="CustomizationCells 2 2 3 4" xfId="2467"/>
    <cellStyle name="CustomizationCells 2 2 4" xfId="738"/>
    <cellStyle name="CustomizationCells 2 2 4 2" xfId="953"/>
    <cellStyle name="CustomizationCells 2 2 4 2 2" xfId="1570"/>
    <cellStyle name="CustomizationCells 2 2 4 2 2 2" xfId="3153"/>
    <cellStyle name="CustomizationCells 2 2 4 2 3" xfId="2538"/>
    <cellStyle name="CustomizationCells 2 2 4 3" xfId="1347"/>
    <cellStyle name="CustomizationCells 2 2 4 3 2" xfId="2930"/>
    <cellStyle name="CustomizationCells 2 2 4 4" xfId="2330"/>
    <cellStyle name="CustomizationCells 2 2 5" xfId="894"/>
    <cellStyle name="CustomizationCells 2 2 5 2" xfId="1108"/>
    <cellStyle name="CustomizationCells 2 2 5 2 2" xfId="1524"/>
    <cellStyle name="CustomizationCells 2 2 5 2 2 2" xfId="3107"/>
    <cellStyle name="CustomizationCells 2 2 5 2 3" xfId="1958"/>
    <cellStyle name="CustomizationCells 2 2 5 2 3 2" xfId="3519"/>
    <cellStyle name="CustomizationCells 2 2 5 2 4" xfId="2693"/>
    <cellStyle name="CustomizationCells 2 2 5 3" xfId="1230"/>
    <cellStyle name="CustomizationCells 2 2 5 3 2" xfId="2813"/>
    <cellStyle name="CustomizationCells 2 2 5 4" xfId="2485"/>
    <cellStyle name="CustomizationCells 2 2 6" xfId="1472"/>
    <cellStyle name="CustomizationCells 2 2 6 2" xfId="3055"/>
    <cellStyle name="CustomizationCells 2 2 7" xfId="2251"/>
    <cellStyle name="CustomizationCells 2 3" xfId="1866"/>
    <cellStyle name="CustomizationCells 3" xfId="492"/>
    <cellStyle name="CustomizationCells 3 2" xfId="830"/>
    <cellStyle name="CustomizationCells 3 2 2" xfId="1045"/>
    <cellStyle name="CustomizationCells 3 2 2 2" xfId="1662"/>
    <cellStyle name="CustomizationCells 3 2 2 2 2" xfId="3245"/>
    <cellStyle name="CustomizationCells 3 2 2 3" xfId="2630"/>
    <cellStyle name="CustomizationCells 3 2 3" xfId="1344"/>
    <cellStyle name="CustomizationCells 3 2 3 2" xfId="2927"/>
    <cellStyle name="CustomizationCells 3 2 4" xfId="2422"/>
    <cellStyle name="CustomizationCells 3 3" xfId="857"/>
    <cellStyle name="CustomizationCells 3 3 2" xfId="1072"/>
    <cellStyle name="CustomizationCells 3 3 2 2" xfId="1689"/>
    <cellStyle name="CustomizationCells 3 3 2 2 2" xfId="3272"/>
    <cellStyle name="CustomizationCells 3 3 2 3" xfId="2657"/>
    <cellStyle name="CustomizationCells 3 3 3" xfId="1235"/>
    <cellStyle name="CustomizationCells 3 3 3 2" xfId="2818"/>
    <cellStyle name="CustomizationCells 3 3 4" xfId="2449"/>
    <cellStyle name="CustomizationCells 3 4" xfId="777"/>
    <cellStyle name="CustomizationCells 3 4 2" xfId="992"/>
    <cellStyle name="CustomizationCells 3 4 2 2" xfId="1609"/>
    <cellStyle name="CustomizationCells 3 4 2 2 2" xfId="3192"/>
    <cellStyle name="CustomizationCells 3 4 2 3" xfId="2577"/>
    <cellStyle name="CustomizationCells 3 4 3" xfId="1191"/>
    <cellStyle name="CustomizationCells 3 4 3 2" xfId="2774"/>
    <cellStyle name="CustomizationCells 3 4 4" xfId="2369"/>
    <cellStyle name="CustomizationCells 3 5" xfId="916"/>
    <cellStyle name="CustomizationCells 3 5 2" xfId="1476"/>
    <cellStyle name="CustomizationCells 3 5 2 2" xfId="3059"/>
    <cellStyle name="CustomizationCells 3 5 3" xfId="1955"/>
    <cellStyle name="CustomizationCells 3 6" xfId="1492"/>
    <cellStyle name="CustomizationCells 3 6 2" xfId="3075"/>
    <cellStyle name="CustomizationCells 3 7" xfId="2147"/>
    <cellStyle name="CustomizationCells 4" xfId="294"/>
    <cellStyle name="CustomizationCells 4 2" xfId="1154"/>
    <cellStyle name="CustomizationCells 4 2 2" xfId="2737"/>
    <cellStyle name="CustomizationCells 4 3" xfId="1766"/>
    <cellStyle name="CustomizationCells 5" xfId="1729"/>
    <cellStyle name="CustomizationGreenCells" xfId="356"/>
    <cellStyle name="CustomizationGreenCells 2" xfId="635"/>
    <cellStyle name="CustomizationGreenCells 2 2" xfId="1867"/>
    <cellStyle name="CustomizationGreenCells 3" xfId="493"/>
    <cellStyle name="CustomizationGreenCells 3 2" xfId="831"/>
    <cellStyle name="CustomizationGreenCells 3 2 2" xfId="1046"/>
    <cellStyle name="CustomizationGreenCells 3 2 2 2" xfId="1663"/>
    <cellStyle name="CustomizationGreenCells 3 2 2 2 2" xfId="3246"/>
    <cellStyle name="CustomizationGreenCells 3 2 2 3" xfId="2631"/>
    <cellStyle name="CustomizationGreenCells 3 2 3" xfId="1177"/>
    <cellStyle name="CustomizationGreenCells 3 2 3 2" xfId="2760"/>
    <cellStyle name="CustomizationGreenCells 3 2 4" xfId="2423"/>
    <cellStyle name="CustomizationGreenCells 3 3" xfId="801"/>
    <cellStyle name="CustomizationGreenCells 3 3 2" xfId="1016"/>
    <cellStyle name="CustomizationGreenCells 3 3 2 2" xfId="1633"/>
    <cellStyle name="CustomizationGreenCells 3 3 2 2 2" xfId="3216"/>
    <cellStyle name="CustomizationGreenCells 3 3 2 3" xfId="2601"/>
    <cellStyle name="CustomizationGreenCells 3 3 3" xfId="1218"/>
    <cellStyle name="CustomizationGreenCells 3 3 3 2" xfId="2801"/>
    <cellStyle name="CustomizationGreenCells 3 3 4" xfId="2393"/>
    <cellStyle name="CustomizationGreenCells 3 4" xfId="734"/>
    <cellStyle name="CustomizationGreenCells 3 4 2" xfId="949"/>
    <cellStyle name="CustomizationGreenCells 3 4 2 2" xfId="1566"/>
    <cellStyle name="CustomizationGreenCells 3 4 2 2 2" xfId="3149"/>
    <cellStyle name="CustomizationGreenCells 3 4 2 3" xfId="2534"/>
    <cellStyle name="CustomizationGreenCells 3 4 3" xfId="1249"/>
    <cellStyle name="CustomizationGreenCells 3 4 3 2" xfId="2832"/>
    <cellStyle name="CustomizationGreenCells 3 4 4" xfId="2326"/>
    <cellStyle name="CustomizationGreenCells 3 5" xfId="917"/>
    <cellStyle name="CustomizationGreenCells 3 5 2" xfId="1956"/>
    <cellStyle name="CustomizationGreenCells 3 6" xfId="1430"/>
    <cellStyle name="CustomizationGreenCells 3 6 2" xfId="3013"/>
    <cellStyle name="CustomizationGreenCells 3 7" xfId="2148"/>
    <cellStyle name="CustomizationGreenCells 4" xfId="1782"/>
    <cellStyle name="DocBox_EmptyRow" xfId="238"/>
    <cellStyle name="donn_normal" xfId="98"/>
    <cellStyle name="donnnormal1" xfId="99"/>
    <cellStyle name="donnnormal1 2" xfId="1980"/>
    <cellStyle name="donnnormal2" xfId="100"/>
    <cellStyle name="donnnormal2 2" xfId="1981"/>
    <cellStyle name="donnnormal3" xfId="101"/>
    <cellStyle name="donnnormal3 2" xfId="1982"/>
    <cellStyle name="donnnormal4" xfId="102"/>
    <cellStyle name="donnnormal4 2" xfId="1983"/>
    <cellStyle name="donntotal1" xfId="103"/>
    <cellStyle name="donntotal1 2" xfId="1984"/>
    <cellStyle name="donntotal2" xfId="104"/>
    <cellStyle name="donntotal2 2" xfId="1985"/>
    <cellStyle name="donntotal3" xfId="105"/>
    <cellStyle name="donntotal3 2" xfId="1986"/>
    <cellStyle name="donntotal4" xfId="106"/>
    <cellStyle name="donntotal4 2" xfId="1987"/>
    <cellStyle name="Eingabe" xfId="227"/>
    <cellStyle name="Eingabe 2" xfId="590"/>
    <cellStyle name="Eingabe 3" xfId="636"/>
    <cellStyle name="Eingabe 3 2" xfId="871"/>
    <cellStyle name="Eingabe 3 2 2" xfId="1086"/>
    <cellStyle name="Eingabe 3 2 2 2" xfId="1703"/>
    <cellStyle name="Eingabe 3 2 2 2 2" xfId="3286"/>
    <cellStyle name="Eingabe 3 2 2 3" xfId="2671"/>
    <cellStyle name="Eingabe 3 2 3" xfId="1167"/>
    <cellStyle name="Eingabe 3 2 3 2" xfId="2750"/>
    <cellStyle name="Eingabe 3 2 4" xfId="2463"/>
    <cellStyle name="Eingabe 3 3" xfId="860"/>
    <cellStyle name="Eingabe 3 3 2" xfId="1075"/>
    <cellStyle name="Eingabe 3 3 2 2" xfId="1692"/>
    <cellStyle name="Eingabe 3 3 2 2 2" xfId="3275"/>
    <cellStyle name="Eingabe 3 3 2 3" xfId="2660"/>
    <cellStyle name="Eingabe 3 3 3" xfId="1429"/>
    <cellStyle name="Eingabe 3 3 3 2" xfId="3012"/>
    <cellStyle name="Eingabe 3 3 4" xfId="2452"/>
    <cellStyle name="Eingabe 3 4" xfId="751"/>
    <cellStyle name="Eingabe 3 4 2" xfId="966"/>
    <cellStyle name="Eingabe 3 4 2 2" xfId="1583"/>
    <cellStyle name="Eingabe 3 4 2 2 2" xfId="3166"/>
    <cellStyle name="Eingabe 3 4 2 3" xfId="2551"/>
    <cellStyle name="Eingabe 3 4 3" xfId="1427"/>
    <cellStyle name="Eingabe 3 4 3 2" xfId="3010"/>
    <cellStyle name="Eingabe 3 4 4" xfId="2343"/>
    <cellStyle name="Eingabe 3 5" xfId="934"/>
    <cellStyle name="Eingabe 3 5 2" xfId="1551"/>
    <cellStyle name="Eingabe 3 5 2 2" xfId="3134"/>
    <cellStyle name="Eingabe 3 5 3" xfId="2519"/>
    <cellStyle name="Eingabe 3 6" xfId="1436"/>
    <cellStyle name="Eingabe 3 6 2" xfId="3019"/>
    <cellStyle name="Eingabe 3 7" xfId="2237"/>
    <cellStyle name="Eingabe 4" xfId="495"/>
    <cellStyle name="Eingabe 4 2" xfId="832"/>
    <cellStyle name="Eingabe 4 2 2" xfId="1047"/>
    <cellStyle name="Eingabe 4 2 2 2" xfId="1664"/>
    <cellStyle name="Eingabe 4 2 2 2 2" xfId="3247"/>
    <cellStyle name="Eingabe 4 2 2 3" xfId="2632"/>
    <cellStyle name="Eingabe 4 2 3" xfId="1176"/>
    <cellStyle name="Eingabe 4 2 3 2" xfId="2759"/>
    <cellStyle name="Eingabe 4 2 4" xfId="2424"/>
    <cellStyle name="Eingabe 4 3" xfId="759"/>
    <cellStyle name="Eingabe 4 3 2" xfId="974"/>
    <cellStyle name="Eingabe 4 3 2 2" xfId="1591"/>
    <cellStyle name="Eingabe 4 3 2 2 2" xfId="3174"/>
    <cellStyle name="Eingabe 4 3 2 3" xfId="2559"/>
    <cellStyle name="Eingabe 4 3 3" xfId="1248"/>
    <cellStyle name="Eingabe 4 3 3 2" xfId="2831"/>
    <cellStyle name="Eingabe 4 3 4" xfId="2351"/>
    <cellStyle name="Eingabe 4 4" xfId="735"/>
    <cellStyle name="Eingabe 4 4 2" xfId="950"/>
    <cellStyle name="Eingabe 4 4 2 2" xfId="1567"/>
    <cellStyle name="Eingabe 4 4 2 2 2" xfId="3150"/>
    <cellStyle name="Eingabe 4 4 2 3" xfId="2535"/>
    <cellStyle name="Eingabe 4 4 3" xfId="1483"/>
    <cellStyle name="Eingabe 4 4 3 2" xfId="3066"/>
    <cellStyle name="Eingabe 4 4 4" xfId="2327"/>
    <cellStyle name="Eingabe 4 5" xfId="918"/>
    <cellStyle name="Eingabe 4 5 2" xfId="1536"/>
    <cellStyle name="Eingabe 4 5 2 2" xfId="3119"/>
    <cellStyle name="Eingabe 4 5 3" xfId="2504"/>
    <cellStyle name="Eingabe 4 6" xfId="1459"/>
    <cellStyle name="Eingabe 4 6 2" xfId="3042"/>
    <cellStyle name="Eingabe 4 7" xfId="2149"/>
    <cellStyle name="Eingabe 5" xfId="769"/>
    <cellStyle name="Eingabe 5 2" xfId="984"/>
    <cellStyle name="Eingabe 5 2 2" xfId="1601"/>
    <cellStyle name="Eingabe 5 2 2 2" xfId="3184"/>
    <cellStyle name="Eingabe 5 2 3" xfId="2569"/>
    <cellStyle name="Eingabe 5 3" xfId="1194"/>
    <cellStyle name="Eingabe 5 3 2" xfId="2777"/>
    <cellStyle name="Eingabe 5 4" xfId="2361"/>
    <cellStyle name="Eingabe 6" xfId="846"/>
    <cellStyle name="Eingabe 6 2" xfId="1061"/>
    <cellStyle name="Eingabe 6 2 2" xfId="1678"/>
    <cellStyle name="Eingabe 6 2 2 2" xfId="3261"/>
    <cellStyle name="Eingabe 6 2 3" xfId="2646"/>
    <cellStyle name="Eingabe 6 3" xfId="1169"/>
    <cellStyle name="Eingabe 6 3 2" xfId="2752"/>
    <cellStyle name="Eingabe 6 4" xfId="2438"/>
    <cellStyle name="Eingabe 7" xfId="889"/>
    <cellStyle name="Eingabe 7 2" xfId="1103"/>
    <cellStyle name="Eingabe 7 2 2" xfId="1720"/>
    <cellStyle name="Eingabe 7 2 2 2" xfId="3303"/>
    <cellStyle name="Eingabe 7 2 3" xfId="2688"/>
    <cellStyle name="Eingabe 7 3" xfId="1326"/>
    <cellStyle name="Eingabe 7 3 2" xfId="2909"/>
    <cellStyle name="Eingabe 7 4" xfId="2480"/>
    <cellStyle name="Eingabe 8" xfId="898"/>
    <cellStyle name="Eingabe 8 2" xfId="1126"/>
    <cellStyle name="Eingabe 8 2 2" xfId="2709"/>
    <cellStyle name="Eingabe 8 3" xfId="2489"/>
    <cellStyle name="Empty_B_border" xfId="244"/>
    <cellStyle name="ent_col_ser" xfId="107"/>
    <cellStyle name="entete_indice" xfId="108"/>
    <cellStyle name="Ergebnis" xfId="272" hidden="1"/>
    <cellStyle name="Ergebnis" xfId="1132" hidden="1"/>
    <cellStyle name="Ergebnis" xfId="1354" hidden="1"/>
    <cellStyle name="Ergebnis" xfId="1744" hidden="1"/>
    <cellStyle name="Ergebnis" xfId="2085" hidden="1"/>
    <cellStyle name="Ergebnis" xfId="2715" hidden="1"/>
    <cellStyle name="Ergebnis" xfId="2937" hidden="1"/>
    <cellStyle name="Ergebnis" xfId="3325" hidden="1"/>
    <cellStyle name="Ergebnis 2" xfId="611"/>
    <cellStyle name="Ergebnis 2 2" xfId="866"/>
    <cellStyle name="Ergebnis 2 2 2" xfId="1081"/>
    <cellStyle name="Ergebnis 2 2 2 2" xfId="1698"/>
    <cellStyle name="Ergebnis 2 2 2 2 2" xfId="3281"/>
    <cellStyle name="Ergebnis 2 2 2 3" xfId="2666"/>
    <cellStyle name="Ergebnis 2 2 3" xfId="1480"/>
    <cellStyle name="Ergebnis 2 2 3 2" xfId="3063"/>
    <cellStyle name="Ergebnis 2 2 4" xfId="2458"/>
    <cellStyle name="Ergebnis 2 3" xfId="798"/>
    <cellStyle name="Ergebnis 2 3 2" xfId="1013"/>
    <cellStyle name="Ergebnis 2 3 2 2" xfId="1630"/>
    <cellStyle name="Ergebnis 2 3 2 2 2" xfId="3213"/>
    <cellStyle name="Ergebnis 2 3 2 3" xfId="2598"/>
    <cellStyle name="Ergebnis 2 3 3" xfId="1183"/>
    <cellStyle name="Ergebnis 2 3 3 2" xfId="2766"/>
    <cellStyle name="Ergebnis 2 3 4" xfId="2390"/>
    <cellStyle name="Ergebnis 2 4" xfId="789"/>
    <cellStyle name="Ergebnis 2 4 2" xfId="1004"/>
    <cellStyle name="Ergebnis 2 4 2 2" xfId="1621"/>
    <cellStyle name="Ergebnis 2 4 2 2 2" xfId="3204"/>
    <cellStyle name="Ergebnis 2 4 2 3" xfId="2589"/>
    <cellStyle name="Ergebnis 2 4 3" xfId="1223"/>
    <cellStyle name="Ergebnis 2 4 3 2" xfId="2806"/>
    <cellStyle name="Ergebnis 2 4 4" xfId="2381"/>
    <cellStyle name="Ergebnis 2 5" xfId="924"/>
    <cellStyle name="Ergebnis 2 5 2" xfId="1541"/>
    <cellStyle name="Ergebnis 2 5 2 2" xfId="3124"/>
    <cellStyle name="Ergebnis 2 5 3" xfId="2509"/>
    <cellStyle name="Ergebnis 2 6" xfId="1253"/>
    <cellStyle name="Ergebnis 2 6 2" xfId="2836"/>
    <cellStyle name="Ergebnis 2 7" xfId="2221"/>
    <cellStyle name="Ergebnis 3" xfId="504"/>
    <cellStyle name="Ergebnis 3 2" xfId="840"/>
    <cellStyle name="Ergebnis 3 2 2" xfId="1055"/>
    <cellStyle name="Ergebnis 3 2 2 2" xfId="1672"/>
    <cellStyle name="Ergebnis 3 2 2 2 2" xfId="3255"/>
    <cellStyle name="Ergebnis 3 2 2 3" xfId="2640"/>
    <cellStyle name="Ergebnis 3 2 3" xfId="1172"/>
    <cellStyle name="Ergebnis 3 2 3 2" xfId="2755"/>
    <cellStyle name="Ergebnis 3 2 4" xfId="2432"/>
    <cellStyle name="Ergebnis 3 3" xfId="754"/>
    <cellStyle name="Ergebnis 3 3 2" xfId="969"/>
    <cellStyle name="Ergebnis 3 3 2 2" xfId="1586"/>
    <cellStyle name="Ergebnis 3 3 2 2 2" xfId="3169"/>
    <cellStyle name="Ergebnis 3 3 2 3" xfId="2554"/>
    <cellStyle name="Ergebnis 3 3 3" xfId="1463"/>
    <cellStyle name="Ergebnis 3 3 3 2" xfId="3046"/>
    <cellStyle name="Ergebnis 3 3 4" xfId="2346"/>
    <cellStyle name="Ergebnis 3 4" xfId="781"/>
    <cellStyle name="Ergebnis 3 4 2" xfId="996"/>
    <cellStyle name="Ergebnis 3 4 2 2" xfId="1613"/>
    <cellStyle name="Ergebnis 3 4 2 2 2" xfId="3196"/>
    <cellStyle name="Ergebnis 3 4 2 3" xfId="2581"/>
    <cellStyle name="Ergebnis 3 4 3" xfId="1189"/>
    <cellStyle name="Ergebnis 3 4 3 2" xfId="2772"/>
    <cellStyle name="Ergebnis 3 4 4" xfId="2373"/>
    <cellStyle name="Ergebnis 3 5" xfId="920"/>
    <cellStyle name="Ergebnis 3 5 2" xfId="1538"/>
    <cellStyle name="Ergebnis 3 5 2 2" xfId="3121"/>
    <cellStyle name="Ergebnis 3 5 3" xfId="2506"/>
    <cellStyle name="Ergebnis 3 6" xfId="1424"/>
    <cellStyle name="Ergebnis 3 6 2" xfId="3007"/>
    <cellStyle name="Ergebnis 3 7" xfId="2157"/>
    <cellStyle name="Ergebnis 4" xfId="770"/>
    <cellStyle name="Ergebnis 4 2" xfId="985"/>
    <cellStyle name="Ergebnis 4 2 2" xfId="1602"/>
    <cellStyle name="Ergebnis 4 2 2 2" xfId="3185"/>
    <cellStyle name="Ergebnis 4 2 3" xfId="2570"/>
    <cellStyle name="Ergebnis 4 3" xfId="1118"/>
    <cellStyle name="Ergebnis 4 3 2" xfId="2701"/>
    <cellStyle name="Ergebnis 4 4" xfId="2362"/>
    <cellStyle name="Ergebnis 5" xfId="844"/>
    <cellStyle name="Ergebnis 5 2" xfId="1059"/>
    <cellStyle name="Ergebnis 5 2 2" xfId="1676"/>
    <cellStyle name="Ergebnis 5 2 2 2" xfId="3259"/>
    <cellStyle name="Ergebnis 5 2 3" xfId="2644"/>
    <cellStyle name="Ergebnis 5 3" xfId="1170"/>
    <cellStyle name="Ergebnis 5 3 2" xfId="2753"/>
    <cellStyle name="Ergebnis 5 4" xfId="2436"/>
    <cellStyle name="Ergebnis 6" xfId="851"/>
    <cellStyle name="Ergebnis 6 2" xfId="1066"/>
    <cellStyle name="Ergebnis 6 2 2" xfId="1683"/>
    <cellStyle name="Ergebnis 6 2 2 2" xfId="3266"/>
    <cellStyle name="Ergebnis 6 2 3" xfId="2651"/>
    <cellStyle name="Ergebnis 6 3" xfId="1238"/>
    <cellStyle name="Ergebnis 6 3 2" xfId="2821"/>
    <cellStyle name="Ergebnis 6 4" xfId="2443"/>
    <cellStyle name="Ergebnis 7" xfId="899"/>
    <cellStyle name="Ergebnis 7 2" xfId="1125"/>
    <cellStyle name="Ergebnis 7 2 2" xfId="2708"/>
    <cellStyle name="Ergebnis 7 3" xfId="2490"/>
    <cellStyle name="Erklärender Text" xfId="271" hidden="1"/>
    <cellStyle name="Erklärender Text" xfId="1131" hidden="1"/>
    <cellStyle name="Erklärender Text" xfId="1438" hidden="1"/>
    <cellStyle name="Erklärender Text" xfId="1743" hidden="1"/>
    <cellStyle name="Erklärender Text" xfId="2084" hidden="1"/>
    <cellStyle name="Erklärender Text" xfId="2714" hidden="1"/>
    <cellStyle name="Erklärender Text" xfId="3021" hidden="1"/>
    <cellStyle name="Erklärender Text" xfId="3324" hidden="1"/>
    <cellStyle name="Erklärender Text 2" xfId="612"/>
    <cellStyle name="Erklärender Text 3" xfId="494"/>
    <cellStyle name="Euro" xfId="109"/>
    <cellStyle name="Euro 2" xfId="1988"/>
    <cellStyle name="Explanatory Text 2" xfId="357"/>
    <cellStyle name="Explanatory Text 3" xfId="445"/>
    <cellStyle name="Good 2" xfId="358"/>
    <cellStyle name="Good 3" xfId="446"/>
    <cellStyle name="Good 4" xfId="574"/>
    <cellStyle name="Gut" xfId="359"/>
    <cellStyle name="Heading 1 2" xfId="360"/>
    <cellStyle name="Heading 1 3" xfId="447"/>
    <cellStyle name="Heading 1 4" xfId="582"/>
    <cellStyle name="Heading 2 2" xfId="361"/>
    <cellStyle name="Heading 2 3" xfId="448"/>
    <cellStyle name="Heading 2 4" xfId="583"/>
    <cellStyle name="Heading 3 2" xfId="362"/>
    <cellStyle name="Heading 3 3" xfId="449"/>
    <cellStyle name="Heading 3 4" xfId="584"/>
    <cellStyle name="Heading 4 2" xfId="363"/>
    <cellStyle name="Heading 4 3" xfId="450"/>
    <cellStyle name="Heading 4 4" xfId="585"/>
    <cellStyle name="Headline" xfId="110"/>
    <cellStyle name="indice" xfId="111"/>
    <cellStyle name="Input 2" xfId="364"/>
    <cellStyle name="Input 2 2" xfId="773"/>
    <cellStyle name="Input 2 2 2" xfId="988"/>
    <cellStyle name="Input 2 2 2 2" xfId="1605"/>
    <cellStyle name="Input 2 2 2 2 2" xfId="3188"/>
    <cellStyle name="Input 2 2 2 3" xfId="2573"/>
    <cellStyle name="Input 2 2 3" xfId="1193"/>
    <cellStyle name="Input 2 2 3 2" xfId="2776"/>
    <cellStyle name="Input 2 2 4" xfId="2365"/>
    <cellStyle name="Input 2 3" xfId="877"/>
    <cellStyle name="Input 2 3 2" xfId="1092"/>
    <cellStyle name="Input 2 3 2 2" xfId="1709"/>
    <cellStyle name="Input 2 3 2 2 2" xfId="3292"/>
    <cellStyle name="Input 2 3 2 3" xfId="2677"/>
    <cellStyle name="Input 2 3 3" xfId="1164"/>
    <cellStyle name="Input 2 3 3 2" xfId="2747"/>
    <cellStyle name="Input 2 3 4" xfId="2469"/>
    <cellStyle name="Input 2 4" xfId="888"/>
    <cellStyle name="Input 2 4 2" xfId="1102"/>
    <cellStyle name="Input 2 4 2 2" xfId="1719"/>
    <cellStyle name="Input 2 4 2 2 2" xfId="3302"/>
    <cellStyle name="Input 2 4 2 3" xfId="2687"/>
    <cellStyle name="Input 2 4 3" xfId="1233"/>
    <cellStyle name="Input 2 4 3 2" xfId="2816"/>
    <cellStyle name="Input 2 4 4" xfId="2479"/>
    <cellStyle name="Input 2 5" xfId="900"/>
    <cellStyle name="Input 2 5 2" xfId="1525"/>
    <cellStyle name="Input 2 5 2 2" xfId="3108"/>
    <cellStyle name="Input 2 5 3" xfId="2491"/>
    <cellStyle name="Input 2 6" xfId="1197"/>
    <cellStyle name="Input 2 6 2" xfId="2780"/>
    <cellStyle name="Input 2 7" xfId="2119"/>
    <cellStyle name="Input 3" xfId="451"/>
    <cellStyle name="Input 3 2" xfId="805"/>
    <cellStyle name="Input 3 2 2" xfId="1020"/>
    <cellStyle name="Input 3 2 2 2" xfId="1637"/>
    <cellStyle name="Input 3 2 2 2 2" xfId="3220"/>
    <cellStyle name="Input 3 2 2 3" xfId="2605"/>
    <cellStyle name="Input 3 2 3" xfId="1216"/>
    <cellStyle name="Input 3 2 3 2" xfId="2799"/>
    <cellStyle name="Input 3 2 4" xfId="2397"/>
    <cellStyle name="Input 3 3" xfId="804"/>
    <cellStyle name="Input 3 3 2" xfId="1019"/>
    <cellStyle name="Input 3 3 2 2" xfId="1636"/>
    <cellStyle name="Input 3 3 2 2 2" xfId="3219"/>
    <cellStyle name="Input 3 3 2 3" xfId="2604"/>
    <cellStyle name="Input 3 3 3" xfId="1180"/>
    <cellStyle name="Input 3 3 3 2" xfId="2763"/>
    <cellStyle name="Input 3 3 4" xfId="2396"/>
    <cellStyle name="Input 3 4" xfId="748"/>
    <cellStyle name="Input 3 4 2" xfId="963"/>
    <cellStyle name="Input 3 4 2 2" xfId="1580"/>
    <cellStyle name="Input 3 4 2 2 2" xfId="3163"/>
    <cellStyle name="Input 3 4 2 3" xfId="2548"/>
    <cellStyle name="Input 3 4 3" xfId="1247"/>
    <cellStyle name="Input 3 4 3 2" xfId="2830"/>
    <cellStyle name="Input 3 4 4" xfId="2340"/>
    <cellStyle name="Input 3 5" xfId="906"/>
    <cellStyle name="Input 3 5 2" xfId="1531"/>
    <cellStyle name="Input 3 5 2 2" xfId="3114"/>
    <cellStyle name="Input 3 5 3" xfId="2497"/>
    <cellStyle name="Input 3 6" xfId="1250"/>
    <cellStyle name="Input 3 6 2" xfId="2833"/>
    <cellStyle name="Input 3 7" xfId="2131"/>
    <cellStyle name="Input 4" xfId="561"/>
    <cellStyle name="InputCells" xfId="234"/>
    <cellStyle name="InputCells 2" xfId="365"/>
    <cellStyle name="InputCells 3" xfId="413"/>
    <cellStyle name="InputCells 4" xfId="564"/>
    <cellStyle name="InputCells_Bborder_1" xfId="366"/>
    <cellStyle name="InputCells12" xfId="243"/>
    <cellStyle name="InputCells12 2" xfId="367"/>
    <cellStyle name="InputCells12 2 2" xfId="638"/>
    <cellStyle name="InputCells12 2 2 2" xfId="811"/>
    <cellStyle name="InputCells12 2 2 2 2" xfId="1026"/>
    <cellStyle name="InputCells12 2 2 2 2 2" xfId="1643"/>
    <cellStyle name="InputCells12 2 2 2 2 2 2" xfId="3226"/>
    <cellStyle name="InputCells12 2 2 2 2 3" xfId="2611"/>
    <cellStyle name="InputCells12 2 2 2 3" xfId="1245"/>
    <cellStyle name="InputCells12 2 2 2 3 2" xfId="2828"/>
    <cellStyle name="InputCells12 2 2 2 4" xfId="2403"/>
    <cellStyle name="InputCells12 2 2 3" xfId="936"/>
    <cellStyle name="InputCells12 2 2 3 2" xfId="1553"/>
    <cellStyle name="InputCells12 2 2 3 2 2" xfId="3136"/>
    <cellStyle name="InputCells12 2 2 3 3" xfId="2521"/>
    <cellStyle name="InputCells12 2 2 4" xfId="1869"/>
    <cellStyle name="InputCells12 2 2 4 2" xfId="3438"/>
    <cellStyle name="InputCells12 2 2 5" xfId="2239"/>
    <cellStyle name="InputCells12 2 3" xfId="497"/>
    <cellStyle name="InputCells12 2 3 2" xfId="834"/>
    <cellStyle name="InputCells12 2 3 2 2" xfId="1049"/>
    <cellStyle name="InputCells12 2 3 2 2 2" xfId="1666"/>
    <cellStyle name="InputCells12 2 3 2 2 2 2" xfId="3249"/>
    <cellStyle name="InputCells12 2 3 2 2 3" xfId="2634"/>
    <cellStyle name="InputCells12 2 3 2 3" xfId="1119"/>
    <cellStyle name="InputCells12 2 3 2 3 2" xfId="2702"/>
    <cellStyle name="InputCells12 2 3 2 4" xfId="2426"/>
    <cellStyle name="InputCells12 2 3 3" xfId="757"/>
    <cellStyle name="InputCells12 2 3 3 2" xfId="972"/>
    <cellStyle name="InputCells12 2 3 3 2 2" xfId="1589"/>
    <cellStyle name="InputCells12 2 3 3 2 2 2" xfId="3172"/>
    <cellStyle name="InputCells12 2 3 3 2 3" xfId="2557"/>
    <cellStyle name="InputCells12 2 3 3 3" xfId="1507"/>
    <cellStyle name="InputCells12 2 3 3 3 2" xfId="3090"/>
    <cellStyle name="InputCells12 2 3 3 4" xfId="2349"/>
    <cellStyle name="InputCells12 2 3 4" xfId="873"/>
    <cellStyle name="InputCells12 2 3 4 2" xfId="1088"/>
    <cellStyle name="InputCells12 2 3 4 2 2" xfId="1705"/>
    <cellStyle name="InputCells12 2 3 4 2 2 2" xfId="3288"/>
    <cellStyle name="InputCells12 2 3 4 2 3" xfId="2673"/>
    <cellStyle name="InputCells12 2 3 4 3" xfId="1117"/>
    <cellStyle name="InputCells12 2 3 4 3 2" xfId="2700"/>
    <cellStyle name="InputCells12 2 3 4 4" xfId="2465"/>
    <cellStyle name="InputCells12 2 3 5" xfId="1460"/>
    <cellStyle name="InputCells12 2 3 5 2" xfId="3043"/>
    <cellStyle name="InputCells12 2 3 6" xfId="2151"/>
    <cellStyle name="InputCells12 2 4" xfId="1783"/>
    <cellStyle name="InputCells12 2 4 2" xfId="3358"/>
    <cellStyle name="InputCells12 2 5" xfId="2120"/>
    <cellStyle name="InputCells12 3" xfId="637"/>
    <cellStyle name="InputCells12 3 2" xfId="741"/>
    <cellStyle name="InputCells12 3 2 2" xfId="956"/>
    <cellStyle name="InputCells12 3 2 2 2" xfId="1573"/>
    <cellStyle name="InputCells12 3 2 2 2 2" xfId="3156"/>
    <cellStyle name="InputCells12 3 2 2 3" xfId="2541"/>
    <cellStyle name="InputCells12 3 2 3" xfId="1123"/>
    <cellStyle name="InputCells12 3 2 3 2" xfId="2706"/>
    <cellStyle name="InputCells12 3 2 4" xfId="2333"/>
    <cellStyle name="InputCells12 3 3" xfId="935"/>
    <cellStyle name="InputCells12 3 3 2" xfId="1552"/>
    <cellStyle name="InputCells12 3 3 2 2" xfId="3135"/>
    <cellStyle name="InputCells12 3 3 3" xfId="2520"/>
    <cellStyle name="InputCells12 3 4" xfId="1868"/>
    <cellStyle name="InputCells12 3 4 2" xfId="3437"/>
    <cellStyle name="InputCells12 3 5" xfId="2238"/>
    <cellStyle name="InputCells12 4" xfId="496"/>
    <cellStyle name="InputCells12 4 2" xfId="833"/>
    <cellStyle name="InputCells12 4 2 2" xfId="1048"/>
    <cellStyle name="InputCells12 4 2 2 2" xfId="1665"/>
    <cellStyle name="InputCells12 4 2 2 2 2" xfId="3248"/>
    <cellStyle name="InputCells12 4 2 2 3" xfId="2633"/>
    <cellStyle name="InputCells12 4 2 3" xfId="1175"/>
    <cellStyle name="InputCells12 4 2 3 2" xfId="2758"/>
    <cellStyle name="InputCells12 4 2 4" xfId="2425"/>
    <cellStyle name="InputCells12 4 3" xfId="758"/>
    <cellStyle name="InputCells12 4 3 2" xfId="973"/>
    <cellStyle name="InputCells12 4 3 2 2" xfId="1590"/>
    <cellStyle name="InputCells12 4 3 2 2 2" xfId="3173"/>
    <cellStyle name="InputCells12 4 3 2 3" xfId="2558"/>
    <cellStyle name="InputCells12 4 3 3" xfId="1445"/>
    <cellStyle name="InputCells12 4 3 3 2" xfId="3028"/>
    <cellStyle name="InputCells12 4 3 4" xfId="2350"/>
    <cellStyle name="InputCells12 4 4" xfId="732"/>
    <cellStyle name="InputCells12 4 4 2" xfId="947"/>
    <cellStyle name="InputCells12 4 4 2 2" xfId="1564"/>
    <cellStyle name="InputCells12 4 4 2 2 2" xfId="3147"/>
    <cellStyle name="InputCells12 4 4 2 3" xfId="2532"/>
    <cellStyle name="InputCells12 4 4 3" xfId="1508"/>
    <cellStyle name="InputCells12 4 4 3 2" xfId="3091"/>
    <cellStyle name="InputCells12 4 4 4" xfId="2324"/>
    <cellStyle name="InputCells12 4 5" xfId="1519"/>
    <cellStyle name="InputCells12 4 5 2" xfId="3102"/>
    <cellStyle name="InputCells12 4 6" xfId="2150"/>
    <cellStyle name="InputCells12 5" xfId="296"/>
    <cellStyle name="InputCells12 5 2" xfId="1156"/>
    <cellStyle name="InputCells12 5 2 2" xfId="2739"/>
    <cellStyle name="InputCells12 5 3" xfId="1768"/>
    <cellStyle name="InputCells12 5 3 2" xfId="3348"/>
    <cellStyle name="InputCells12 5 4" xfId="2108"/>
    <cellStyle name="InputCells12 6" xfId="1731"/>
    <cellStyle name="InputCells12 6 2" xfId="3313"/>
    <cellStyle name="InputCells12 7" xfId="2073"/>
    <cellStyle name="InputCells12_BBorder" xfId="249"/>
    <cellStyle name="IntCells" xfId="368"/>
    <cellStyle name="KP_thin_border_dark_grey" xfId="258"/>
    <cellStyle name="Lien hypertexte" xfId="1959" builtinId="8"/>
    <cellStyle name="Lien hypertexte 2" xfId="8"/>
    <cellStyle name="Lien hypertexte 3" xfId="9"/>
    <cellStyle name="Lien hypertexte 4" xfId="10"/>
    <cellStyle name="ligne_titre_0" xfId="112"/>
    <cellStyle name="Linked Cell 2" xfId="369"/>
    <cellStyle name="Linked Cell 3" xfId="452"/>
    <cellStyle name="Linked Cell 4" xfId="586"/>
    <cellStyle name="Milliers [0] 2" xfId="12"/>
    <cellStyle name="Milliers [0] 2 2" xfId="1964"/>
    <cellStyle name="Milliers 10" xfId="13"/>
    <cellStyle name="Milliers 11" xfId="14"/>
    <cellStyle name="Milliers 12" xfId="15"/>
    <cellStyle name="Milliers 13" xfId="16"/>
    <cellStyle name="Milliers 14" xfId="17"/>
    <cellStyle name="Milliers 15" xfId="18"/>
    <cellStyle name="Milliers 16" xfId="19"/>
    <cellStyle name="Milliers 17" xfId="20"/>
    <cellStyle name="Milliers 18" xfId="21"/>
    <cellStyle name="Milliers 19" xfId="22"/>
    <cellStyle name="Milliers 2" xfId="23"/>
    <cellStyle name="Milliers 2 2" xfId="24"/>
    <cellStyle name="Milliers 2 2 2" xfId="1965"/>
    <cellStyle name="Milliers 20" xfId="11"/>
    <cellStyle name="Milliers 20 2" xfId="1963"/>
    <cellStyle name="Milliers 21" xfId="56"/>
    <cellStyle name="Milliers 21 2" xfId="1969"/>
    <cellStyle name="Milliers 22" xfId="57"/>
    <cellStyle name="Milliers 22 2" xfId="1970"/>
    <cellStyle name="Milliers 23" xfId="1110"/>
    <cellStyle name="Milliers 23 2" xfId="2695"/>
    <cellStyle name="Milliers 3" xfId="25"/>
    <cellStyle name="Milliers 3 2" xfId="1966"/>
    <cellStyle name="Milliers 4" xfId="26"/>
    <cellStyle name="Milliers 5" xfId="27"/>
    <cellStyle name="Milliers 6" xfId="28"/>
    <cellStyle name="Milliers 7" xfId="29"/>
    <cellStyle name="Milliers 8" xfId="30"/>
    <cellStyle name="Milliers 9" xfId="31"/>
    <cellStyle name="Monétaire 2" xfId="32"/>
    <cellStyle name="Neutral 2" xfId="370"/>
    <cellStyle name="Neutral 3" xfId="453"/>
    <cellStyle name="Normaali 2" xfId="371"/>
    <cellStyle name="Normaali 2 2" xfId="372"/>
    <cellStyle name="Normal" xfId="0" builtinId="0"/>
    <cellStyle name="Normal 10" xfId="33"/>
    <cellStyle name="Normal 10 2" xfId="114"/>
    <cellStyle name="Normal 10 2 2" xfId="115"/>
    <cellStyle name="Normal 10 2 2 2" xfId="1990"/>
    <cellStyle name="Normal 10 2 3" xfId="657"/>
    <cellStyle name="Normal 10 2 3 2" xfId="2252"/>
    <cellStyle name="Normal 10 2 4" xfId="1355"/>
    <cellStyle name="Normal 10 2 4 2" xfId="2938"/>
    <cellStyle name="Normal 10 2 5" xfId="1880"/>
    <cellStyle name="Normal 10 2 5 2" xfId="3449"/>
    <cellStyle name="Normal 10 2 6" xfId="1989"/>
    <cellStyle name="Normal 10 3" xfId="113"/>
    <cellStyle name="Normal 10 4" xfId="589"/>
    <cellStyle name="Normal 10 4 2" xfId="2218"/>
    <cellStyle name="Normal 10 5" xfId="1320"/>
    <cellStyle name="Normal 10 5 2" xfId="2903"/>
    <cellStyle name="Normal 10 6" xfId="1846"/>
    <cellStyle name="Normal 10 6 2" xfId="3421"/>
    <cellStyle name="Normal 10 7" xfId="1967"/>
    <cellStyle name="Normal 11" xfId="116"/>
    <cellStyle name="Normal 11 2" xfId="117"/>
    <cellStyle name="Normal 11 2 2" xfId="658"/>
    <cellStyle name="Normal 11 2 2 2" xfId="2253"/>
    <cellStyle name="Normal 11 2 3" xfId="1356"/>
    <cellStyle name="Normal 11 2 3 2" xfId="2939"/>
    <cellStyle name="Normal 11 2 4" xfId="1881"/>
    <cellStyle name="Normal 11 2 4 2" xfId="3450"/>
    <cellStyle name="Normal 11 2 5" xfId="1992"/>
    <cellStyle name="Normal 11 3" xfId="617"/>
    <cellStyle name="Normal 11 3 2" xfId="2225"/>
    <cellStyle name="Normal 11 4" xfId="1342"/>
    <cellStyle name="Normal 11 4 2" xfId="2925"/>
    <cellStyle name="Normal 11 5" xfId="1850"/>
    <cellStyle name="Normal 11 5 2" xfId="3425"/>
    <cellStyle name="Normal 11 6" xfId="1991"/>
    <cellStyle name="Normal 12" xfId="216"/>
    <cellStyle name="Normal 12 2" xfId="887"/>
    <cellStyle name="Normal 12 3" xfId="727"/>
    <cellStyle name="Normal 13" xfId="58"/>
    <cellStyle name="Normal 13 2" xfId="1971"/>
    <cellStyle name="Normal 14" xfId="1"/>
    <cellStyle name="Normal 14 2" xfId="1960"/>
    <cellStyle name="Normal 15" xfId="218"/>
    <cellStyle name="Normal 15 2" xfId="2067"/>
    <cellStyle name="Normal 16" xfId="226"/>
    <cellStyle name="Normal 16 2" xfId="2068"/>
    <cellStyle name="Normal 17" xfId="1109"/>
    <cellStyle name="Normal 17 2" xfId="2694"/>
    <cellStyle name="Normal 18" xfId="1114"/>
    <cellStyle name="Normal 18 2" xfId="2697"/>
    <cellStyle name="Normal 19" xfId="1725"/>
    <cellStyle name="Normal 19 2" xfId="3308"/>
    <cellStyle name="Normal 2" xfId="34"/>
    <cellStyle name="Normal 2 2" xfId="35"/>
    <cellStyle name="Normal 2 2 2" xfId="119"/>
    <cellStyle name="Normal 2 2 3" xfId="118"/>
    <cellStyle name="Normal 2 2 3 2" xfId="1993"/>
    <cellStyle name="Normal 2 3" xfId="36"/>
    <cellStyle name="Normal 2 3 2" xfId="639"/>
    <cellStyle name="Normal 2 3 3" xfId="373"/>
    <cellStyle name="Normal 2 4" xfId="37"/>
    <cellStyle name="Normal 2 4 2" xfId="263"/>
    <cellStyle name="Normal 2 5" xfId="59"/>
    <cellStyle name="Normal 2 6" xfId="219"/>
    <cellStyle name="Normal 3" xfId="38"/>
    <cellStyle name="Normal 3 2" xfId="39"/>
    <cellStyle name="Normal 3 2 2" xfId="264"/>
    <cellStyle name="Normal 3 2 3" xfId="374"/>
    <cellStyle name="Normal 3 3" xfId="40"/>
    <cellStyle name="Normal 3 3 2" xfId="414"/>
    <cellStyle name="Normal 3 4" xfId="41"/>
    <cellStyle name="Normal 3 4 2" xfId="575"/>
    <cellStyle name="Normal 3 5" xfId="220"/>
    <cellStyle name="Normal 3 6" xfId="259"/>
    <cellStyle name="Normal 4" xfId="42"/>
    <cellStyle name="Normal 4 2" xfId="221"/>
    <cellStyle name="Normal 4 2 2" xfId="376"/>
    <cellStyle name="Normal 4 2 3" xfId="640"/>
    <cellStyle name="Normal 4 2 4" xfId="375"/>
    <cellStyle name="Normal 4 3" xfId="415"/>
    <cellStyle name="Normal 4 3 2" xfId="641"/>
    <cellStyle name="Normal 5" xfId="43"/>
    <cellStyle name="Normal 5 10" xfId="1968"/>
    <cellStyle name="Normal 5 2" xfId="120"/>
    <cellStyle name="Normal 5 2 2" xfId="514"/>
    <cellStyle name="Normal 5 2 2 2" xfId="520"/>
    <cellStyle name="Normal 5 2 2 2 2" xfId="535"/>
    <cellStyle name="Normal 5 2 2 2 2 2" xfId="663"/>
    <cellStyle name="Normal 5 2 2 2 2 2 2" xfId="1361"/>
    <cellStyle name="Normal 5 2 2 2 2 2 2 2" xfId="2944"/>
    <cellStyle name="Normal 5 2 2 2 2 2 3" xfId="1886"/>
    <cellStyle name="Normal 5 2 2 2 2 2 3 2" xfId="3455"/>
    <cellStyle name="Normal 5 2 2 2 2 2 4" xfId="2258"/>
    <cellStyle name="Normal 5 2 2 2 2 3" xfId="1283"/>
    <cellStyle name="Normal 5 2 2 2 2 3 2" xfId="2866"/>
    <cellStyle name="Normal 5 2 2 2 2 4" xfId="1819"/>
    <cellStyle name="Normal 5 2 2 2 2 4 2" xfId="3394"/>
    <cellStyle name="Normal 5 2 2 2 2 5" xfId="2187"/>
    <cellStyle name="Normal 5 2 2 2 3" xfId="662"/>
    <cellStyle name="Normal 5 2 2 2 3 2" xfId="1360"/>
    <cellStyle name="Normal 5 2 2 2 3 2 2" xfId="2943"/>
    <cellStyle name="Normal 5 2 2 2 3 3" xfId="1885"/>
    <cellStyle name="Normal 5 2 2 2 3 3 2" xfId="3454"/>
    <cellStyle name="Normal 5 2 2 2 3 4" xfId="2257"/>
    <cellStyle name="Normal 5 2 2 2 4" xfId="1268"/>
    <cellStyle name="Normal 5 2 2 2 4 2" xfId="2851"/>
    <cellStyle name="Normal 5 2 2 2 5" xfId="1804"/>
    <cellStyle name="Normal 5 2 2 2 5 2" xfId="3379"/>
    <cellStyle name="Normal 5 2 2 2 6" xfId="2172"/>
    <cellStyle name="Normal 5 2 2 3" xfId="534"/>
    <cellStyle name="Normal 5 2 2 3 2" xfId="664"/>
    <cellStyle name="Normal 5 2 2 3 2 2" xfId="1362"/>
    <cellStyle name="Normal 5 2 2 3 2 2 2" xfId="2945"/>
    <cellStyle name="Normal 5 2 2 3 2 3" xfId="1887"/>
    <cellStyle name="Normal 5 2 2 3 2 3 2" xfId="3456"/>
    <cellStyle name="Normal 5 2 2 3 2 4" xfId="2259"/>
    <cellStyle name="Normal 5 2 2 3 3" xfId="1282"/>
    <cellStyle name="Normal 5 2 2 3 3 2" xfId="2865"/>
    <cellStyle name="Normal 5 2 2 3 4" xfId="1818"/>
    <cellStyle name="Normal 5 2 2 3 4 2" xfId="3393"/>
    <cellStyle name="Normal 5 2 2 3 5" xfId="2186"/>
    <cellStyle name="Normal 5 2 2 4" xfId="661"/>
    <cellStyle name="Normal 5 2 2 4 2" xfId="1359"/>
    <cellStyle name="Normal 5 2 2 4 2 2" xfId="2942"/>
    <cellStyle name="Normal 5 2 2 4 3" xfId="1884"/>
    <cellStyle name="Normal 5 2 2 4 3 2" xfId="3453"/>
    <cellStyle name="Normal 5 2 2 4 4" xfId="2256"/>
    <cellStyle name="Normal 5 2 2 5" xfId="1262"/>
    <cellStyle name="Normal 5 2 2 5 2" xfId="2845"/>
    <cellStyle name="Normal 5 2 2 6" xfId="1798"/>
    <cellStyle name="Normal 5 2 2 6 2" xfId="3373"/>
    <cellStyle name="Normal 5 2 2 7" xfId="2166"/>
    <cellStyle name="Normal 5 2 3" xfId="519"/>
    <cellStyle name="Normal 5 2 3 2" xfId="536"/>
    <cellStyle name="Normal 5 2 3 2 2" xfId="666"/>
    <cellStyle name="Normal 5 2 3 2 2 2" xfId="1364"/>
    <cellStyle name="Normal 5 2 3 2 2 2 2" xfId="2947"/>
    <cellStyle name="Normal 5 2 3 2 2 3" xfId="1889"/>
    <cellStyle name="Normal 5 2 3 2 2 3 2" xfId="3458"/>
    <cellStyle name="Normal 5 2 3 2 2 4" xfId="2261"/>
    <cellStyle name="Normal 5 2 3 2 3" xfId="1284"/>
    <cellStyle name="Normal 5 2 3 2 3 2" xfId="2867"/>
    <cellStyle name="Normal 5 2 3 2 4" xfId="1820"/>
    <cellStyle name="Normal 5 2 3 2 4 2" xfId="3395"/>
    <cellStyle name="Normal 5 2 3 2 5" xfId="2188"/>
    <cellStyle name="Normal 5 2 3 3" xfId="665"/>
    <cellStyle name="Normal 5 2 3 3 2" xfId="1363"/>
    <cellStyle name="Normal 5 2 3 3 2 2" xfId="2946"/>
    <cellStyle name="Normal 5 2 3 3 3" xfId="1888"/>
    <cellStyle name="Normal 5 2 3 3 3 2" xfId="3457"/>
    <cellStyle name="Normal 5 2 3 3 4" xfId="2260"/>
    <cellStyle name="Normal 5 2 3 4" xfId="1267"/>
    <cellStyle name="Normal 5 2 3 4 2" xfId="2850"/>
    <cellStyle name="Normal 5 2 3 5" xfId="1803"/>
    <cellStyle name="Normal 5 2 3 5 2" xfId="3378"/>
    <cellStyle name="Normal 5 2 3 6" xfId="2171"/>
    <cellStyle name="Normal 5 2 4" xfId="533"/>
    <cellStyle name="Normal 5 2 4 2" xfId="667"/>
    <cellStyle name="Normal 5 2 4 2 2" xfId="1365"/>
    <cellStyle name="Normal 5 2 4 2 2 2" xfId="2948"/>
    <cellStyle name="Normal 5 2 4 2 3" xfId="1890"/>
    <cellStyle name="Normal 5 2 4 2 3 2" xfId="3459"/>
    <cellStyle name="Normal 5 2 4 2 4" xfId="2262"/>
    <cellStyle name="Normal 5 2 4 3" xfId="1281"/>
    <cellStyle name="Normal 5 2 4 3 2" xfId="2864"/>
    <cellStyle name="Normal 5 2 4 4" xfId="1817"/>
    <cellStyle name="Normal 5 2 4 4 2" xfId="3392"/>
    <cellStyle name="Normal 5 2 4 5" xfId="2185"/>
    <cellStyle name="Normal 5 2 5" xfId="642"/>
    <cellStyle name="Normal 5 2 5 2" xfId="668"/>
    <cellStyle name="Normal 5 2 5 2 2" xfId="1366"/>
    <cellStyle name="Normal 5 2 5 2 2 2" xfId="2949"/>
    <cellStyle name="Normal 5 2 5 2 3" xfId="1891"/>
    <cellStyle name="Normal 5 2 5 2 3 2" xfId="3460"/>
    <cellStyle name="Normal 5 2 5 2 4" xfId="2263"/>
    <cellStyle name="Normal 5 2 5 3" xfId="1349"/>
    <cellStyle name="Normal 5 2 5 3 2" xfId="2932"/>
    <cellStyle name="Normal 5 2 5 4" xfId="1870"/>
    <cellStyle name="Normal 5 2 5 4 2" xfId="3439"/>
    <cellStyle name="Normal 5 2 5 5" xfId="2240"/>
    <cellStyle name="Normal 5 2 6" xfId="660"/>
    <cellStyle name="Normal 5 2 6 2" xfId="1358"/>
    <cellStyle name="Normal 5 2 6 2 2" xfId="2941"/>
    <cellStyle name="Normal 5 2 6 3" xfId="1883"/>
    <cellStyle name="Normal 5 2 6 3 2" xfId="3452"/>
    <cellStyle name="Normal 5 2 6 4" xfId="2255"/>
    <cellStyle name="Normal 5 2 7" xfId="507"/>
    <cellStyle name="Normal 5 2 7 2" xfId="2159"/>
    <cellStyle name="Normal 5 2 8" xfId="1255"/>
    <cellStyle name="Normal 5 2 8 2" xfId="2838"/>
    <cellStyle name="Normal 5 2 9" xfId="1791"/>
    <cellStyle name="Normal 5 2 9 2" xfId="3366"/>
    <cellStyle name="Normal 5 3" xfId="511"/>
    <cellStyle name="Normal 5 3 2" xfId="521"/>
    <cellStyle name="Normal 5 3 2 2" xfId="538"/>
    <cellStyle name="Normal 5 3 2 2 2" xfId="671"/>
    <cellStyle name="Normal 5 3 2 2 2 2" xfId="1369"/>
    <cellStyle name="Normal 5 3 2 2 2 2 2" xfId="2952"/>
    <cellStyle name="Normal 5 3 2 2 2 3" xfId="1894"/>
    <cellStyle name="Normal 5 3 2 2 2 3 2" xfId="3463"/>
    <cellStyle name="Normal 5 3 2 2 2 4" xfId="2266"/>
    <cellStyle name="Normal 5 3 2 2 3" xfId="1286"/>
    <cellStyle name="Normal 5 3 2 2 3 2" xfId="2869"/>
    <cellStyle name="Normal 5 3 2 2 4" xfId="1822"/>
    <cellStyle name="Normal 5 3 2 2 4 2" xfId="3397"/>
    <cellStyle name="Normal 5 3 2 2 5" xfId="2190"/>
    <cellStyle name="Normal 5 3 2 3" xfId="670"/>
    <cellStyle name="Normal 5 3 2 3 2" xfId="1368"/>
    <cellStyle name="Normal 5 3 2 3 2 2" xfId="2951"/>
    <cellStyle name="Normal 5 3 2 3 3" xfId="1893"/>
    <cellStyle name="Normal 5 3 2 3 3 2" xfId="3462"/>
    <cellStyle name="Normal 5 3 2 3 4" xfId="2265"/>
    <cellStyle name="Normal 5 3 2 4" xfId="1269"/>
    <cellStyle name="Normal 5 3 2 4 2" xfId="2852"/>
    <cellStyle name="Normal 5 3 2 5" xfId="1805"/>
    <cellStyle name="Normal 5 3 2 5 2" xfId="3380"/>
    <cellStyle name="Normal 5 3 2 6" xfId="2173"/>
    <cellStyle name="Normal 5 3 3" xfId="537"/>
    <cellStyle name="Normal 5 3 3 2" xfId="672"/>
    <cellStyle name="Normal 5 3 3 2 2" xfId="1370"/>
    <cellStyle name="Normal 5 3 3 2 2 2" xfId="2953"/>
    <cellStyle name="Normal 5 3 3 2 3" xfId="1895"/>
    <cellStyle name="Normal 5 3 3 2 3 2" xfId="3464"/>
    <cellStyle name="Normal 5 3 3 2 4" xfId="2267"/>
    <cellStyle name="Normal 5 3 3 3" xfId="1285"/>
    <cellStyle name="Normal 5 3 3 3 2" xfId="2868"/>
    <cellStyle name="Normal 5 3 3 4" xfId="1821"/>
    <cellStyle name="Normal 5 3 3 4 2" xfId="3396"/>
    <cellStyle name="Normal 5 3 3 5" xfId="2189"/>
    <cellStyle name="Normal 5 3 4" xfId="669"/>
    <cellStyle name="Normal 5 3 4 2" xfId="1367"/>
    <cellStyle name="Normal 5 3 4 2 2" xfId="2950"/>
    <cellStyle name="Normal 5 3 4 3" xfId="1892"/>
    <cellStyle name="Normal 5 3 4 3 2" xfId="3461"/>
    <cellStyle name="Normal 5 3 4 4" xfId="2264"/>
    <cellStyle name="Normal 5 3 5" xfId="1259"/>
    <cellStyle name="Normal 5 3 5 2" xfId="2842"/>
    <cellStyle name="Normal 5 3 6" xfId="1795"/>
    <cellStyle name="Normal 5 3 6 2" xfId="3370"/>
    <cellStyle name="Normal 5 3 7" xfId="2163"/>
    <cellStyle name="Normal 5 4" xfId="518"/>
    <cellStyle name="Normal 5 4 2" xfId="539"/>
    <cellStyle name="Normal 5 4 2 2" xfId="674"/>
    <cellStyle name="Normal 5 4 2 2 2" xfId="1372"/>
    <cellStyle name="Normal 5 4 2 2 2 2" xfId="2955"/>
    <cellStyle name="Normal 5 4 2 2 3" xfId="1897"/>
    <cellStyle name="Normal 5 4 2 2 3 2" xfId="3466"/>
    <cellStyle name="Normal 5 4 2 2 4" xfId="2269"/>
    <cellStyle name="Normal 5 4 2 3" xfId="1287"/>
    <cellStyle name="Normal 5 4 2 3 2" xfId="2870"/>
    <cellStyle name="Normal 5 4 2 4" xfId="1823"/>
    <cellStyle name="Normal 5 4 2 4 2" xfId="3398"/>
    <cellStyle name="Normal 5 4 2 5" xfId="2191"/>
    <cellStyle name="Normal 5 4 3" xfId="673"/>
    <cellStyle name="Normal 5 4 3 2" xfId="1371"/>
    <cellStyle name="Normal 5 4 3 2 2" xfId="2954"/>
    <cellStyle name="Normal 5 4 3 3" xfId="1896"/>
    <cellStyle name="Normal 5 4 3 3 2" xfId="3465"/>
    <cellStyle name="Normal 5 4 3 4" xfId="2268"/>
    <cellStyle name="Normal 5 4 4" xfId="1266"/>
    <cellStyle name="Normal 5 4 4 2" xfId="2849"/>
    <cellStyle name="Normal 5 4 5" xfId="1802"/>
    <cellStyle name="Normal 5 4 5 2" xfId="3377"/>
    <cellStyle name="Normal 5 4 6" xfId="2170"/>
    <cellStyle name="Normal 5 5" xfId="532"/>
    <cellStyle name="Normal 5 5 2" xfId="675"/>
    <cellStyle name="Normal 5 5 2 2" xfId="1373"/>
    <cellStyle name="Normal 5 5 2 2 2" xfId="2956"/>
    <cellStyle name="Normal 5 5 2 3" xfId="1898"/>
    <cellStyle name="Normal 5 5 2 3 2" xfId="3467"/>
    <cellStyle name="Normal 5 5 2 4" xfId="2270"/>
    <cellStyle name="Normal 5 5 3" xfId="1280"/>
    <cellStyle name="Normal 5 5 3 2" xfId="2863"/>
    <cellStyle name="Normal 5 5 4" xfId="1816"/>
    <cellStyle name="Normal 5 5 4 2" xfId="3391"/>
    <cellStyle name="Normal 5 5 5" xfId="2184"/>
    <cellStyle name="Normal 5 6" xfId="576"/>
    <cellStyle name="Normal 5 7" xfId="659"/>
    <cellStyle name="Normal 5 7 2" xfId="1357"/>
    <cellStyle name="Normal 5 7 2 2" xfId="2940"/>
    <cellStyle name="Normal 5 7 3" xfId="1882"/>
    <cellStyle name="Normal 5 7 3 2" xfId="3451"/>
    <cellStyle name="Normal 5 7 4" xfId="2254"/>
    <cellStyle name="Normal 5 8" xfId="498"/>
    <cellStyle name="Normal 5 8 2" xfId="1252"/>
    <cellStyle name="Normal 5 8 2 2" xfId="2835"/>
    <cellStyle name="Normal 5 8 3" xfId="1789"/>
    <cellStyle name="Normal 5 8 3 2" xfId="3364"/>
    <cellStyle name="Normal 5 8 4" xfId="2152"/>
    <cellStyle name="Normal 5 9" xfId="377"/>
    <cellStyle name="Normal 6" xfId="44"/>
    <cellStyle name="Normal 6 10" xfId="643"/>
    <cellStyle name="Normal 6 10 2" xfId="677"/>
    <cellStyle name="Normal 6 10 2 2" xfId="1375"/>
    <cellStyle name="Normal 6 10 2 2 2" xfId="2958"/>
    <cellStyle name="Normal 6 10 2 3" xfId="1900"/>
    <cellStyle name="Normal 6 10 2 3 2" xfId="3469"/>
    <cellStyle name="Normal 6 10 2 4" xfId="2272"/>
    <cellStyle name="Normal 6 10 3" xfId="1350"/>
    <cellStyle name="Normal 6 10 3 2" xfId="2933"/>
    <cellStyle name="Normal 6 10 4" xfId="1871"/>
    <cellStyle name="Normal 6 10 4 2" xfId="3440"/>
    <cellStyle name="Normal 6 10 5" xfId="2241"/>
    <cellStyle name="Normal 6 11" xfId="676"/>
    <cellStyle name="Normal 6 11 2" xfId="1374"/>
    <cellStyle name="Normal 6 11 2 2" xfId="2957"/>
    <cellStyle name="Normal 6 11 3" xfId="1899"/>
    <cellStyle name="Normal 6 11 3 2" xfId="3468"/>
    <cellStyle name="Normal 6 11 4" xfId="2271"/>
    <cellStyle name="Normal 6 12" xfId="378"/>
    <cellStyle name="Normal 6 12 2" xfId="2121"/>
    <cellStyle name="Normal 6 13" xfId="1198"/>
    <cellStyle name="Normal 6 13 2" xfId="2781"/>
    <cellStyle name="Normal 6 14" xfId="1784"/>
    <cellStyle name="Normal 6 14 2" xfId="3359"/>
    <cellStyle name="Normal 6 2" xfId="121"/>
    <cellStyle name="Normal 6 2 2" xfId="515"/>
    <cellStyle name="Normal 6 2 2 2" xfId="524"/>
    <cellStyle name="Normal 6 2 2 2 2" xfId="543"/>
    <cellStyle name="Normal 6 2 2 2 2 2" xfId="681"/>
    <cellStyle name="Normal 6 2 2 2 2 2 2" xfId="1379"/>
    <cellStyle name="Normal 6 2 2 2 2 2 2 2" xfId="2962"/>
    <cellStyle name="Normal 6 2 2 2 2 2 3" xfId="1904"/>
    <cellStyle name="Normal 6 2 2 2 2 2 3 2" xfId="3473"/>
    <cellStyle name="Normal 6 2 2 2 2 2 4" xfId="2276"/>
    <cellStyle name="Normal 6 2 2 2 2 3" xfId="1291"/>
    <cellStyle name="Normal 6 2 2 2 2 3 2" xfId="2874"/>
    <cellStyle name="Normal 6 2 2 2 2 4" xfId="1827"/>
    <cellStyle name="Normal 6 2 2 2 2 4 2" xfId="3402"/>
    <cellStyle name="Normal 6 2 2 2 2 5" xfId="2195"/>
    <cellStyle name="Normal 6 2 2 2 3" xfId="680"/>
    <cellStyle name="Normal 6 2 2 2 3 2" xfId="1378"/>
    <cellStyle name="Normal 6 2 2 2 3 2 2" xfId="2961"/>
    <cellStyle name="Normal 6 2 2 2 3 3" xfId="1903"/>
    <cellStyle name="Normal 6 2 2 2 3 3 2" xfId="3472"/>
    <cellStyle name="Normal 6 2 2 2 3 4" xfId="2275"/>
    <cellStyle name="Normal 6 2 2 2 4" xfId="1272"/>
    <cellStyle name="Normal 6 2 2 2 4 2" xfId="2855"/>
    <cellStyle name="Normal 6 2 2 2 5" xfId="1808"/>
    <cellStyle name="Normal 6 2 2 2 5 2" xfId="3383"/>
    <cellStyle name="Normal 6 2 2 2 6" xfId="2176"/>
    <cellStyle name="Normal 6 2 2 3" xfId="542"/>
    <cellStyle name="Normal 6 2 2 3 2" xfId="682"/>
    <cellStyle name="Normal 6 2 2 3 2 2" xfId="1380"/>
    <cellStyle name="Normal 6 2 2 3 2 2 2" xfId="2963"/>
    <cellStyle name="Normal 6 2 2 3 2 3" xfId="1905"/>
    <cellStyle name="Normal 6 2 2 3 2 3 2" xfId="3474"/>
    <cellStyle name="Normal 6 2 2 3 2 4" xfId="2277"/>
    <cellStyle name="Normal 6 2 2 3 3" xfId="1290"/>
    <cellStyle name="Normal 6 2 2 3 3 2" xfId="2873"/>
    <cellStyle name="Normal 6 2 2 3 4" xfId="1826"/>
    <cellStyle name="Normal 6 2 2 3 4 2" xfId="3401"/>
    <cellStyle name="Normal 6 2 2 3 5" xfId="2194"/>
    <cellStyle name="Normal 6 2 2 4" xfId="679"/>
    <cellStyle name="Normal 6 2 2 4 2" xfId="1377"/>
    <cellStyle name="Normal 6 2 2 4 2 2" xfId="2960"/>
    <cellStyle name="Normal 6 2 2 4 3" xfId="1902"/>
    <cellStyle name="Normal 6 2 2 4 3 2" xfId="3471"/>
    <cellStyle name="Normal 6 2 2 4 4" xfId="2274"/>
    <cellStyle name="Normal 6 2 2 5" xfId="1263"/>
    <cellStyle name="Normal 6 2 2 5 2" xfId="2846"/>
    <cellStyle name="Normal 6 2 2 6" xfId="1799"/>
    <cellStyle name="Normal 6 2 2 6 2" xfId="3374"/>
    <cellStyle name="Normal 6 2 2 7" xfId="2167"/>
    <cellStyle name="Normal 6 2 3" xfId="523"/>
    <cellStyle name="Normal 6 2 3 2" xfId="544"/>
    <cellStyle name="Normal 6 2 3 2 2" xfId="684"/>
    <cellStyle name="Normal 6 2 3 2 2 2" xfId="1382"/>
    <cellStyle name="Normal 6 2 3 2 2 2 2" xfId="2965"/>
    <cellStyle name="Normal 6 2 3 2 2 3" xfId="1907"/>
    <cellStyle name="Normal 6 2 3 2 2 3 2" xfId="3476"/>
    <cellStyle name="Normal 6 2 3 2 2 4" xfId="2279"/>
    <cellStyle name="Normal 6 2 3 2 3" xfId="1292"/>
    <cellStyle name="Normal 6 2 3 2 3 2" xfId="2875"/>
    <cellStyle name="Normal 6 2 3 2 4" xfId="1828"/>
    <cellStyle name="Normal 6 2 3 2 4 2" xfId="3403"/>
    <cellStyle name="Normal 6 2 3 2 5" xfId="2196"/>
    <cellStyle name="Normal 6 2 3 3" xfId="683"/>
    <cellStyle name="Normal 6 2 3 3 2" xfId="1381"/>
    <cellStyle name="Normal 6 2 3 3 2 2" xfId="2964"/>
    <cellStyle name="Normal 6 2 3 3 3" xfId="1906"/>
    <cellStyle name="Normal 6 2 3 3 3 2" xfId="3475"/>
    <cellStyle name="Normal 6 2 3 3 4" xfId="2278"/>
    <cellStyle name="Normal 6 2 3 4" xfId="1271"/>
    <cellStyle name="Normal 6 2 3 4 2" xfId="2854"/>
    <cellStyle name="Normal 6 2 3 5" xfId="1807"/>
    <cellStyle name="Normal 6 2 3 5 2" xfId="3382"/>
    <cellStyle name="Normal 6 2 3 6" xfId="2175"/>
    <cellStyle name="Normal 6 2 4" xfId="541"/>
    <cellStyle name="Normal 6 2 4 2" xfId="685"/>
    <cellStyle name="Normal 6 2 4 2 2" xfId="1383"/>
    <cellStyle name="Normal 6 2 4 2 2 2" xfId="2966"/>
    <cellStyle name="Normal 6 2 4 2 3" xfId="1908"/>
    <cellStyle name="Normal 6 2 4 2 3 2" xfId="3477"/>
    <cellStyle name="Normal 6 2 4 2 4" xfId="2280"/>
    <cellStyle name="Normal 6 2 4 3" xfId="1289"/>
    <cellStyle name="Normal 6 2 4 3 2" xfId="2872"/>
    <cellStyle name="Normal 6 2 4 4" xfId="1825"/>
    <cellStyle name="Normal 6 2 4 4 2" xfId="3400"/>
    <cellStyle name="Normal 6 2 4 5" xfId="2193"/>
    <cellStyle name="Normal 6 2 5" xfId="644"/>
    <cellStyle name="Normal 6 2 5 2" xfId="686"/>
    <cellStyle name="Normal 6 2 5 2 2" xfId="1384"/>
    <cellStyle name="Normal 6 2 5 2 2 2" xfId="2967"/>
    <cellStyle name="Normal 6 2 5 2 3" xfId="1909"/>
    <cellStyle name="Normal 6 2 5 2 3 2" xfId="3478"/>
    <cellStyle name="Normal 6 2 5 2 4" xfId="2281"/>
    <cellStyle name="Normal 6 2 5 3" xfId="1351"/>
    <cellStyle name="Normal 6 2 5 3 2" xfId="2934"/>
    <cellStyle name="Normal 6 2 5 4" xfId="1872"/>
    <cellStyle name="Normal 6 2 5 4 2" xfId="3441"/>
    <cellStyle name="Normal 6 2 5 5" xfId="2242"/>
    <cellStyle name="Normal 6 2 6" xfId="678"/>
    <cellStyle name="Normal 6 2 6 2" xfId="1376"/>
    <cellStyle name="Normal 6 2 6 2 2" xfId="2959"/>
    <cellStyle name="Normal 6 2 6 3" xfId="1901"/>
    <cellStyle name="Normal 6 2 6 3 2" xfId="3470"/>
    <cellStyle name="Normal 6 2 6 4" xfId="2273"/>
    <cellStyle name="Normal 6 2 7" xfId="508"/>
    <cellStyle name="Normal 6 2 7 2" xfId="2160"/>
    <cellStyle name="Normal 6 2 8" xfId="1256"/>
    <cellStyle name="Normal 6 2 8 2" xfId="2839"/>
    <cellStyle name="Normal 6 2 9" xfId="1792"/>
    <cellStyle name="Normal 6 2 9 2" xfId="3367"/>
    <cellStyle name="Normal 6 3" xfId="222"/>
    <cellStyle name="Normal 6 3 2" xfId="517"/>
    <cellStyle name="Normal 6 3 2 2" xfId="526"/>
    <cellStyle name="Normal 6 3 2 2 2" xfId="547"/>
    <cellStyle name="Normal 6 3 2 2 2 2" xfId="690"/>
    <cellStyle name="Normal 6 3 2 2 2 2 2" xfId="1388"/>
    <cellStyle name="Normal 6 3 2 2 2 2 2 2" xfId="2971"/>
    <cellStyle name="Normal 6 3 2 2 2 2 3" xfId="1913"/>
    <cellStyle name="Normal 6 3 2 2 2 2 3 2" xfId="3482"/>
    <cellStyle name="Normal 6 3 2 2 2 2 4" xfId="2285"/>
    <cellStyle name="Normal 6 3 2 2 2 3" xfId="1295"/>
    <cellStyle name="Normal 6 3 2 2 2 3 2" xfId="2878"/>
    <cellStyle name="Normal 6 3 2 2 2 4" xfId="1831"/>
    <cellStyle name="Normal 6 3 2 2 2 4 2" xfId="3406"/>
    <cellStyle name="Normal 6 3 2 2 2 5" xfId="2199"/>
    <cellStyle name="Normal 6 3 2 2 3" xfId="689"/>
    <cellStyle name="Normal 6 3 2 2 3 2" xfId="1387"/>
    <cellStyle name="Normal 6 3 2 2 3 2 2" xfId="2970"/>
    <cellStyle name="Normal 6 3 2 2 3 3" xfId="1912"/>
    <cellStyle name="Normal 6 3 2 2 3 3 2" xfId="3481"/>
    <cellStyle name="Normal 6 3 2 2 3 4" xfId="2284"/>
    <cellStyle name="Normal 6 3 2 2 4" xfId="1274"/>
    <cellStyle name="Normal 6 3 2 2 4 2" xfId="2857"/>
    <cellStyle name="Normal 6 3 2 2 5" xfId="1810"/>
    <cellStyle name="Normal 6 3 2 2 5 2" xfId="3385"/>
    <cellStyle name="Normal 6 3 2 2 6" xfId="2178"/>
    <cellStyle name="Normal 6 3 2 3" xfId="546"/>
    <cellStyle name="Normal 6 3 2 3 2" xfId="691"/>
    <cellStyle name="Normal 6 3 2 3 2 2" xfId="1389"/>
    <cellStyle name="Normal 6 3 2 3 2 2 2" xfId="2972"/>
    <cellStyle name="Normal 6 3 2 3 2 3" xfId="1914"/>
    <cellStyle name="Normal 6 3 2 3 2 3 2" xfId="3483"/>
    <cellStyle name="Normal 6 3 2 3 2 4" xfId="2286"/>
    <cellStyle name="Normal 6 3 2 3 3" xfId="1294"/>
    <cellStyle name="Normal 6 3 2 3 3 2" xfId="2877"/>
    <cellStyle name="Normal 6 3 2 3 4" xfId="1830"/>
    <cellStyle name="Normal 6 3 2 3 4 2" xfId="3405"/>
    <cellStyle name="Normal 6 3 2 3 5" xfId="2198"/>
    <cellStyle name="Normal 6 3 2 4" xfId="688"/>
    <cellStyle name="Normal 6 3 2 4 2" xfId="1386"/>
    <cellStyle name="Normal 6 3 2 4 2 2" xfId="2969"/>
    <cellStyle name="Normal 6 3 2 4 3" xfId="1911"/>
    <cellStyle name="Normal 6 3 2 4 3 2" xfId="3480"/>
    <cellStyle name="Normal 6 3 2 4 4" xfId="2283"/>
    <cellStyle name="Normal 6 3 2 5" xfId="1265"/>
    <cellStyle name="Normal 6 3 2 5 2" xfId="2848"/>
    <cellStyle name="Normal 6 3 2 6" xfId="1801"/>
    <cellStyle name="Normal 6 3 2 6 2" xfId="3376"/>
    <cellStyle name="Normal 6 3 2 7" xfId="2169"/>
    <cellStyle name="Normal 6 3 3" xfId="525"/>
    <cellStyle name="Normal 6 3 3 2" xfId="548"/>
    <cellStyle name="Normal 6 3 3 2 2" xfId="693"/>
    <cellStyle name="Normal 6 3 3 2 2 2" xfId="1391"/>
    <cellStyle name="Normal 6 3 3 2 2 2 2" xfId="2974"/>
    <cellStyle name="Normal 6 3 3 2 2 3" xfId="1916"/>
    <cellStyle name="Normal 6 3 3 2 2 3 2" xfId="3485"/>
    <cellStyle name="Normal 6 3 3 2 2 4" xfId="2288"/>
    <cellStyle name="Normal 6 3 3 2 3" xfId="1296"/>
    <cellStyle name="Normal 6 3 3 2 3 2" xfId="2879"/>
    <cellStyle name="Normal 6 3 3 2 4" xfId="1832"/>
    <cellStyle name="Normal 6 3 3 2 4 2" xfId="3407"/>
    <cellStyle name="Normal 6 3 3 2 5" xfId="2200"/>
    <cellStyle name="Normal 6 3 3 3" xfId="692"/>
    <cellStyle name="Normal 6 3 3 3 2" xfId="1390"/>
    <cellStyle name="Normal 6 3 3 3 2 2" xfId="2973"/>
    <cellStyle name="Normal 6 3 3 3 3" xfId="1915"/>
    <cellStyle name="Normal 6 3 3 3 3 2" xfId="3484"/>
    <cellStyle name="Normal 6 3 3 3 4" xfId="2287"/>
    <cellStyle name="Normal 6 3 3 4" xfId="1273"/>
    <cellStyle name="Normal 6 3 3 4 2" xfId="2856"/>
    <cellStyle name="Normal 6 3 3 5" xfId="1809"/>
    <cellStyle name="Normal 6 3 3 5 2" xfId="3384"/>
    <cellStyle name="Normal 6 3 3 6" xfId="2177"/>
    <cellStyle name="Normal 6 3 4" xfId="545"/>
    <cellStyle name="Normal 6 3 4 2" xfId="694"/>
    <cellStyle name="Normal 6 3 4 2 2" xfId="1392"/>
    <cellStyle name="Normal 6 3 4 2 2 2" xfId="2975"/>
    <cellStyle name="Normal 6 3 4 2 3" xfId="1917"/>
    <cellStyle name="Normal 6 3 4 2 3 2" xfId="3486"/>
    <cellStyle name="Normal 6 3 4 2 4" xfId="2289"/>
    <cellStyle name="Normal 6 3 4 3" xfId="1293"/>
    <cellStyle name="Normal 6 3 4 3 2" xfId="2876"/>
    <cellStyle name="Normal 6 3 4 4" xfId="1829"/>
    <cellStyle name="Normal 6 3 4 4 2" xfId="3404"/>
    <cellStyle name="Normal 6 3 4 5" xfId="2197"/>
    <cellStyle name="Normal 6 3 5" xfId="687"/>
    <cellStyle name="Normal 6 3 5 2" xfId="1385"/>
    <cellStyle name="Normal 6 3 5 2 2" xfId="2968"/>
    <cellStyle name="Normal 6 3 5 3" xfId="1910"/>
    <cellStyle name="Normal 6 3 5 3 2" xfId="3479"/>
    <cellStyle name="Normal 6 3 5 4" xfId="2282"/>
    <cellStyle name="Normal 6 3 6" xfId="510"/>
    <cellStyle name="Normal 6 3 6 2" xfId="2162"/>
    <cellStyle name="Normal 6 3 7" xfId="1258"/>
    <cellStyle name="Normal 6 3 7 2" xfId="2841"/>
    <cellStyle name="Normal 6 3 8" xfId="1794"/>
    <cellStyle name="Normal 6 3 8 2" xfId="3369"/>
    <cellStyle name="Normal 6 4" xfId="512"/>
    <cellStyle name="Normal 6 4 2" xfId="527"/>
    <cellStyle name="Normal 6 4 2 2" xfId="550"/>
    <cellStyle name="Normal 6 4 2 2 2" xfId="697"/>
    <cellStyle name="Normal 6 4 2 2 2 2" xfId="1395"/>
    <cellStyle name="Normal 6 4 2 2 2 2 2" xfId="2978"/>
    <cellStyle name="Normal 6 4 2 2 2 3" xfId="1920"/>
    <cellStyle name="Normal 6 4 2 2 2 3 2" xfId="3489"/>
    <cellStyle name="Normal 6 4 2 2 2 4" xfId="2292"/>
    <cellStyle name="Normal 6 4 2 2 3" xfId="1298"/>
    <cellStyle name="Normal 6 4 2 2 3 2" xfId="2881"/>
    <cellStyle name="Normal 6 4 2 2 4" xfId="1834"/>
    <cellStyle name="Normal 6 4 2 2 4 2" xfId="3409"/>
    <cellStyle name="Normal 6 4 2 2 5" xfId="2202"/>
    <cellStyle name="Normal 6 4 2 3" xfId="696"/>
    <cellStyle name="Normal 6 4 2 3 2" xfId="1394"/>
    <cellStyle name="Normal 6 4 2 3 2 2" xfId="2977"/>
    <cellStyle name="Normal 6 4 2 3 3" xfId="1919"/>
    <cellStyle name="Normal 6 4 2 3 3 2" xfId="3488"/>
    <cellStyle name="Normal 6 4 2 3 4" xfId="2291"/>
    <cellStyle name="Normal 6 4 2 4" xfId="1275"/>
    <cellStyle name="Normal 6 4 2 4 2" xfId="2858"/>
    <cellStyle name="Normal 6 4 2 5" xfId="1811"/>
    <cellStyle name="Normal 6 4 2 5 2" xfId="3386"/>
    <cellStyle name="Normal 6 4 2 6" xfId="2179"/>
    <cellStyle name="Normal 6 4 3" xfId="549"/>
    <cellStyle name="Normal 6 4 3 2" xfId="698"/>
    <cellStyle name="Normal 6 4 3 2 2" xfId="1396"/>
    <cellStyle name="Normal 6 4 3 2 2 2" xfId="2979"/>
    <cellStyle name="Normal 6 4 3 2 3" xfId="1921"/>
    <cellStyle name="Normal 6 4 3 2 3 2" xfId="3490"/>
    <cellStyle name="Normal 6 4 3 2 4" xfId="2293"/>
    <cellStyle name="Normal 6 4 3 3" xfId="1297"/>
    <cellStyle name="Normal 6 4 3 3 2" xfId="2880"/>
    <cellStyle name="Normal 6 4 3 4" xfId="1833"/>
    <cellStyle name="Normal 6 4 3 4 2" xfId="3408"/>
    <cellStyle name="Normal 6 4 3 5" xfId="2201"/>
    <cellStyle name="Normal 6 4 4" xfId="695"/>
    <cellStyle name="Normal 6 4 4 2" xfId="1393"/>
    <cellStyle name="Normal 6 4 4 2 2" xfId="2976"/>
    <cellStyle name="Normal 6 4 4 3" xfId="1918"/>
    <cellStyle name="Normal 6 4 4 3 2" xfId="3487"/>
    <cellStyle name="Normal 6 4 4 4" xfId="2290"/>
    <cellStyle name="Normal 6 4 5" xfId="1260"/>
    <cellStyle name="Normal 6 4 5 2" xfId="2843"/>
    <cellStyle name="Normal 6 4 6" xfId="1796"/>
    <cellStyle name="Normal 6 4 6 2" xfId="3371"/>
    <cellStyle name="Normal 6 4 7" xfId="2164"/>
    <cellStyle name="Normal 6 5" xfId="522"/>
    <cellStyle name="Normal 6 5 2" xfId="551"/>
    <cellStyle name="Normal 6 5 2 2" xfId="700"/>
    <cellStyle name="Normal 6 5 2 2 2" xfId="1398"/>
    <cellStyle name="Normal 6 5 2 2 2 2" xfId="2981"/>
    <cellStyle name="Normal 6 5 2 2 3" xfId="1923"/>
    <cellStyle name="Normal 6 5 2 2 3 2" xfId="3492"/>
    <cellStyle name="Normal 6 5 2 2 4" xfId="2295"/>
    <cellStyle name="Normal 6 5 2 3" xfId="1299"/>
    <cellStyle name="Normal 6 5 2 3 2" xfId="2882"/>
    <cellStyle name="Normal 6 5 2 4" xfId="1835"/>
    <cellStyle name="Normal 6 5 2 4 2" xfId="3410"/>
    <cellStyle name="Normal 6 5 2 5" xfId="2203"/>
    <cellStyle name="Normal 6 5 3" xfId="699"/>
    <cellStyle name="Normal 6 5 3 2" xfId="1397"/>
    <cellStyle name="Normal 6 5 3 2 2" xfId="2980"/>
    <cellStyle name="Normal 6 5 3 3" xfId="1922"/>
    <cellStyle name="Normal 6 5 3 3 2" xfId="3491"/>
    <cellStyle name="Normal 6 5 3 4" xfId="2294"/>
    <cellStyle name="Normal 6 5 4" xfId="1270"/>
    <cellStyle name="Normal 6 5 4 2" xfId="2853"/>
    <cellStyle name="Normal 6 5 5" xfId="1806"/>
    <cellStyle name="Normal 6 5 5 2" xfId="3381"/>
    <cellStyle name="Normal 6 5 6" xfId="2174"/>
    <cellStyle name="Normal 6 6" xfId="540"/>
    <cellStyle name="Normal 6 6 2" xfId="701"/>
    <cellStyle name="Normal 6 6 2 2" xfId="1399"/>
    <cellStyle name="Normal 6 6 2 2 2" xfId="2982"/>
    <cellStyle name="Normal 6 6 2 3" xfId="1924"/>
    <cellStyle name="Normal 6 6 2 3 2" xfId="3493"/>
    <cellStyle name="Normal 6 6 2 4" xfId="2296"/>
    <cellStyle name="Normal 6 6 3" xfId="1288"/>
    <cellStyle name="Normal 6 6 3 2" xfId="2871"/>
    <cellStyle name="Normal 6 6 4" xfId="1824"/>
    <cellStyle name="Normal 6 6 4 2" xfId="3399"/>
    <cellStyle name="Normal 6 6 5" xfId="2192"/>
    <cellStyle name="Normal 6 7" xfId="577"/>
    <cellStyle name="Normal 6 7 2" xfId="702"/>
    <cellStyle name="Normal 6 7 2 2" xfId="1400"/>
    <cellStyle name="Normal 6 7 2 2 2" xfId="2983"/>
    <cellStyle name="Normal 6 7 2 3" xfId="1925"/>
    <cellStyle name="Normal 6 7 2 3 2" xfId="3494"/>
    <cellStyle name="Normal 6 7 2 4" xfId="2297"/>
    <cellStyle name="Normal 6 7 3" xfId="1319"/>
    <cellStyle name="Normal 6 7 3 2" xfId="2902"/>
    <cellStyle name="Normal 6 7 4" xfId="1845"/>
    <cellStyle name="Normal 6 7 4 2" xfId="3420"/>
    <cellStyle name="Normal 6 7 5" xfId="2215"/>
    <cellStyle name="Normal 6 8" xfId="613"/>
    <cellStyle name="Normal 6 8 2" xfId="703"/>
    <cellStyle name="Normal 6 8 2 2" xfId="1401"/>
    <cellStyle name="Normal 6 8 2 2 2" xfId="2984"/>
    <cellStyle name="Normal 6 8 2 3" xfId="1926"/>
    <cellStyle name="Normal 6 8 2 3 2" xfId="3495"/>
    <cellStyle name="Normal 6 8 2 4" xfId="2298"/>
    <cellStyle name="Normal 6 8 3" xfId="1339"/>
    <cellStyle name="Normal 6 8 3 2" xfId="2922"/>
    <cellStyle name="Normal 6 8 4" xfId="1847"/>
    <cellStyle name="Normal 6 8 4 2" xfId="3422"/>
    <cellStyle name="Normal 6 8 5" xfId="2222"/>
    <cellStyle name="Normal 6 9" xfId="616"/>
    <cellStyle name="Normal 6 9 2" xfId="704"/>
    <cellStyle name="Normal 6 9 2 2" xfId="1402"/>
    <cellStyle name="Normal 6 9 2 2 2" xfId="2985"/>
    <cellStyle name="Normal 6 9 2 3" xfId="1927"/>
    <cellStyle name="Normal 6 9 2 3 2" xfId="3496"/>
    <cellStyle name="Normal 6 9 2 4" xfId="2299"/>
    <cellStyle name="Normal 6 9 3" xfId="1341"/>
    <cellStyle name="Normal 6 9 3 2" xfId="2924"/>
    <cellStyle name="Normal 6 9 4" xfId="1849"/>
    <cellStyle name="Normal 6 9 4 2" xfId="3424"/>
    <cellStyle name="Normal 6 9 5" xfId="2224"/>
    <cellStyle name="Normal 7" xfId="45"/>
    <cellStyle name="Normal 7 2" xfId="122"/>
    <cellStyle name="Normal 7 2 2" xfId="516"/>
    <cellStyle name="Normal 7 2 2 2" xfId="530"/>
    <cellStyle name="Normal 7 2 2 2 2" xfId="555"/>
    <cellStyle name="Normal 7 2 2 2 2 2" xfId="709"/>
    <cellStyle name="Normal 7 2 2 2 2 2 2" xfId="1407"/>
    <cellStyle name="Normal 7 2 2 2 2 2 2 2" xfId="2990"/>
    <cellStyle name="Normal 7 2 2 2 2 2 3" xfId="1932"/>
    <cellStyle name="Normal 7 2 2 2 2 2 3 2" xfId="3501"/>
    <cellStyle name="Normal 7 2 2 2 2 2 4" xfId="2304"/>
    <cellStyle name="Normal 7 2 2 2 2 3" xfId="1303"/>
    <cellStyle name="Normal 7 2 2 2 2 3 2" xfId="2886"/>
    <cellStyle name="Normal 7 2 2 2 2 4" xfId="1839"/>
    <cellStyle name="Normal 7 2 2 2 2 4 2" xfId="3414"/>
    <cellStyle name="Normal 7 2 2 2 2 5" xfId="2207"/>
    <cellStyle name="Normal 7 2 2 2 3" xfId="708"/>
    <cellStyle name="Normal 7 2 2 2 3 2" xfId="1406"/>
    <cellStyle name="Normal 7 2 2 2 3 2 2" xfId="2989"/>
    <cellStyle name="Normal 7 2 2 2 3 3" xfId="1931"/>
    <cellStyle name="Normal 7 2 2 2 3 3 2" xfId="3500"/>
    <cellStyle name="Normal 7 2 2 2 3 4" xfId="2303"/>
    <cellStyle name="Normal 7 2 2 2 4" xfId="1278"/>
    <cellStyle name="Normal 7 2 2 2 4 2" xfId="2861"/>
    <cellStyle name="Normal 7 2 2 2 5" xfId="1814"/>
    <cellStyle name="Normal 7 2 2 2 5 2" xfId="3389"/>
    <cellStyle name="Normal 7 2 2 2 6" xfId="2182"/>
    <cellStyle name="Normal 7 2 2 3" xfId="554"/>
    <cellStyle name="Normal 7 2 2 3 2" xfId="710"/>
    <cellStyle name="Normal 7 2 2 3 2 2" xfId="1408"/>
    <cellStyle name="Normal 7 2 2 3 2 2 2" xfId="2991"/>
    <cellStyle name="Normal 7 2 2 3 2 3" xfId="1933"/>
    <cellStyle name="Normal 7 2 2 3 2 3 2" xfId="3502"/>
    <cellStyle name="Normal 7 2 2 3 2 4" xfId="2305"/>
    <cellStyle name="Normal 7 2 2 3 3" xfId="1302"/>
    <cellStyle name="Normal 7 2 2 3 3 2" xfId="2885"/>
    <cellStyle name="Normal 7 2 2 3 4" xfId="1838"/>
    <cellStyle name="Normal 7 2 2 3 4 2" xfId="3413"/>
    <cellStyle name="Normal 7 2 2 3 5" xfId="2206"/>
    <cellStyle name="Normal 7 2 2 4" xfId="707"/>
    <cellStyle name="Normal 7 2 2 4 2" xfId="1405"/>
    <cellStyle name="Normal 7 2 2 4 2 2" xfId="2988"/>
    <cellStyle name="Normal 7 2 2 4 3" xfId="1930"/>
    <cellStyle name="Normal 7 2 2 4 3 2" xfId="3499"/>
    <cellStyle name="Normal 7 2 2 4 4" xfId="2302"/>
    <cellStyle name="Normal 7 2 2 5" xfId="1264"/>
    <cellStyle name="Normal 7 2 2 5 2" xfId="2847"/>
    <cellStyle name="Normal 7 2 2 6" xfId="1800"/>
    <cellStyle name="Normal 7 2 2 6 2" xfId="3375"/>
    <cellStyle name="Normal 7 2 2 7" xfId="2168"/>
    <cellStyle name="Normal 7 2 3" xfId="529"/>
    <cellStyle name="Normal 7 2 3 2" xfId="556"/>
    <cellStyle name="Normal 7 2 3 2 2" xfId="712"/>
    <cellStyle name="Normal 7 2 3 2 2 2" xfId="1410"/>
    <cellStyle name="Normal 7 2 3 2 2 2 2" xfId="2993"/>
    <cellStyle name="Normal 7 2 3 2 2 3" xfId="1935"/>
    <cellStyle name="Normal 7 2 3 2 2 3 2" xfId="3504"/>
    <cellStyle name="Normal 7 2 3 2 2 4" xfId="2307"/>
    <cellStyle name="Normal 7 2 3 2 3" xfId="1304"/>
    <cellStyle name="Normal 7 2 3 2 3 2" xfId="2887"/>
    <cellStyle name="Normal 7 2 3 2 4" xfId="1840"/>
    <cellStyle name="Normal 7 2 3 2 4 2" xfId="3415"/>
    <cellStyle name="Normal 7 2 3 2 5" xfId="2208"/>
    <cellStyle name="Normal 7 2 3 3" xfId="711"/>
    <cellStyle name="Normal 7 2 3 3 2" xfId="1409"/>
    <cellStyle name="Normal 7 2 3 3 2 2" xfId="2992"/>
    <cellStyle name="Normal 7 2 3 3 3" xfId="1934"/>
    <cellStyle name="Normal 7 2 3 3 3 2" xfId="3503"/>
    <cellStyle name="Normal 7 2 3 3 4" xfId="2306"/>
    <cellStyle name="Normal 7 2 3 4" xfId="1277"/>
    <cellStyle name="Normal 7 2 3 4 2" xfId="2860"/>
    <cellStyle name="Normal 7 2 3 5" xfId="1813"/>
    <cellStyle name="Normal 7 2 3 5 2" xfId="3388"/>
    <cellStyle name="Normal 7 2 3 6" xfId="2181"/>
    <cellStyle name="Normal 7 2 4" xfId="553"/>
    <cellStyle name="Normal 7 2 4 2" xfId="713"/>
    <cellStyle name="Normal 7 2 4 2 2" xfId="1411"/>
    <cellStyle name="Normal 7 2 4 2 2 2" xfId="2994"/>
    <cellStyle name="Normal 7 2 4 2 3" xfId="1936"/>
    <cellStyle name="Normal 7 2 4 2 3 2" xfId="3505"/>
    <cellStyle name="Normal 7 2 4 2 4" xfId="2308"/>
    <cellStyle name="Normal 7 2 4 3" xfId="1301"/>
    <cellStyle name="Normal 7 2 4 3 2" xfId="2884"/>
    <cellStyle name="Normal 7 2 4 4" xfId="1837"/>
    <cellStyle name="Normal 7 2 4 4 2" xfId="3412"/>
    <cellStyle name="Normal 7 2 4 5" xfId="2205"/>
    <cellStyle name="Normal 7 2 5" xfId="645"/>
    <cellStyle name="Normal 7 2 5 2" xfId="714"/>
    <cellStyle name="Normal 7 2 5 2 2" xfId="1412"/>
    <cellStyle name="Normal 7 2 5 2 2 2" xfId="2995"/>
    <cellStyle name="Normal 7 2 5 2 3" xfId="1937"/>
    <cellStyle name="Normal 7 2 5 2 3 2" xfId="3506"/>
    <cellStyle name="Normal 7 2 5 2 4" xfId="2309"/>
    <cellStyle name="Normal 7 2 5 3" xfId="1352"/>
    <cellStyle name="Normal 7 2 5 3 2" xfId="2935"/>
    <cellStyle name="Normal 7 2 5 4" xfId="1873"/>
    <cellStyle name="Normal 7 2 5 4 2" xfId="3442"/>
    <cellStyle name="Normal 7 2 5 5" xfId="2243"/>
    <cellStyle name="Normal 7 2 6" xfId="706"/>
    <cellStyle name="Normal 7 2 6 2" xfId="1404"/>
    <cellStyle name="Normal 7 2 6 2 2" xfId="2987"/>
    <cellStyle name="Normal 7 2 6 3" xfId="1929"/>
    <cellStyle name="Normal 7 2 6 3 2" xfId="3498"/>
    <cellStyle name="Normal 7 2 6 4" xfId="2301"/>
    <cellStyle name="Normal 7 2 7" xfId="509"/>
    <cellStyle name="Normal 7 2 7 2" xfId="2161"/>
    <cellStyle name="Normal 7 2 8" xfId="1257"/>
    <cellStyle name="Normal 7 2 8 2" xfId="2840"/>
    <cellStyle name="Normal 7 2 9" xfId="1793"/>
    <cellStyle name="Normal 7 2 9 2" xfId="3368"/>
    <cellStyle name="Normal 7 3" xfId="223"/>
    <cellStyle name="Normal 7 3 2" xfId="531"/>
    <cellStyle name="Normal 7 3 2 2" xfId="558"/>
    <cellStyle name="Normal 7 3 2 2 2" xfId="717"/>
    <cellStyle name="Normal 7 3 2 2 2 2" xfId="1415"/>
    <cellStyle name="Normal 7 3 2 2 2 2 2" xfId="2998"/>
    <cellStyle name="Normal 7 3 2 2 2 3" xfId="1940"/>
    <cellStyle name="Normal 7 3 2 2 2 3 2" xfId="3509"/>
    <cellStyle name="Normal 7 3 2 2 2 4" xfId="2312"/>
    <cellStyle name="Normal 7 3 2 2 3" xfId="1306"/>
    <cellStyle name="Normal 7 3 2 2 3 2" xfId="2889"/>
    <cellStyle name="Normal 7 3 2 2 4" xfId="1842"/>
    <cellStyle name="Normal 7 3 2 2 4 2" xfId="3417"/>
    <cellStyle name="Normal 7 3 2 2 5" xfId="2210"/>
    <cellStyle name="Normal 7 3 2 3" xfId="716"/>
    <cellStyle name="Normal 7 3 2 3 2" xfId="1414"/>
    <cellStyle name="Normal 7 3 2 3 2 2" xfId="2997"/>
    <cellStyle name="Normal 7 3 2 3 3" xfId="1939"/>
    <cellStyle name="Normal 7 3 2 3 3 2" xfId="3508"/>
    <cellStyle name="Normal 7 3 2 3 4" xfId="2311"/>
    <cellStyle name="Normal 7 3 2 4" xfId="1279"/>
    <cellStyle name="Normal 7 3 2 4 2" xfId="2862"/>
    <cellStyle name="Normal 7 3 2 5" xfId="1815"/>
    <cellStyle name="Normal 7 3 2 5 2" xfId="3390"/>
    <cellStyle name="Normal 7 3 2 6" xfId="2183"/>
    <cellStyle name="Normal 7 3 3" xfId="557"/>
    <cellStyle name="Normal 7 3 3 2" xfId="718"/>
    <cellStyle name="Normal 7 3 3 2 2" xfId="1416"/>
    <cellStyle name="Normal 7 3 3 2 2 2" xfId="2999"/>
    <cellStyle name="Normal 7 3 3 2 3" xfId="1941"/>
    <cellStyle name="Normal 7 3 3 2 3 2" xfId="3510"/>
    <cellStyle name="Normal 7 3 3 2 4" xfId="2313"/>
    <cellStyle name="Normal 7 3 3 3" xfId="1305"/>
    <cellStyle name="Normal 7 3 3 3 2" xfId="2888"/>
    <cellStyle name="Normal 7 3 3 4" xfId="1841"/>
    <cellStyle name="Normal 7 3 3 4 2" xfId="3416"/>
    <cellStyle name="Normal 7 3 3 5" xfId="2209"/>
    <cellStyle name="Normal 7 3 4" xfId="715"/>
    <cellStyle name="Normal 7 3 4 2" xfId="1413"/>
    <cellStyle name="Normal 7 3 4 2 2" xfId="2996"/>
    <cellStyle name="Normal 7 3 4 3" xfId="1938"/>
    <cellStyle name="Normal 7 3 4 3 2" xfId="3507"/>
    <cellStyle name="Normal 7 3 4 4" xfId="2310"/>
    <cellStyle name="Normal 7 3 5" xfId="513"/>
    <cellStyle name="Normal 7 3 5 2" xfId="2165"/>
    <cellStyle name="Normal 7 3 6" xfId="1261"/>
    <cellStyle name="Normal 7 3 6 2" xfId="2844"/>
    <cellStyle name="Normal 7 3 7" xfId="1797"/>
    <cellStyle name="Normal 7 3 7 2" xfId="3372"/>
    <cellStyle name="Normal 7 4" xfId="528"/>
    <cellStyle name="Normal 7 4 2" xfId="559"/>
    <cellStyle name="Normal 7 4 2 2" xfId="720"/>
    <cellStyle name="Normal 7 4 2 2 2" xfId="1418"/>
    <cellStyle name="Normal 7 4 2 2 2 2" xfId="3001"/>
    <cellStyle name="Normal 7 4 2 2 3" xfId="1943"/>
    <cellStyle name="Normal 7 4 2 2 3 2" xfId="3512"/>
    <cellStyle name="Normal 7 4 2 2 4" xfId="2315"/>
    <cellStyle name="Normal 7 4 2 3" xfId="1307"/>
    <cellStyle name="Normal 7 4 2 3 2" xfId="2890"/>
    <cellStyle name="Normal 7 4 2 4" xfId="1843"/>
    <cellStyle name="Normal 7 4 2 4 2" xfId="3418"/>
    <cellStyle name="Normal 7 4 2 5" xfId="2211"/>
    <cellStyle name="Normal 7 4 3" xfId="719"/>
    <cellStyle name="Normal 7 4 3 2" xfId="1417"/>
    <cellStyle name="Normal 7 4 3 2 2" xfId="3000"/>
    <cellStyle name="Normal 7 4 3 3" xfId="1942"/>
    <cellStyle name="Normal 7 4 3 3 2" xfId="3511"/>
    <cellStyle name="Normal 7 4 3 4" xfId="2314"/>
    <cellStyle name="Normal 7 4 4" xfId="1276"/>
    <cellStyle name="Normal 7 4 4 2" xfId="2859"/>
    <cellStyle name="Normal 7 4 5" xfId="1812"/>
    <cellStyle name="Normal 7 4 5 2" xfId="3387"/>
    <cellStyle name="Normal 7 4 6" xfId="2180"/>
    <cellStyle name="Normal 7 5" xfId="552"/>
    <cellStyle name="Normal 7 5 2" xfId="721"/>
    <cellStyle name="Normal 7 5 2 2" xfId="1419"/>
    <cellStyle name="Normal 7 5 2 2 2" xfId="3002"/>
    <cellStyle name="Normal 7 5 2 3" xfId="1944"/>
    <cellStyle name="Normal 7 5 2 3 2" xfId="3513"/>
    <cellStyle name="Normal 7 5 2 4" xfId="2316"/>
    <cellStyle name="Normal 7 5 3" xfId="1300"/>
    <cellStyle name="Normal 7 5 3 2" xfId="2883"/>
    <cellStyle name="Normal 7 5 4" xfId="1836"/>
    <cellStyle name="Normal 7 5 4 2" xfId="3411"/>
    <cellStyle name="Normal 7 5 5" xfId="2204"/>
    <cellStyle name="Normal 7 6" xfId="565"/>
    <cellStyle name="Normal 7 7" xfId="705"/>
    <cellStyle name="Normal 7 7 2" xfId="1403"/>
    <cellStyle name="Normal 7 7 2 2" xfId="2986"/>
    <cellStyle name="Normal 7 7 3" xfId="1928"/>
    <cellStyle name="Normal 7 7 3 2" xfId="3497"/>
    <cellStyle name="Normal 7 7 4" xfId="2300"/>
    <cellStyle name="Normal 7 8" xfId="506"/>
    <cellStyle name="Normal 7 8 2" xfId="1254"/>
    <cellStyle name="Normal 7 8 2 2" xfId="2837"/>
    <cellStyle name="Normal 7 8 3" xfId="1790"/>
    <cellStyle name="Normal 7 8 3 2" xfId="3365"/>
    <cellStyle name="Normal 7 8 4" xfId="2158"/>
    <cellStyle name="Normal 8" xfId="2"/>
    <cellStyle name="Normal 8 2" xfId="123"/>
    <cellStyle name="Normal 8 3" xfId="224"/>
    <cellStyle name="Normal 8 3 2" xfId="646"/>
    <cellStyle name="Normal 8 4" xfId="1961"/>
    <cellStyle name="Normal 9" xfId="124"/>
    <cellStyle name="Normal 9 2" xfId="225"/>
    <cellStyle name="Normal 9 2 2" xfId="722"/>
    <cellStyle name="Normal 9 2 2 2" xfId="2317"/>
    <cellStyle name="Normal 9 2 3" xfId="1420"/>
    <cellStyle name="Normal 9 2 3 2" xfId="3003"/>
    <cellStyle name="Normal 9 2 4" xfId="1945"/>
    <cellStyle name="Normal 9 2 4 2" xfId="3514"/>
    <cellStyle name="Normal 9 3" xfId="560"/>
    <cellStyle name="Normal 9 3 2" xfId="2212"/>
    <cellStyle name="Normal 9 4" xfId="1308"/>
    <cellStyle name="Normal 9 4 2" xfId="2891"/>
    <cellStyle name="Normal 9 5" xfId="1844"/>
    <cellStyle name="Normal 9 5 2" xfId="3419"/>
    <cellStyle name="Normal GHG Numbers (0.00)" xfId="125"/>
    <cellStyle name="Normal GHG Numbers (0.00) 2" xfId="380"/>
    <cellStyle name="Normal GHG Numbers (0.00) 3" xfId="260"/>
    <cellStyle name="Normal GHG Numbers (0.00) 3 2" xfId="647"/>
    <cellStyle name="Normal GHG Numbers (0.00) 3 2 2" xfId="796"/>
    <cellStyle name="Normal GHG Numbers (0.00) 3 2 2 2" xfId="1011"/>
    <cellStyle name="Normal GHG Numbers (0.00) 3 2 2 2 2" xfId="1628"/>
    <cellStyle name="Normal GHG Numbers (0.00) 3 2 2 2 2 2" xfId="3211"/>
    <cellStyle name="Normal GHG Numbers (0.00) 3 2 2 2 3" xfId="2596"/>
    <cellStyle name="Normal GHG Numbers (0.00) 3 2 2 3" xfId="1184"/>
    <cellStyle name="Normal GHG Numbers (0.00) 3 2 2 3 2" xfId="2767"/>
    <cellStyle name="Normal GHG Numbers (0.00) 3 2 2 4" xfId="2388"/>
    <cellStyle name="Normal GHG Numbers (0.00) 3 2 3" xfId="937"/>
    <cellStyle name="Normal GHG Numbers (0.00) 3 2 3 2" xfId="1554"/>
    <cellStyle name="Normal GHG Numbers (0.00) 3 2 3 2 2" xfId="3137"/>
    <cellStyle name="Normal GHG Numbers (0.00) 3 2 3 3" xfId="2522"/>
    <cellStyle name="Normal GHG Numbers (0.00) 3 2 4" xfId="1874"/>
    <cellStyle name="Normal GHG Numbers (0.00) 3 2 4 2" xfId="3443"/>
    <cellStyle name="Normal GHG Numbers (0.00) 3 2 5" xfId="2244"/>
    <cellStyle name="Normal GHG Numbers (0.00) 3 3" xfId="578"/>
    <cellStyle name="Normal GHG Numbers (0.00) 3 3 2" xfId="855"/>
    <cellStyle name="Normal GHG Numbers (0.00) 3 3 2 2" xfId="1070"/>
    <cellStyle name="Normal GHG Numbers (0.00) 3 3 2 2 2" xfId="1687"/>
    <cellStyle name="Normal GHG Numbers (0.00) 3 3 2 2 2 2" xfId="3270"/>
    <cellStyle name="Normal GHG Numbers (0.00) 3 3 2 2 3" xfId="2655"/>
    <cellStyle name="Normal GHG Numbers (0.00) 3 3 2 3" xfId="1236"/>
    <cellStyle name="Normal GHG Numbers (0.00) 3 3 2 3 2" xfId="2819"/>
    <cellStyle name="Normal GHG Numbers (0.00) 3 3 2 4" xfId="2447"/>
    <cellStyle name="Normal GHG Numbers (0.00) 3 3 3" xfId="752"/>
    <cellStyle name="Normal GHG Numbers (0.00) 3 3 3 2" xfId="967"/>
    <cellStyle name="Normal GHG Numbers (0.00) 3 3 3 2 2" xfId="1584"/>
    <cellStyle name="Normal GHG Numbers (0.00) 3 3 3 2 2 2" xfId="3167"/>
    <cellStyle name="Normal GHG Numbers (0.00) 3 3 3 2 3" xfId="2552"/>
    <cellStyle name="Normal GHG Numbers (0.00) 3 3 3 3" xfId="1345"/>
    <cellStyle name="Normal GHG Numbers (0.00) 3 3 3 3 2" xfId="2928"/>
    <cellStyle name="Normal GHG Numbers (0.00) 3 3 3 4" xfId="2344"/>
    <cellStyle name="Normal GHG Numbers (0.00) 3 3 4" xfId="885"/>
    <cellStyle name="Normal GHG Numbers (0.00) 3 3 4 2" xfId="1100"/>
    <cellStyle name="Normal GHG Numbers (0.00) 3 3 4 2 2" xfId="1717"/>
    <cellStyle name="Normal GHG Numbers (0.00) 3 3 4 2 2 2" xfId="3300"/>
    <cellStyle name="Normal GHG Numbers (0.00) 3 3 4 2 3" xfId="2685"/>
    <cellStyle name="Normal GHG Numbers (0.00) 3 3 4 3" xfId="1160"/>
    <cellStyle name="Normal GHG Numbers (0.00) 3 3 4 3 2" xfId="2743"/>
    <cellStyle name="Normal GHG Numbers (0.00) 3 3 4 4" xfId="2477"/>
    <cellStyle name="Normal GHG Numbers (0.00) 3 3 5" xfId="1520"/>
    <cellStyle name="Normal GHG Numbers (0.00) 3 3 5 2" xfId="3103"/>
    <cellStyle name="Normal GHG Numbers (0.00) 3 3 6" xfId="2216"/>
    <cellStyle name="Normal GHG Numbers (0.00) 3 4" xfId="381"/>
    <cellStyle name="Normal GHG Numbers (0.00) 3 4 2" xfId="1199"/>
    <cellStyle name="Normal GHG Numbers (0.00) 3 4 2 2" xfId="2782"/>
    <cellStyle name="Normal GHG Numbers (0.00) 3 4 3" xfId="1785"/>
    <cellStyle name="Normal GHG Numbers (0.00) 3 4 3 2" xfId="3360"/>
    <cellStyle name="Normal GHG Numbers (0.00) 3 4 4" xfId="2122"/>
    <cellStyle name="Normal GHG Numbers (0.00) 3 5" xfId="1736"/>
    <cellStyle name="Normal GHG Numbers (0.00) 3 5 2" xfId="3317"/>
    <cellStyle name="Normal GHG Numbers (0.00) 3 6" xfId="2077"/>
    <cellStyle name="Normal GHG Numbers (0.00) 4" xfId="379"/>
    <cellStyle name="Normal GHG Textfiels Bold" xfId="46"/>
    <cellStyle name="Normal GHG Textfiels Bold 2" xfId="382"/>
    <cellStyle name="Normal GHG Textfiels Bold 3" xfId="383"/>
    <cellStyle name="Normal GHG Textfiels Bold 3 2" xfId="648"/>
    <cellStyle name="Normal GHG Textfiels Bold 3 2 2" xfId="740"/>
    <cellStyle name="Normal GHG Textfiels Bold 3 2 2 2" xfId="955"/>
    <cellStyle name="Normal GHG Textfiels Bold 3 2 2 2 2" xfId="1572"/>
    <cellStyle name="Normal GHG Textfiels Bold 3 2 2 2 2 2" xfId="3155"/>
    <cellStyle name="Normal GHG Textfiels Bold 3 2 2 2 3" xfId="2540"/>
    <cellStyle name="Normal GHG Textfiels Bold 3 2 2 3" xfId="1121"/>
    <cellStyle name="Normal GHG Textfiels Bold 3 2 2 3 2" xfId="2704"/>
    <cellStyle name="Normal GHG Textfiels Bold 3 2 2 4" xfId="2332"/>
    <cellStyle name="Normal GHG Textfiels Bold 3 2 3" xfId="938"/>
    <cellStyle name="Normal GHG Textfiels Bold 3 2 3 2" xfId="1555"/>
    <cellStyle name="Normal GHG Textfiels Bold 3 2 3 2 2" xfId="3138"/>
    <cellStyle name="Normal GHG Textfiels Bold 3 2 3 3" xfId="2523"/>
    <cellStyle name="Normal GHG Textfiels Bold 3 2 4" xfId="1875"/>
    <cellStyle name="Normal GHG Textfiels Bold 3 2 4 2" xfId="3444"/>
    <cellStyle name="Normal GHG Textfiels Bold 3 2 5" xfId="2245"/>
    <cellStyle name="Normal GHG Textfiels Bold 3 3" xfId="579"/>
    <cellStyle name="Normal GHG Textfiels Bold 3 3 2" xfId="856"/>
    <cellStyle name="Normal GHG Textfiels Bold 3 3 2 2" xfId="1071"/>
    <cellStyle name="Normal GHG Textfiels Bold 3 3 2 2 2" xfId="1688"/>
    <cellStyle name="Normal GHG Textfiels Bold 3 3 2 2 2 2" xfId="3271"/>
    <cellStyle name="Normal GHG Textfiels Bold 3 3 2 2 3" xfId="2656"/>
    <cellStyle name="Normal GHG Textfiels Bold 3 3 2 3" xfId="1328"/>
    <cellStyle name="Normal GHG Textfiels Bold 3 3 2 3 2" xfId="2911"/>
    <cellStyle name="Normal GHG Textfiels Bold 3 3 2 4" xfId="2448"/>
    <cellStyle name="Normal GHG Textfiels Bold 3 3 3" xfId="799"/>
    <cellStyle name="Normal GHG Textfiels Bold 3 3 3 2" xfId="1014"/>
    <cellStyle name="Normal GHG Textfiels Bold 3 3 3 2 2" xfId="1631"/>
    <cellStyle name="Normal GHG Textfiels Bold 3 3 3 2 2 2" xfId="3214"/>
    <cellStyle name="Normal GHG Textfiels Bold 3 3 3 2 3" xfId="2599"/>
    <cellStyle name="Normal GHG Textfiels Bold 3 3 3 3" xfId="1219"/>
    <cellStyle name="Normal GHG Textfiels Bold 3 3 3 3 2" xfId="2802"/>
    <cellStyle name="Normal GHG Textfiels Bold 3 3 3 4" xfId="2391"/>
    <cellStyle name="Normal GHG Textfiels Bold 3 3 4" xfId="774"/>
    <cellStyle name="Normal GHG Textfiels Bold 3 3 4 2" xfId="989"/>
    <cellStyle name="Normal GHG Textfiels Bold 3 3 4 2 2" xfId="1606"/>
    <cellStyle name="Normal GHG Textfiels Bold 3 3 4 2 2 2" xfId="3189"/>
    <cellStyle name="Normal GHG Textfiels Bold 3 3 4 2 3" xfId="2574"/>
    <cellStyle name="Normal GHG Textfiels Bold 3 3 4 3" xfId="1115"/>
    <cellStyle name="Normal GHG Textfiels Bold 3 3 4 3 2" xfId="2698"/>
    <cellStyle name="Normal GHG Textfiels Bold 3 3 4 4" xfId="2366"/>
    <cellStyle name="Normal GHG Textfiels Bold 3 3 5" xfId="1462"/>
    <cellStyle name="Normal GHG Textfiels Bold 3 3 5 2" xfId="3045"/>
    <cellStyle name="Normal GHG Textfiels Bold 3 3 6" xfId="2217"/>
    <cellStyle name="Normal GHG Textfiels Bold 3 4" xfId="1786"/>
    <cellStyle name="Normal GHG Textfiels Bold 3 4 2" xfId="3361"/>
    <cellStyle name="Normal GHG Textfiels Bold 3 5" xfId="2123"/>
    <cellStyle name="Normal GHG Textfiels Bold 4" xfId="229"/>
    <cellStyle name="Normal GHG whole table" xfId="237"/>
    <cellStyle name="Normal GHG whole table 2" xfId="649"/>
    <cellStyle name="Normal GHG whole table 2 2" xfId="795"/>
    <cellStyle name="Normal GHG whole table 2 2 2" xfId="1010"/>
    <cellStyle name="Normal GHG whole table 2 2 2 2" xfId="1627"/>
    <cellStyle name="Normal GHG whole table 2 2 2 2 2" xfId="3210"/>
    <cellStyle name="Normal GHG whole table 2 2 2 3" xfId="2595"/>
    <cellStyle name="Normal GHG whole table 2 2 3" xfId="1221"/>
    <cellStyle name="Normal GHG whole table 2 2 3 2" xfId="2804"/>
    <cellStyle name="Normal GHG whole table 2 2 4" xfId="2387"/>
    <cellStyle name="Normal GHG whole table 2 3" xfId="939"/>
    <cellStyle name="Normal GHG whole table 2 3 2" xfId="1556"/>
    <cellStyle name="Normal GHG whole table 2 3 2 2" xfId="3139"/>
    <cellStyle name="Normal GHG whole table 2 3 3" xfId="2524"/>
    <cellStyle name="Normal GHG whole table 2 4" xfId="1876"/>
    <cellStyle name="Normal GHG whole table 2 4 2" xfId="3445"/>
    <cellStyle name="Normal GHG whole table 2 5" xfId="2246"/>
    <cellStyle name="Normal GHG whole table 3" xfId="499"/>
    <cellStyle name="Normal GHG whole table 3 2" xfId="835"/>
    <cellStyle name="Normal GHG whole table 3 2 2" xfId="1050"/>
    <cellStyle name="Normal GHG whole table 3 2 2 2" xfId="1667"/>
    <cellStyle name="Normal GHG whole table 3 2 2 2 2" xfId="3250"/>
    <cellStyle name="Normal GHG whole table 3 2 2 3" xfId="2635"/>
    <cellStyle name="Normal GHG whole table 3 2 3" xfId="1214"/>
    <cellStyle name="Normal GHG whole table 3 2 3 2" xfId="2797"/>
    <cellStyle name="Normal GHG whole table 3 2 4" xfId="2427"/>
    <cellStyle name="Normal GHG whole table 3 3" xfId="756"/>
    <cellStyle name="Normal GHG whole table 3 3 2" xfId="971"/>
    <cellStyle name="Normal GHG whole table 3 3 2 2" xfId="1588"/>
    <cellStyle name="Normal GHG whole table 3 3 2 2 2" xfId="3171"/>
    <cellStyle name="Normal GHG whole table 3 3 2 3" xfId="2556"/>
    <cellStyle name="Normal GHG whole table 3 3 3" xfId="1465"/>
    <cellStyle name="Normal GHG whole table 3 3 3 2" xfId="3048"/>
    <cellStyle name="Normal GHG whole table 3 3 4" xfId="2348"/>
    <cellStyle name="Normal GHG whole table 3 4" xfId="843"/>
    <cellStyle name="Normal GHG whole table 3 4 2" xfId="1058"/>
    <cellStyle name="Normal GHG whole table 3 4 2 2" xfId="1675"/>
    <cellStyle name="Normal GHG whole table 3 4 2 2 2" xfId="3258"/>
    <cellStyle name="Normal GHG whole table 3 4 2 3" xfId="2643"/>
    <cellStyle name="Normal GHG whole table 3 4 3" xfId="1210"/>
    <cellStyle name="Normal GHG whole table 3 4 3 2" xfId="2793"/>
    <cellStyle name="Normal GHG whole table 3 4 4" xfId="2435"/>
    <cellStyle name="Normal GHG whole table 3 5" xfId="1321"/>
    <cellStyle name="Normal GHG whole table 3 5 2" xfId="2904"/>
    <cellStyle name="Normal GHG whole table 3 6" xfId="2153"/>
    <cellStyle name="Normal GHG whole table 4" xfId="291"/>
    <cellStyle name="Normal GHG whole table 4 2" xfId="1151"/>
    <cellStyle name="Normal GHG whole table 4 2 2" xfId="2734"/>
    <cellStyle name="Normal GHG whole table 4 3" xfId="1763"/>
    <cellStyle name="Normal GHG whole table 4 3 2" xfId="3344"/>
    <cellStyle name="Normal GHG whole table 4 4" xfId="2104"/>
    <cellStyle name="Normal GHG whole table 5" xfId="1726"/>
    <cellStyle name="Normal GHG whole table 5 2" xfId="3309"/>
    <cellStyle name="Normal GHG whole table 6" xfId="2069"/>
    <cellStyle name="Normal GHG-Shade" xfId="126"/>
    <cellStyle name="Normal GHG-Shade 2" xfId="384"/>
    <cellStyle name="Normal GHG-Shade 2 2" xfId="385"/>
    <cellStyle name="Normal GHG-Shade 2 3" xfId="386"/>
    <cellStyle name="Normal GHG-Shade 2 4" xfId="416"/>
    <cellStyle name="Normal GHG-Shade 2 5" xfId="580"/>
    <cellStyle name="Normal GHG-Shade 3" xfId="387"/>
    <cellStyle name="Normal GHG-Shade 3 2" xfId="388"/>
    <cellStyle name="Normal GHG-Shade 4" xfId="389"/>
    <cellStyle name="Normal GHG-Shade 4 2" xfId="650"/>
    <cellStyle name="Normal GHG-Shade 5" xfId="235"/>
    <cellStyle name="Normál_Munka1" xfId="250"/>
    <cellStyle name="note 2" xfId="127"/>
    <cellStyle name="Note 2 2" xfId="778"/>
    <cellStyle name="Note 2 2 2" xfId="993"/>
    <cellStyle name="Note 2 2 2 2" xfId="1610"/>
    <cellStyle name="Note 2 2 2 2 2" xfId="3193"/>
    <cellStyle name="Note 2 2 2 3" xfId="2578"/>
    <cellStyle name="Note 2 2 3" xfId="1190"/>
    <cellStyle name="Note 2 2 3 2" xfId="2773"/>
    <cellStyle name="Note 2 2 4" xfId="2370"/>
    <cellStyle name="Note 2 3" xfId="842"/>
    <cellStyle name="Note 2 3 2" xfId="1057"/>
    <cellStyle name="Note 2 3 2 2" xfId="1674"/>
    <cellStyle name="Note 2 3 2 2 2" xfId="3257"/>
    <cellStyle name="Note 2 3 2 3" xfId="2642"/>
    <cellStyle name="Note 2 3 3" xfId="1171"/>
    <cellStyle name="Note 2 3 3 2" xfId="2754"/>
    <cellStyle name="Note 2 3 4" xfId="2434"/>
    <cellStyle name="Note 2 4" xfId="737"/>
    <cellStyle name="Note 2 4 2" xfId="952"/>
    <cellStyle name="Note 2 4 2 2" xfId="1569"/>
    <cellStyle name="Note 2 4 2 2 2" xfId="3152"/>
    <cellStyle name="Note 2 4 2 3" xfId="2537"/>
    <cellStyle name="Note 2 4 3" xfId="1443"/>
    <cellStyle name="Note 2 4 3 2" xfId="3026"/>
    <cellStyle name="Note 2 4 4" xfId="2329"/>
    <cellStyle name="Note 2 5" xfId="901"/>
    <cellStyle name="Note 2 5 2" xfId="1526"/>
    <cellStyle name="Note 2 5 2 2" xfId="3109"/>
    <cellStyle name="Note 2 5 3" xfId="2492"/>
    <cellStyle name="Note 2 6" xfId="390"/>
    <cellStyle name="Note 2 6 2" xfId="2124"/>
    <cellStyle name="Note 2 7" xfId="1510"/>
    <cellStyle name="Note 2 7 2" xfId="3093"/>
    <cellStyle name="Note 3" xfId="454"/>
    <cellStyle name="Note 3 2" xfId="806"/>
    <cellStyle name="Note 3 2 2" xfId="1021"/>
    <cellStyle name="Note 3 2 2 2" xfId="1638"/>
    <cellStyle name="Note 3 2 2 2 2" xfId="3221"/>
    <cellStyle name="Note 3 2 2 3" xfId="2606"/>
    <cellStyle name="Note 3 2 3" xfId="1179"/>
    <cellStyle name="Note 3 2 3 2" xfId="2762"/>
    <cellStyle name="Note 3 2 4" xfId="2398"/>
    <cellStyle name="Note 3 3" xfId="772"/>
    <cellStyle name="Note 3 3 2" xfId="987"/>
    <cellStyle name="Note 3 3 2 2" xfId="1604"/>
    <cellStyle name="Note 3 3 2 2 2" xfId="3187"/>
    <cellStyle name="Note 3 3 2 3" xfId="2572"/>
    <cellStyle name="Note 3 3 3" xfId="1201"/>
    <cellStyle name="Note 3 3 3 2" xfId="2784"/>
    <cellStyle name="Note 3 3 4" xfId="2364"/>
    <cellStyle name="Note 3 4" xfId="790"/>
    <cellStyle name="Note 3 4 2" xfId="1005"/>
    <cellStyle name="Note 3 4 2 2" xfId="1622"/>
    <cellStyle name="Note 3 4 2 2 2" xfId="3205"/>
    <cellStyle name="Note 3 4 2 3" xfId="2590"/>
    <cellStyle name="Note 3 4 3" xfId="1186"/>
    <cellStyle name="Note 3 4 3 2" xfId="2769"/>
    <cellStyle name="Note 3 4 4" xfId="2382"/>
    <cellStyle name="Note 3 5" xfId="907"/>
    <cellStyle name="Note 3 5 2" xfId="1532"/>
    <cellStyle name="Note 3 5 2 2" xfId="3115"/>
    <cellStyle name="Note 3 5 3" xfId="2498"/>
    <cellStyle name="Note 3 6" xfId="1454"/>
    <cellStyle name="Note 3 6 2" xfId="3037"/>
    <cellStyle name="Note 3 7" xfId="2132"/>
    <cellStyle name="notice_theme" xfId="128"/>
    <cellStyle name="Notiz" xfId="391"/>
    <cellStyle name="Notiz 2" xfId="779"/>
    <cellStyle name="Notiz 2 2" xfId="994"/>
    <cellStyle name="Notiz 2 2 2" xfId="1611"/>
    <cellStyle name="Notiz 2 2 2 2" xfId="3194"/>
    <cellStyle name="Notiz 2 2 3" xfId="2579"/>
    <cellStyle name="Notiz 2 3" xfId="1318"/>
    <cellStyle name="Notiz 2 3 2" xfId="2901"/>
    <cellStyle name="Notiz 2 4" xfId="2371"/>
    <cellStyle name="Notiz 3" xfId="841"/>
    <cellStyle name="Notiz 3 2" xfId="1056"/>
    <cellStyle name="Notiz 3 2 2" xfId="1673"/>
    <cellStyle name="Notiz 3 2 2 2" xfId="3256"/>
    <cellStyle name="Notiz 3 2 3" xfId="2641"/>
    <cellStyle name="Notiz 3 3" xfId="1211"/>
    <cellStyle name="Notiz 3 3 2" xfId="2794"/>
    <cellStyle name="Notiz 3 4" xfId="2433"/>
    <cellStyle name="Notiz 4" xfId="810"/>
    <cellStyle name="Notiz 4 2" xfId="1025"/>
    <cellStyle name="Notiz 4 2 2" xfId="1642"/>
    <cellStyle name="Notiz 4 2 2 2" xfId="3225"/>
    <cellStyle name="Notiz 4 2 3" xfId="2610"/>
    <cellStyle name="Notiz 4 3" xfId="1338"/>
    <cellStyle name="Notiz 4 3 2" xfId="2921"/>
    <cellStyle name="Notiz 4 4" xfId="2402"/>
    <cellStyle name="Notiz 5" xfId="902"/>
    <cellStyle name="Notiz 5 2" xfId="1527"/>
    <cellStyle name="Notiz 5 2 2" xfId="3110"/>
    <cellStyle name="Notiz 5 3" xfId="2493"/>
    <cellStyle name="Notiz 6" xfId="1448"/>
    <cellStyle name="Notiz 6 2" xfId="3031"/>
    <cellStyle name="Notiz 7" xfId="2125"/>
    <cellStyle name="num_note" xfId="129"/>
    <cellStyle name="Output 2" xfId="392"/>
    <cellStyle name="Output 2 2" xfId="780"/>
    <cellStyle name="Output 2 2 2" xfId="995"/>
    <cellStyle name="Output 2 2 2 2" xfId="1612"/>
    <cellStyle name="Output 2 2 2 2 2" xfId="3195"/>
    <cellStyle name="Output 2 2 2 3" xfId="2580"/>
    <cellStyle name="Output 2 2 3" xfId="1226"/>
    <cellStyle name="Output 2 2 3 2" xfId="2809"/>
    <cellStyle name="Output 2 2 4" xfId="2372"/>
    <cellStyle name="Output 2 3" xfId="876"/>
    <cellStyle name="Output 2 3 2" xfId="1091"/>
    <cellStyle name="Output 2 3 2 2" xfId="1708"/>
    <cellStyle name="Output 2 3 2 2 2" xfId="3291"/>
    <cellStyle name="Output 2 3 2 3" xfId="2676"/>
    <cellStyle name="Output 2 3 3" xfId="1207"/>
    <cellStyle name="Output 2 3 3 2" xfId="2790"/>
    <cellStyle name="Output 2 3 4" xfId="2468"/>
    <cellStyle name="Output 2 4" xfId="903"/>
    <cellStyle name="Output 2 4 2" xfId="1528"/>
    <cellStyle name="Output 2 4 2 2" xfId="3111"/>
    <cellStyle name="Output 2 4 3" xfId="2494"/>
    <cellStyle name="Output 2 5" xfId="2126"/>
    <cellStyle name="Output 3" xfId="455"/>
    <cellStyle name="Output 3 2" xfId="807"/>
    <cellStyle name="Output 3 2 2" xfId="1022"/>
    <cellStyle name="Output 3 2 2 2" xfId="1639"/>
    <cellStyle name="Output 3 2 2 2 2" xfId="3222"/>
    <cellStyle name="Output 3 2 2 3" xfId="2607"/>
    <cellStyle name="Output 3 2 3" xfId="1215"/>
    <cellStyle name="Output 3 2 3 2" xfId="2798"/>
    <cellStyle name="Output 3 2 4" xfId="2399"/>
    <cellStyle name="Output 3 3" xfId="858"/>
    <cellStyle name="Output 3 3 2" xfId="1073"/>
    <cellStyle name="Output 3 3 2 2" xfId="1690"/>
    <cellStyle name="Output 3 3 2 2 2" xfId="3273"/>
    <cellStyle name="Output 3 3 2 3" xfId="2658"/>
    <cellStyle name="Output 3 3 3" xfId="1327"/>
    <cellStyle name="Output 3 3 3 2" xfId="2910"/>
    <cellStyle name="Output 3 3 4" xfId="2450"/>
    <cellStyle name="Output 3 4" xfId="908"/>
    <cellStyle name="Output 3 4 2" xfId="1533"/>
    <cellStyle name="Output 3 4 2 2" xfId="3116"/>
    <cellStyle name="Output 3 4 3" xfId="2499"/>
    <cellStyle name="Output 3 5" xfId="2133"/>
    <cellStyle name="Pattern" xfId="130"/>
    <cellStyle name="Pattern 2" xfId="651"/>
    <cellStyle name="Pattern 2 2" xfId="794"/>
    <cellStyle name="Pattern 2 2 2" xfId="1009"/>
    <cellStyle name="Pattern 2 2 2 2" xfId="1626"/>
    <cellStyle name="Pattern 2 2 2 2 2" xfId="3209"/>
    <cellStyle name="Pattern 2 2 2 3" xfId="2594"/>
    <cellStyle name="Pattern 2 2 3" xfId="1313"/>
    <cellStyle name="Pattern 2 2 3 2" xfId="2896"/>
    <cellStyle name="Pattern 2 2 4" xfId="2386"/>
    <cellStyle name="Pattern 2 3" xfId="940"/>
    <cellStyle name="Pattern 2 3 2" xfId="1557"/>
    <cellStyle name="Pattern 2 3 2 2" xfId="3140"/>
    <cellStyle name="Pattern 2 3 3" xfId="2525"/>
    <cellStyle name="Pattern 2 4" xfId="1877"/>
    <cellStyle name="Pattern 2 4 2" xfId="3446"/>
    <cellStyle name="Pattern 2 5" xfId="2247"/>
    <cellStyle name="Pattern 3" xfId="501"/>
    <cellStyle name="Pattern 3 2" xfId="837"/>
    <cellStyle name="Pattern 3 2 2" xfId="1052"/>
    <cellStyle name="Pattern 3 2 2 2" xfId="1669"/>
    <cellStyle name="Pattern 3 2 2 2 2" xfId="3252"/>
    <cellStyle name="Pattern 3 2 2 3" xfId="2637"/>
    <cellStyle name="Pattern 3 2 3" xfId="1213"/>
    <cellStyle name="Pattern 3 2 3 2" xfId="2796"/>
    <cellStyle name="Pattern 3 2 4" xfId="2429"/>
    <cellStyle name="Pattern 3 3" xfId="736"/>
    <cellStyle name="Pattern 3 3 2" xfId="951"/>
    <cellStyle name="Pattern 3 3 2 2" xfId="1568"/>
    <cellStyle name="Pattern 3 3 2 2 2" xfId="3151"/>
    <cellStyle name="Pattern 3 3 2 3" xfId="2536"/>
    <cellStyle name="Pattern 3 3 3" xfId="1505"/>
    <cellStyle name="Pattern 3 3 3 2" xfId="3088"/>
    <cellStyle name="Pattern 3 3 4" xfId="2328"/>
    <cellStyle name="Pattern 3 4" xfId="850"/>
    <cellStyle name="Pattern 3 4 2" xfId="1065"/>
    <cellStyle name="Pattern 3 4 2 2" xfId="1682"/>
    <cellStyle name="Pattern 3 4 2 2 2" xfId="3265"/>
    <cellStyle name="Pattern 3 4 2 3" xfId="2650"/>
    <cellStyle name="Pattern 3 4 3" xfId="1331"/>
    <cellStyle name="Pattern 3 4 3 2" xfId="2914"/>
    <cellStyle name="Pattern 3 4 4" xfId="2442"/>
    <cellStyle name="Pattern 3 5" xfId="1120"/>
    <cellStyle name="Pattern 3 5 2" xfId="2703"/>
    <cellStyle name="Pattern 3 6" xfId="2155"/>
    <cellStyle name="Pattern 4" xfId="393"/>
    <cellStyle name="Pattern 4 2" xfId="2127"/>
    <cellStyle name="Pattern 5" xfId="1787"/>
    <cellStyle name="Pattern 5 2" xfId="3362"/>
    <cellStyle name="Percent 2" xfId="394"/>
    <cellStyle name="Percent 2 2" xfId="652"/>
    <cellStyle name="Pourcentage" xfId="217" builtinId="5"/>
    <cellStyle name="Pourcentage 10" xfId="1112"/>
    <cellStyle name="Pourcentage 2" xfId="48"/>
    <cellStyle name="Pourcentage 2 2" xfId="131"/>
    <cellStyle name="Pourcentage 3" xfId="49"/>
    <cellStyle name="Pourcentage 4" xfId="50"/>
    <cellStyle name="Pourcentage 5" xfId="51"/>
    <cellStyle name="Pourcentage 6" xfId="52"/>
    <cellStyle name="Pourcentage 7" xfId="53"/>
    <cellStyle name="Pourcentage 8" xfId="47"/>
    <cellStyle name="Pourcentage 9" xfId="1111"/>
    <cellStyle name="Pourcentage 9 2" xfId="2696"/>
    <cellStyle name="RowLevel_1 2" xfId="301"/>
    <cellStyle name="Schlecht" xfId="395"/>
    <cellStyle name="Shade" xfId="246"/>
    <cellStyle name="Shade 2" xfId="396"/>
    <cellStyle name="Shade 2 2" xfId="654"/>
    <cellStyle name="Shade 2 2 2" xfId="739"/>
    <cellStyle name="Shade 2 2 2 2" xfId="954"/>
    <cellStyle name="Shade 2 2 2 2 2" xfId="1571"/>
    <cellStyle name="Shade 2 2 2 2 2 2" xfId="3154"/>
    <cellStyle name="Shade 2 2 2 2 3" xfId="2539"/>
    <cellStyle name="Shade 2 2 2 3" xfId="1196"/>
    <cellStyle name="Shade 2 2 2 3 2" xfId="2779"/>
    <cellStyle name="Shade 2 2 2 4" xfId="2331"/>
    <cellStyle name="Shade 2 2 3" xfId="942"/>
    <cellStyle name="Shade 2 2 3 2" xfId="1559"/>
    <cellStyle name="Shade 2 2 3 2 2" xfId="3142"/>
    <cellStyle name="Shade 2 2 3 3" xfId="2527"/>
    <cellStyle name="Shade 2 2 4" xfId="1879"/>
    <cellStyle name="Shade 2 2 4 2" xfId="3448"/>
    <cellStyle name="Shade 2 2 5" xfId="2249"/>
    <cellStyle name="Shade 2 3" xfId="503"/>
    <cellStyle name="Shade 2 3 2" xfId="839"/>
    <cellStyle name="Shade 2 3 2 2" xfId="1054"/>
    <cellStyle name="Shade 2 3 2 2 2" xfId="1671"/>
    <cellStyle name="Shade 2 3 2 2 2 2" xfId="3254"/>
    <cellStyle name="Shade 2 3 2 2 3" xfId="2639"/>
    <cellStyle name="Shade 2 3 2 3" xfId="1212"/>
    <cellStyle name="Shade 2 3 2 3 2" xfId="2795"/>
    <cellStyle name="Shade 2 3 2 4" xfId="2431"/>
    <cellStyle name="Shade 2 3 3" xfId="868"/>
    <cellStyle name="Shade 2 3 3 2" xfId="1083"/>
    <cellStyle name="Shade 2 3 3 2 2" xfId="1700"/>
    <cellStyle name="Shade 2 3 3 2 2 2" xfId="3283"/>
    <cellStyle name="Shade 2 3 3 2 3" xfId="2668"/>
    <cellStyle name="Shade 2 3 3 3" xfId="1428"/>
    <cellStyle name="Shade 2 3 3 3 2" xfId="3011"/>
    <cellStyle name="Shade 2 3 3 4" xfId="2460"/>
    <cellStyle name="Shade 2 3 4" xfId="782"/>
    <cellStyle name="Shade 2 3 4 2" xfId="997"/>
    <cellStyle name="Shade 2 3 4 2 2" xfId="1614"/>
    <cellStyle name="Shade 2 3 4 2 2 2" xfId="3197"/>
    <cellStyle name="Shade 2 3 4 2 3" xfId="2582"/>
    <cellStyle name="Shade 2 3 4 3" xfId="1317"/>
    <cellStyle name="Shade 2 3 4 3 2" xfId="2900"/>
    <cellStyle name="Shade 2 3 4 4" xfId="2374"/>
    <cellStyle name="Shade 2 3 5" xfId="1487"/>
    <cellStyle name="Shade 2 3 5 2" xfId="3070"/>
    <cellStyle name="Shade 2 3 6" xfId="2156"/>
    <cellStyle name="Shade 2 4" xfId="1788"/>
    <cellStyle name="Shade 2 4 2" xfId="3363"/>
    <cellStyle name="Shade 2 5" xfId="2128"/>
    <cellStyle name="Shade 3" xfId="653"/>
    <cellStyle name="Shade 3 2" xfId="793"/>
    <cellStyle name="Shade 3 2 2" xfId="1008"/>
    <cellStyle name="Shade 3 2 2 2" xfId="1625"/>
    <cellStyle name="Shade 3 2 2 2 2" xfId="3208"/>
    <cellStyle name="Shade 3 2 2 3" xfId="2593"/>
    <cellStyle name="Shade 3 2 3" xfId="1185"/>
    <cellStyle name="Shade 3 2 3 2" xfId="2768"/>
    <cellStyle name="Shade 3 2 4" xfId="2385"/>
    <cellStyle name="Shade 3 3" xfId="941"/>
    <cellStyle name="Shade 3 3 2" xfId="1558"/>
    <cellStyle name="Shade 3 3 2 2" xfId="3141"/>
    <cellStyle name="Shade 3 3 3" xfId="2526"/>
    <cellStyle name="Shade 3 4" xfId="1878"/>
    <cellStyle name="Shade 3 4 2" xfId="3447"/>
    <cellStyle name="Shade 3 5" xfId="2248"/>
    <cellStyle name="Shade 4" xfId="502"/>
    <cellStyle name="Shade 4 2" xfId="266"/>
    <cellStyle name="Shade 4 2 2" xfId="838"/>
    <cellStyle name="Shade 4 2 2 2" xfId="1173"/>
    <cellStyle name="Shade 4 2 2 2 2" xfId="2756"/>
    <cellStyle name="Shade 4 2 2 3" xfId="2430"/>
    <cellStyle name="Shade 4 2 3" xfId="1053"/>
    <cellStyle name="Shade 4 2 3 2" xfId="1670"/>
    <cellStyle name="Shade 4 2 3 2 2" xfId="3253"/>
    <cellStyle name="Shade 4 2 3 3" xfId="2638"/>
    <cellStyle name="Shade 4 2 4" xfId="1738"/>
    <cellStyle name="Shade 4 2 4 2" xfId="3319"/>
    <cellStyle name="Shade 4 2 5" xfId="2079"/>
    <cellStyle name="Shade 4 3" xfId="867"/>
    <cellStyle name="Shade 4 3 2" xfId="1082"/>
    <cellStyle name="Shade 4 3 2 2" xfId="1699"/>
    <cellStyle name="Shade 4 3 2 2 2" xfId="3282"/>
    <cellStyle name="Shade 4 3 2 3" xfId="2667"/>
    <cellStyle name="Shade 4 3 3" xfId="1490"/>
    <cellStyle name="Shade 4 3 3 2" xfId="3073"/>
    <cellStyle name="Shade 4 3 4" xfId="2459"/>
    <cellStyle name="Shade 4 4" xfId="729"/>
    <cellStyle name="Shade 4 4 2" xfId="944"/>
    <cellStyle name="Shade 4 4 2 2" xfId="1561"/>
    <cellStyle name="Shade 4 4 2 2 2" xfId="3144"/>
    <cellStyle name="Shade 4 4 2 3" xfId="2529"/>
    <cellStyle name="Shade 4 4 3" xfId="1452"/>
    <cellStyle name="Shade 4 4 3 2" xfId="3035"/>
    <cellStyle name="Shade 4 4 4" xfId="2321"/>
    <cellStyle name="Shade 4 5" xfId="1477"/>
    <cellStyle name="Shade 4 5 2" xfId="3060"/>
    <cellStyle name="Shade 5" xfId="298"/>
    <cellStyle name="Shade 5 2" xfId="1158"/>
    <cellStyle name="Shade 5 2 2" xfId="2741"/>
    <cellStyle name="Shade 5 3" xfId="1770"/>
    <cellStyle name="Shade 5 3 2" xfId="3350"/>
    <cellStyle name="Shade 5 4" xfId="2110"/>
    <cellStyle name="Shade 6" xfId="1733"/>
    <cellStyle name="Shade 6 2" xfId="3315"/>
    <cellStyle name="Shade 7" xfId="2075"/>
    <cellStyle name="Shade_B_border2" xfId="397"/>
    <cellStyle name="source" xfId="132"/>
    <cellStyle name="Standard 2" xfId="265"/>
    <cellStyle name="Standard 2 2" xfId="615"/>
    <cellStyle name="Standard 2 2 2" xfId="724"/>
    <cellStyle name="Standard 2 2 2 2" xfId="1422"/>
    <cellStyle name="Standard 2 2 2 2 2" xfId="3005"/>
    <cellStyle name="Standard 2 2 2 3" xfId="1947"/>
    <cellStyle name="Standard 2 2 2 3 2" xfId="3516"/>
    <cellStyle name="Standard 2 2 2 4" xfId="2319"/>
    <cellStyle name="Standard 2 2 3" xfId="1340"/>
    <cellStyle name="Standard 2 2 3 2" xfId="2923"/>
    <cellStyle name="Standard 2 2 4" xfId="1848"/>
    <cellStyle name="Standard 2 2 4 2" xfId="3423"/>
    <cellStyle name="Standard 2 2 5" xfId="2223"/>
    <cellStyle name="Standard 2 3" xfId="723"/>
    <cellStyle name="Standard 2 3 2" xfId="1421"/>
    <cellStyle name="Standard 2 3 2 2" xfId="3004"/>
    <cellStyle name="Standard 2 3 3" xfId="1946"/>
    <cellStyle name="Standard 2 3 3 2" xfId="3515"/>
    <cellStyle name="Standard 2 3 4" xfId="2318"/>
    <cellStyle name="Standard 2 4" xfId="1127"/>
    <cellStyle name="Standard 2 4 2" xfId="2710"/>
    <cellStyle name="Standard 2 5" xfId="1737"/>
    <cellStyle name="Standard 2 5 2" xfId="3318"/>
    <cellStyle name="Standard 2 6" xfId="2078"/>
    <cellStyle name="Standard_ENR_REF" xfId="54"/>
    <cellStyle name="tableau | cellule | (normal) | decimal 1" xfId="133"/>
    <cellStyle name="tableau | cellule | (normal) | decimal 1 2" xfId="1994"/>
    <cellStyle name="tableau | cellule | (normal) | decimal 2" xfId="134"/>
    <cellStyle name="tableau | cellule | (normal) | decimal 2 2" xfId="1995"/>
    <cellStyle name="tableau | cellule | (normal) | decimal 3" xfId="135"/>
    <cellStyle name="tableau | cellule | (normal) | decimal 3 2" xfId="1996"/>
    <cellStyle name="tableau | cellule | (normal) | decimal 4" xfId="136"/>
    <cellStyle name="tableau | cellule | (normal) | decimal 4 2" xfId="1997"/>
    <cellStyle name="tableau | cellule | (normal) | entier" xfId="137"/>
    <cellStyle name="tableau | cellule | (normal) | entier 2" xfId="1998"/>
    <cellStyle name="tableau | cellule | (normal) | euro | decimal 1" xfId="138"/>
    <cellStyle name="tableau | cellule | (normal) | euro | decimal 1 2" xfId="1999"/>
    <cellStyle name="tableau | cellule | (normal) | euro | decimal 2" xfId="139"/>
    <cellStyle name="tableau | cellule | (normal) | euro | decimal 2 2" xfId="2000"/>
    <cellStyle name="tableau | cellule | (normal) | euro | entier" xfId="140"/>
    <cellStyle name="tableau | cellule | (normal) | euro | entier 2" xfId="2001"/>
    <cellStyle name="tableau | cellule | (normal) | franc | decimal 1" xfId="141"/>
    <cellStyle name="tableau | cellule | (normal) | franc | decimal 1 2" xfId="2002"/>
    <cellStyle name="tableau | cellule | (normal) | franc | decimal 2" xfId="142"/>
    <cellStyle name="tableau | cellule | (normal) | franc | decimal 2 2" xfId="2003"/>
    <cellStyle name="tableau | cellule | (normal) | franc | entier" xfId="143"/>
    <cellStyle name="tableau | cellule | (normal) | franc | entier 2" xfId="2004"/>
    <cellStyle name="tableau | cellule | (normal) | pourcentage | decimal 1" xfId="144"/>
    <cellStyle name="tableau | cellule | (normal) | pourcentage | decimal 1 2" xfId="2005"/>
    <cellStyle name="tableau | cellule | (normal) | pourcentage | decimal 2" xfId="145"/>
    <cellStyle name="tableau | cellule | (normal) | pourcentage | decimal 2 2" xfId="2006"/>
    <cellStyle name="tableau | cellule | (normal) | pourcentage | entier" xfId="146"/>
    <cellStyle name="tableau | cellule | (normal) | pourcentage | entier 2" xfId="2007"/>
    <cellStyle name="tableau | cellule | (normal) | standard" xfId="147"/>
    <cellStyle name="tableau | cellule | (normal) | standard 2" xfId="2008"/>
    <cellStyle name="tableau | cellule | (normal) | texte" xfId="148"/>
    <cellStyle name="tableau | cellule | (normal) | texte 2" xfId="2009"/>
    <cellStyle name="tableau | cellule | (total) | decimal 1" xfId="149"/>
    <cellStyle name="tableau | cellule | (total) | decimal 1 2" xfId="2010"/>
    <cellStyle name="tableau | cellule | (total) | decimal 2" xfId="150"/>
    <cellStyle name="tableau | cellule | (total) | decimal 2 2" xfId="2011"/>
    <cellStyle name="tableau | cellule | (total) | decimal 3" xfId="151"/>
    <cellStyle name="tableau | cellule | (total) | decimal 3 2" xfId="2012"/>
    <cellStyle name="tableau | cellule | (total) | decimal 4" xfId="152"/>
    <cellStyle name="tableau | cellule | (total) | decimal 4 2" xfId="2013"/>
    <cellStyle name="tableau | cellule | (total) | entier" xfId="153"/>
    <cellStyle name="tableau | cellule | (total) | entier 2" xfId="2014"/>
    <cellStyle name="tableau | cellule | (total) | euro | decimal 1" xfId="154"/>
    <cellStyle name="tableau | cellule | (total) | euro | decimal 1 2" xfId="2015"/>
    <cellStyle name="tableau | cellule | (total) | euro | decimal 2" xfId="155"/>
    <cellStyle name="tableau | cellule | (total) | euro | decimal 2 2" xfId="2016"/>
    <cellStyle name="tableau | cellule | (total) | euro | entier" xfId="156"/>
    <cellStyle name="tableau | cellule | (total) | euro | entier 2" xfId="2017"/>
    <cellStyle name="tableau | cellule | (total) | franc | decimal 1" xfId="157"/>
    <cellStyle name="tableau | cellule | (total) | franc | decimal 1 2" xfId="2018"/>
    <cellStyle name="tableau | cellule | (total) | franc | decimal 2" xfId="158"/>
    <cellStyle name="tableau | cellule | (total) | franc | decimal 2 2" xfId="2019"/>
    <cellStyle name="tableau | cellule | (total) | franc | entier" xfId="159"/>
    <cellStyle name="tableau | cellule | (total) | franc | entier 2" xfId="2020"/>
    <cellStyle name="tableau | cellule | (total) | pourcentage | decimal 1" xfId="160"/>
    <cellStyle name="tableau | cellule | (total) | pourcentage | decimal 1 2" xfId="2021"/>
    <cellStyle name="tableau | cellule | (total) | pourcentage | decimal 2" xfId="161"/>
    <cellStyle name="tableau | cellule | (total) | pourcentage | decimal 2 2" xfId="2022"/>
    <cellStyle name="tableau | cellule | (total) | pourcentage | entier" xfId="162"/>
    <cellStyle name="tableau | cellule | (total) | pourcentage | entier 2" xfId="2023"/>
    <cellStyle name="tableau | cellule | (total) | standard" xfId="163"/>
    <cellStyle name="tableau | cellule | (total) | standard 2" xfId="2024"/>
    <cellStyle name="tableau | cellule | (total) | texte" xfId="164"/>
    <cellStyle name="tableau | cellule | (total) | texte 2" xfId="2025"/>
    <cellStyle name="tableau | cellule | normal | decimal 1" xfId="165"/>
    <cellStyle name="tableau | cellule | normal | decimal 1 2" xfId="2026"/>
    <cellStyle name="tableau | cellule | normal | decimal 2" xfId="166"/>
    <cellStyle name="tableau | cellule | normal | decimal 2 2" xfId="2027"/>
    <cellStyle name="tableau | cellule | normal | decimal 3" xfId="167"/>
    <cellStyle name="tableau | cellule | normal | decimal 3 2" xfId="2028"/>
    <cellStyle name="tableau | cellule | normal | decimal 4" xfId="168"/>
    <cellStyle name="tableau | cellule | normal | decimal 4 2" xfId="2029"/>
    <cellStyle name="tableau | cellule | normal | entier" xfId="169"/>
    <cellStyle name="tableau | cellule | normal | entier 2" xfId="2030"/>
    <cellStyle name="tableau | cellule | normal | euro | decimal 1" xfId="170"/>
    <cellStyle name="tableau | cellule | normal | euro | decimal 1 2" xfId="2031"/>
    <cellStyle name="tableau | cellule | normal | euro | decimal 2" xfId="171"/>
    <cellStyle name="tableau | cellule | normal | euro | decimal 2 2" xfId="2032"/>
    <cellStyle name="tableau | cellule | normal | euro | entier" xfId="172"/>
    <cellStyle name="tableau | cellule | normal | euro | entier 2" xfId="2033"/>
    <cellStyle name="tableau | cellule | normal | franc | decimal 1" xfId="173"/>
    <cellStyle name="tableau | cellule | normal | franc | decimal 1 2" xfId="2034"/>
    <cellStyle name="tableau | cellule | normal | franc | decimal 2" xfId="174"/>
    <cellStyle name="tableau | cellule | normal | franc | decimal 2 2" xfId="2035"/>
    <cellStyle name="tableau | cellule | normal | franc | entier" xfId="175"/>
    <cellStyle name="tableau | cellule | normal | franc | entier 2" xfId="2036"/>
    <cellStyle name="tableau | cellule | normal | pourcentage | decimal 1" xfId="176"/>
    <cellStyle name="tableau | cellule | normal | pourcentage | decimal 1 2" xfId="2037"/>
    <cellStyle name="tableau | cellule | normal | pourcentage | decimal 2" xfId="177"/>
    <cellStyle name="tableau | cellule | normal | pourcentage | decimal 2 2" xfId="2038"/>
    <cellStyle name="tableau | cellule | normal | pourcentage | entier" xfId="178"/>
    <cellStyle name="tableau | cellule | normal | pourcentage | entier 2" xfId="2039"/>
    <cellStyle name="tableau | cellule | normal | standard" xfId="179"/>
    <cellStyle name="tableau | cellule | normal | standard 2" xfId="2040"/>
    <cellStyle name="tableau | cellule | normal | texte" xfId="180"/>
    <cellStyle name="tableau | cellule | normal | texte 2" xfId="2041"/>
    <cellStyle name="tableau | cellule | total | decimal 1" xfId="181"/>
    <cellStyle name="tableau | cellule | total | decimal 1 2" xfId="2042"/>
    <cellStyle name="tableau | cellule | total | decimal 2" xfId="182"/>
    <cellStyle name="tableau | cellule | total | decimal 2 2" xfId="2043"/>
    <cellStyle name="tableau | cellule | total | decimal 3" xfId="183"/>
    <cellStyle name="tableau | cellule | total | decimal 3 2" xfId="2044"/>
    <cellStyle name="tableau | cellule | total | decimal 4" xfId="184"/>
    <cellStyle name="tableau | cellule | total | decimal 4 2" xfId="2045"/>
    <cellStyle name="tableau | cellule | total | entier" xfId="185"/>
    <cellStyle name="tableau | cellule | total | entier 2" xfId="2046"/>
    <cellStyle name="tableau | cellule | total | euro | decimal 1" xfId="186"/>
    <cellStyle name="tableau | cellule | total | euro | decimal 1 2" xfId="2047"/>
    <cellStyle name="tableau | cellule | total | euro | decimal 2" xfId="187"/>
    <cellStyle name="tableau | cellule | total | euro | decimal 2 2" xfId="2048"/>
    <cellStyle name="tableau | cellule | total | euro | entier" xfId="188"/>
    <cellStyle name="tableau | cellule | total | euro | entier 2" xfId="2049"/>
    <cellStyle name="tableau | cellule | total | franc | decimal 1" xfId="189"/>
    <cellStyle name="tableau | cellule | total | franc | decimal 1 2" xfId="2050"/>
    <cellStyle name="tableau | cellule | total | franc | decimal 2" xfId="190"/>
    <cellStyle name="tableau | cellule | total | franc | decimal 2 2" xfId="2051"/>
    <cellStyle name="tableau | cellule | total | franc | entier" xfId="191"/>
    <cellStyle name="tableau | cellule | total | franc | entier 2" xfId="2052"/>
    <cellStyle name="tableau | cellule | total | pourcentage | decimal 1" xfId="192"/>
    <cellStyle name="tableau | cellule | total | pourcentage | decimal 1 2" xfId="2053"/>
    <cellStyle name="tableau | cellule | total | pourcentage | decimal 2" xfId="193"/>
    <cellStyle name="tableau | cellule | total | pourcentage | decimal 2 2" xfId="2054"/>
    <cellStyle name="tableau | cellule | total | pourcentage | entier" xfId="194"/>
    <cellStyle name="tableau | cellule | total | pourcentage | entier 2" xfId="2055"/>
    <cellStyle name="tableau | cellule | total | standard" xfId="195"/>
    <cellStyle name="tableau | cellule | total | standard 2" xfId="2056"/>
    <cellStyle name="tableau | cellule | total | texte" xfId="196"/>
    <cellStyle name="tableau | cellule | total | texte 2" xfId="2057"/>
    <cellStyle name="tableau | coin superieur gauche" xfId="197"/>
    <cellStyle name="tableau | entete-colonne | series" xfId="198"/>
    <cellStyle name="tableau | entete-colonne | series 2" xfId="2058"/>
    <cellStyle name="tableau | entete-colonne | structure | normal" xfId="199"/>
    <cellStyle name="tableau | entete-colonne | structure | normal 2" xfId="2059"/>
    <cellStyle name="tableau | entete-colonne | structure | total" xfId="200"/>
    <cellStyle name="tableau | entete-colonne | structure | total 2" xfId="2060"/>
    <cellStyle name="tableau | entete-ligne | normal" xfId="201"/>
    <cellStyle name="tableau | entete-ligne | total" xfId="202"/>
    <cellStyle name="tableau | entete-ligne | total 2" xfId="2061"/>
    <cellStyle name="tableau | indice | plage de cellules" xfId="203"/>
    <cellStyle name="tableau | indice | texte" xfId="204"/>
    <cellStyle name="tableau | ligne de cesure" xfId="205"/>
    <cellStyle name="tableau | ligne-titre | niveau1" xfId="206"/>
    <cellStyle name="tableau | ligne-titre | niveau1 2" xfId="2062"/>
    <cellStyle name="tableau | ligne-titre | niveau2" xfId="207"/>
    <cellStyle name="tableau | ligne-titre | niveau2 2" xfId="2063"/>
    <cellStyle name="tableau | ligne-titre | niveau3" xfId="208"/>
    <cellStyle name="tableau | ligne-titre | niveau3 2" xfId="2064"/>
    <cellStyle name="tableau | ligne-titre | niveau4" xfId="209"/>
    <cellStyle name="tableau | ligne-titre | niveau4 2" xfId="2065"/>
    <cellStyle name="tableau | ligne-titre | niveau5" xfId="210"/>
    <cellStyle name="tableau | ligne-titre | niveau5 2" xfId="2066"/>
    <cellStyle name="tableau | source | plage de cellules" xfId="211"/>
    <cellStyle name="tableau | source | texte" xfId="212"/>
    <cellStyle name="tableau | unite | plage de cellules" xfId="213"/>
    <cellStyle name="tableau | unite | texte" xfId="214"/>
    <cellStyle name="TableStyleLight1" xfId="1113"/>
    <cellStyle name="Title 2" xfId="398"/>
    <cellStyle name="Title 3" xfId="456"/>
    <cellStyle name="Total 2" xfId="399"/>
    <cellStyle name="Total 2 2" xfId="784"/>
    <cellStyle name="Total 2 2 2" xfId="999"/>
    <cellStyle name="Total 2 2 2 2" xfId="1616"/>
    <cellStyle name="Total 2 2 2 2 2" xfId="3199"/>
    <cellStyle name="Total 2 2 2 3" xfId="2584"/>
    <cellStyle name="Total 2 2 3" xfId="1188"/>
    <cellStyle name="Total 2 2 3 2" xfId="2771"/>
    <cellStyle name="Total 2 2 4" xfId="2376"/>
    <cellStyle name="Total 2 3" xfId="845"/>
    <cellStyle name="Total 2 3 2" xfId="1060"/>
    <cellStyle name="Total 2 3 2 2" xfId="1677"/>
    <cellStyle name="Total 2 3 2 2 2" xfId="3260"/>
    <cellStyle name="Total 2 3 2 3" xfId="2645"/>
    <cellStyle name="Total 2 3 3" xfId="1209"/>
    <cellStyle name="Total 2 3 3 2" xfId="2792"/>
    <cellStyle name="Total 2 3 4" xfId="2437"/>
    <cellStyle name="Total 2 4" xfId="733"/>
    <cellStyle name="Total 2 4 2" xfId="948"/>
    <cellStyle name="Total 2 4 2 2" xfId="1565"/>
    <cellStyle name="Total 2 4 2 2 2" xfId="3148"/>
    <cellStyle name="Total 2 4 2 3" xfId="2533"/>
    <cellStyle name="Total 2 4 3" xfId="1446"/>
    <cellStyle name="Total 2 4 3 2" xfId="3029"/>
    <cellStyle name="Total 2 4 4" xfId="2325"/>
    <cellStyle name="Total 2 5" xfId="904"/>
    <cellStyle name="Total 2 5 2" xfId="1529"/>
    <cellStyle name="Total 2 5 2 2" xfId="3112"/>
    <cellStyle name="Total 2 5 3" xfId="2495"/>
    <cellStyle name="Total 2 6" xfId="1494"/>
    <cellStyle name="Total 2 6 2" xfId="3077"/>
    <cellStyle name="Total 2 7" xfId="2129"/>
    <cellStyle name="Total 3" xfId="457"/>
    <cellStyle name="Total 3 2" xfId="808"/>
    <cellStyle name="Total 3 2 2" xfId="1023"/>
    <cellStyle name="Total 3 2 2 2" xfId="1640"/>
    <cellStyle name="Total 3 2 2 2 2" xfId="3223"/>
    <cellStyle name="Total 3 2 2 3" xfId="2608"/>
    <cellStyle name="Total 3 2 3" xfId="1178"/>
    <cellStyle name="Total 3 2 3 2" xfId="2761"/>
    <cellStyle name="Total 3 2 4" xfId="2400"/>
    <cellStyle name="Total 3 3" xfId="771"/>
    <cellStyle name="Total 3 3 2" xfId="986"/>
    <cellStyle name="Total 3 3 2 2" xfId="1603"/>
    <cellStyle name="Total 3 3 2 2 2" xfId="3186"/>
    <cellStyle name="Total 3 3 2 3" xfId="2571"/>
    <cellStyle name="Total 3 3 3" xfId="1309"/>
    <cellStyle name="Total 3 3 3 2" xfId="2892"/>
    <cellStyle name="Total 3 3 4" xfId="2363"/>
    <cellStyle name="Total 3 4" xfId="812"/>
    <cellStyle name="Total 3 4 2" xfId="1027"/>
    <cellStyle name="Total 3 4 2 2" xfId="1644"/>
    <cellStyle name="Total 3 4 2 2 2" xfId="3227"/>
    <cellStyle name="Total 3 4 2 3" xfId="2612"/>
    <cellStyle name="Total 3 4 3" xfId="1337"/>
    <cellStyle name="Total 3 4 3 2" xfId="2920"/>
    <cellStyle name="Total 3 4 4" xfId="2404"/>
    <cellStyle name="Total 3 5" xfId="909"/>
    <cellStyle name="Total 3 5 2" xfId="1534"/>
    <cellStyle name="Total 3 5 2 2" xfId="3117"/>
    <cellStyle name="Total 3 5 3" xfId="2500"/>
    <cellStyle name="Total 3 6" xfId="1498"/>
    <cellStyle name="Total 3 6 2" xfId="3081"/>
    <cellStyle name="Total 3 7" xfId="2134"/>
    <cellStyle name="Überschrift" xfId="400"/>
    <cellStyle name="Überschrift 1" xfId="401"/>
    <cellStyle name="Überschrift 2" xfId="402"/>
    <cellStyle name="Überschrift 3" xfId="403"/>
    <cellStyle name="Überschrift 4" xfId="404"/>
    <cellStyle name="unite" xfId="215"/>
    <cellStyle name="Verknüpfte Zelle" xfId="405"/>
    <cellStyle name="Warnender Text" xfId="270" hidden="1"/>
    <cellStyle name="Warnender Text" xfId="1130" hidden="1"/>
    <cellStyle name="Warnender Text" xfId="1485" hidden="1"/>
    <cellStyle name="Warnender Text" xfId="1742" hidden="1"/>
    <cellStyle name="Warnender Text" xfId="2083" hidden="1"/>
    <cellStyle name="Warnender Text" xfId="2713" hidden="1"/>
    <cellStyle name="Warnender Text" xfId="3068" hidden="1"/>
    <cellStyle name="Warnender Text" xfId="3323" hidden="1"/>
    <cellStyle name="Warnender Text 2" xfId="614"/>
    <cellStyle name="Warnender Text 3" xfId="505"/>
    <cellStyle name="Warning Text 2" xfId="406"/>
    <cellStyle name="Warning Text 3" xfId="458"/>
    <cellStyle name="Zelle überprüfen" xfId="407"/>
    <cellStyle name="Βασικό_Φύλλο1" xfId="55"/>
    <cellStyle name="Гиперссылка" xfId="408"/>
    <cellStyle name="Гиперссылка 2" xfId="409"/>
    <cellStyle name="Гиперссылка 3" xfId="417"/>
    <cellStyle name="Гиперссылка 4" xfId="588"/>
    <cellStyle name="Обычный_2++" xfId="255"/>
  </cellStyles>
  <dxfs count="0"/>
  <tableStyles count="0" defaultTableStyle="TableStyleMedium2" defaultPivotStyle="PivotStyleLight16"/>
  <colors>
    <indexedColors>
      <rgbColor rgb="FF000000"/>
      <rgbColor rgb="FFFFFFFF"/>
      <rgbColor rgb="FFFF3333"/>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CCFF66"/>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A94FC"/>
      <color rgb="FFD9FBBB"/>
      <color rgb="FFFF4343"/>
      <color rgb="FFFFC000"/>
      <color rgb="FF5F5F5F"/>
      <color rgb="FF595959"/>
      <color rgb="FFEF904F"/>
      <color rgb="FFFF9900"/>
      <color rgb="FFFFFFFF"/>
      <color rgb="FFAF5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6.xml"/><Relationship Id="rId1" Type="http://schemas.microsoft.com/office/2011/relationships/chartStyle" Target="style6.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7.xml"/><Relationship Id="rId1" Type="http://schemas.microsoft.com/office/2011/relationships/chartStyle" Target="style7.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8.xml"/><Relationship Id="rId1" Type="http://schemas.microsoft.com/office/2011/relationships/chartStyle" Target="style8.xml"/></Relationships>
</file>

<file path=xl/charts/_rels/chart15.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6.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11.xml"/><Relationship Id="rId1" Type="http://schemas.microsoft.com/office/2011/relationships/chartStyle" Target="style11.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12.xml"/><Relationship Id="rId1" Type="http://schemas.microsoft.com/office/2011/relationships/chartStyle" Target="style12.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14.xml"/><Relationship Id="rId1" Type="http://schemas.microsoft.com/office/2011/relationships/chartStyle" Target="style14.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15.xml"/><Relationship Id="rId1" Type="http://schemas.microsoft.com/office/2011/relationships/chartStyle" Target="style15.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16.xml"/><Relationship Id="rId1" Type="http://schemas.microsoft.com/office/2011/relationships/chartStyle" Target="style16.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7.xml"/><Relationship Id="rId1" Type="http://schemas.microsoft.com/office/2011/relationships/chartStyle" Target="style17.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18.xml"/><Relationship Id="rId1" Type="http://schemas.microsoft.com/office/2011/relationships/chartStyle" Target="style18.xml"/></Relationships>
</file>

<file path=xl/charts/_rels/chart28.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19.xml"/><Relationship Id="rId1" Type="http://schemas.microsoft.com/office/2011/relationships/chartStyle" Target="style19.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20.xml"/><Relationship Id="rId1" Type="http://schemas.microsoft.com/office/2011/relationships/chartStyle" Target="style20.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21.xml"/><Relationship Id="rId1" Type="http://schemas.microsoft.com/office/2011/relationships/chartStyle" Target="style21.xml"/></Relationships>
</file>

<file path=xl/charts/_rels/chart31.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22.xml"/><Relationship Id="rId1" Type="http://schemas.microsoft.com/office/2011/relationships/chartStyle" Target="style22.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3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050"/>
              <a:t>Empreinte carbone de la France depuis 1995</a:t>
            </a:r>
          </a:p>
        </c:rich>
      </c:tx>
      <c:overlay val="0"/>
      <c:spPr>
        <a:solidFill>
          <a:sysClr val="window" lastClr="FFFFFF"/>
        </a:solid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8.9445256709632548E-2"/>
          <c:y val="0.12320762062171105"/>
          <c:w val="0.86554686550755566"/>
          <c:h val="0.50771703484646191"/>
        </c:manualLayout>
      </c:layout>
      <c:lineChart>
        <c:grouping val="standard"/>
        <c:varyColors val="0"/>
        <c:ser>
          <c:idx val="0"/>
          <c:order val="0"/>
          <c:tx>
            <c:v>Empreinte carbone de la France (estimée entre 2015 et 2017)</c:v>
          </c:tx>
          <c:spPr>
            <a:ln w="19050" cap="rnd">
              <a:solidFill>
                <a:srgbClr val="0070C0"/>
              </a:solidFill>
              <a:round/>
            </a:ln>
            <a:effectLst/>
          </c:spPr>
          <c:marker>
            <c:symbol val="none"/>
          </c:marker>
          <c:dLbls>
            <c:dLbl>
              <c:idx val="16"/>
              <c:delete val="1"/>
              <c:extLst>
                <c:ext xmlns:c15="http://schemas.microsoft.com/office/drawing/2012/chart" uri="{CE6537A1-D6FC-4f65-9D91-7224C49458BB}"/>
                <c:ext xmlns:c16="http://schemas.microsoft.com/office/drawing/2014/chart" uri="{C3380CC4-5D6E-409C-BE32-E72D297353CC}">
                  <c16:uniqueId val="{00000001-28B9-4CDF-890E-716D345121B2}"/>
                </c:ext>
              </c:extLst>
            </c:dLbl>
            <c:dLbl>
              <c:idx val="17"/>
              <c:delete val="1"/>
              <c:extLst>
                <c:ext xmlns:c15="http://schemas.microsoft.com/office/drawing/2012/chart" uri="{CE6537A1-D6FC-4f65-9D91-7224C49458BB}"/>
                <c:ext xmlns:c16="http://schemas.microsoft.com/office/drawing/2014/chart" uri="{C3380CC4-5D6E-409C-BE32-E72D297353CC}">
                  <c16:uniqueId val="{00000002-28B9-4CDF-890E-716D345121B2}"/>
                </c:ext>
              </c:extLst>
            </c:dLbl>
            <c:dLbl>
              <c:idx val="18"/>
              <c:delete val="1"/>
              <c:extLst>
                <c:ext xmlns:c15="http://schemas.microsoft.com/office/drawing/2012/chart" uri="{CE6537A1-D6FC-4f65-9D91-7224C49458BB}"/>
                <c:ext xmlns:c16="http://schemas.microsoft.com/office/drawing/2014/chart" uri="{C3380CC4-5D6E-409C-BE32-E72D297353CC}">
                  <c16:uniqueId val="{00000003-28B9-4CDF-890E-716D345121B2}"/>
                </c:ext>
              </c:extLst>
            </c:dLbl>
            <c:dLbl>
              <c:idx val="19"/>
              <c:delete val="1"/>
              <c:extLst>
                <c:ext xmlns:c15="http://schemas.microsoft.com/office/drawing/2012/chart" uri="{CE6537A1-D6FC-4f65-9D91-7224C49458BB}"/>
                <c:ext xmlns:c16="http://schemas.microsoft.com/office/drawing/2014/chart" uri="{C3380CC4-5D6E-409C-BE32-E72D297353CC}">
                  <c16:uniqueId val="{00000004-28B9-4CDF-890E-716D345121B2}"/>
                </c:ext>
              </c:extLst>
            </c:dLbl>
            <c:dLbl>
              <c:idx val="21"/>
              <c:delete val="1"/>
              <c:extLst>
                <c:ext xmlns:c15="http://schemas.microsoft.com/office/drawing/2012/chart" uri="{CE6537A1-D6FC-4f65-9D91-7224C49458BB}"/>
                <c:ext xmlns:c16="http://schemas.microsoft.com/office/drawing/2014/chart" uri="{C3380CC4-5D6E-409C-BE32-E72D297353CC}">
                  <c16:uniqueId val="{00000005-28B9-4CDF-890E-716D345121B2}"/>
                </c:ext>
              </c:extLst>
            </c:dLbl>
            <c:dLbl>
              <c:idx val="22"/>
              <c:spPr>
                <a:noFill/>
                <a:ln>
                  <a:noFill/>
                </a:ln>
                <a:effectLst/>
              </c:spPr>
              <c:txPr>
                <a:bodyPr rot="0" spcFirstLastPara="1" vertOverflow="ellipsis" vert="horz" wrap="square" lIns="38100" tIns="19050" rIns="38100" bIns="19050" anchor="ctr" anchorCtr="1">
                  <a:spAutoFit/>
                </a:bodyPr>
                <a:lstStyle/>
                <a:p>
                  <a:pPr>
                    <a:defRPr sz="900" b="0" i="1"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extLst>
                <c:ext xmlns:c16="http://schemas.microsoft.com/office/drawing/2014/chart" uri="{C3380CC4-5D6E-409C-BE32-E72D297353CC}">
                  <c16:uniqueId val="{00000000-78E0-41E1-B206-6EB2A08D629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'Suivi 2019 - indicateurs SNBC1'!$O$1:$AP$1</c15:sqref>
                  </c15:fullRef>
                </c:ext>
              </c:extLst>
              <c:f>'Suivi 2019 - indicateurs SNBC1'!$T$1:$AP$1</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extLst>
                <c:ext xmlns:c15="http://schemas.microsoft.com/office/drawing/2012/chart" uri="{02D57815-91ED-43cb-92C2-25804820EDAC}">
                  <c15:fullRef>
                    <c15:sqref>'Suivi 2019 - indicateurs SNBC1'!$O$2:$AP$2</c15:sqref>
                  </c15:fullRef>
                </c:ext>
              </c:extLst>
              <c:f>'Suivi 2019 - indicateurs SNBC1'!$T$2:$AP$2</c:f>
              <c:numCache>
                <c:formatCode>0.00</c:formatCode>
                <c:ptCount val="23"/>
                <c:pt idx="0">
                  <c:v>10.507421850197243</c:v>
                </c:pt>
                <c:pt idx="5">
                  <c:v>11.479314260351705</c:v>
                </c:pt>
                <c:pt idx="10">
                  <c:v>11.780189781656103</c:v>
                </c:pt>
                <c:pt idx="15">
                  <c:v>11.413898004647333</c:v>
                </c:pt>
                <c:pt idx="16">
                  <c:v>11.615474924972357</c:v>
                </c:pt>
                <c:pt idx="17">
                  <c:v>11.378493856064141</c:v>
                </c:pt>
                <c:pt idx="18">
                  <c:v>11.102845405240279</c:v>
                </c:pt>
                <c:pt idx="19">
                  <c:v>10.805031308140116</c:v>
                </c:pt>
                <c:pt idx="20">
                  <c:v>11</c:v>
                </c:pt>
                <c:pt idx="21">
                  <c:v>11.12</c:v>
                </c:pt>
                <c:pt idx="22">
                  <c:v>11.19</c:v>
                </c:pt>
              </c:numCache>
            </c:numRef>
          </c:val>
          <c:smooth val="0"/>
          <c:extLst>
            <c:ext xmlns:c16="http://schemas.microsoft.com/office/drawing/2014/chart" uri="{C3380CC4-5D6E-409C-BE32-E72D297353CC}">
              <c16:uniqueId val="{00000000-43F4-4EC6-BD93-8BFF4D9D0D48}"/>
            </c:ext>
          </c:extLst>
        </c:ser>
        <c:ser>
          <c:idx val="2"/>
          <c:order val="1"/>
          <c:tx>
            <c:v>dont émissions des ménages et associées aux activités économiques hors exportations (estimées entre 2015 et 2017)</c:v>
          </c:tx>
          <c:spPr>
            <a:ln w="19050" cap="rnd">
              <a:solidFill>
                <a:schemeClr val="accent3"/>
              </a:solidFill>
              <a:round/>
            </a:ln>
            <a:effectLst/>
          </c:spPr>
          <c:marker>
            <c:symbol val="none"/>
          </c:marker>
          <c:cat>
            <c:strLit>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'Suivi 2019 - indicateurs SNBC1'!$O$4:$AP$4</c15:sqref>
                  </c15:fullRef>
                </c:ext>
              </c:extLst>
              <c:f>'Suivi 2019 - indicateurs SNBC1'!$T$4:$AP$4</c:f>
              <c:numCache>
                <c:formatCode>General</c:formatCode>
                <c:ptCount val="23"/>
                <c:pt idx="0" formatCode="0.00">
                  <c:v>6.9454780545084782</c:v>
                </c:pt>
                <c:pt idx="5" formatCode="0.00">
                  <c:v>6.7832237276879237</c:v>
                </c:pt>
                <c:pt idx="10" formatCode="0.00">
                  <c:v>6.5618140828158387</c:v>
                </c:pt>
                <c:pt idx="15" formatCode="0.00">
                  <c:v>5.7029730199859801</c:v>
                </c:pt>
                <c:pt idx="16" formatCode="0.00">
                  <c:v>5.2361346945023675</c:v>
                </c:pt>
                <c:pt idx="17" formatCode="0.00">
                  <c:v>5.2678736457358317</c:v>
                </c:pt>
                <c:pt idx="18" formatCode="0.00">
                  <c:v>5.2104164437521892</c:v>
                </c:pt>
                <c:pt idx="19" formatCode="0.00">
                  <c:v>4.8112993206200958</c:v>
                </c:pt>
                <c:pt idx="20" formatCode="0.00">
                  <c:v>4.8757890962646222</c:v>
                </c:pt>
                <c:pt idx="21" formatCode="0.00">
                  <c:v>4.9054598499943127</c:v>
                </c:pt>
                <c:pt idx="22" formatCode="0.00">
                  <c:v>4.9013900335288971</c:v>
                </c:pt>
              </c:numCache>
            </c:numRef>
          </c:val>
          <c:smooth val="0"/>
          <c:extLst>
            <c:ext xmlns:c16="http://schemas.microsoft.com/office/drawing/2014/chart" uri="{C3380CC4-5D6E-409C-BE32-E72D297353CC}">
              <c16:uniqueId val="{00000001-43F4-4EC6-BD93-8BFF4D9D0D48}"/>
            </c:ext>
          </c:extLst>
        </c:ser>
        <c:ser>
          <c:idx val="4"/>
          <c:order val="2"/>
          <c:tx>
            <c:v>dont émissions associées aux importations (estimées entre 2015 et 2017)</c:v>
          </c:tx>
          <c:spPr>
            <a:ln w="19050" cap="rnd">
              <a:solidFill>
                <a:schemeClr val="accent2"/>
              </a:solidFill>
              <a:round/>
            </a:ln>
            <a:effectLst/>
          </c:spPr>
          <c:marker>
            <c:symbol val="none"/>
          </c:marker>
          <c:cat>
            <c:strLit>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'Suivi 2019 - indicateurs SNBC1'!$O$6:$AP$6</c15:sqref>
                  </c15:fullRef>
                </c:ext>
              </c:extLst>
              <c:f>'Suivi 2019 - indicateurs SNBC1'!$T$6:$AP$6</c:f>
              <c:numCache>
                <c:formatCode>General</c:formatCode>
                <c:ptCount val="23"/>
                <c:pt idx="0" formatCode="0.00">
                  <c:v>3.561943795688765</c:v>
                </c:pt>
                <c:pt idx="5" formatCode="0.00">
                  <c:v>4.6960905326637814</c:v>
                </c:pt>
                <c:pt idx="10" formatCode="0.00">
                  <c:v>5.2183756988402648</c:v>
                </c:pt>
                <c:pt idx="15" formatCode="0.00">
                  <c:v>5.7109249846613528</c:v>
                </c:pt>
                <c:pt idx="16" formatCode="0.00">
                  <c:v>6.3793402304699898</c:v>
                </c:pt>
                <c:pt idx="17" formatCode="0.00">
                  <c:v>6.1106202103283094</c:v>
                </c:pt>
                <c:pt idx="18" formatCode="0.00">
                  <c:v>5.8924289614880898</c:v>
                </c:pt>
                <c:pt idx="19" formatCode="0.00">
                  <c:v>5.9937319875200199</c:v>
                </c:pt>
                <c:pt idx="20" formatCode="0.00">
                  <c:v>6.1242109037353778</c:v>
                </c:pt>
                <c:pt idx="21" formatCode="0.00">
                  <c:v>6.2145401500056865</c:v>
                </c:pt>
                <c:pt idx="22" formatCode="0.00">
                  <c:v>6.2886099664711024</c:v>
                </c:pt>
              </c:numCache>
            </c:numRef>
          </c:val>
          <c:smooth val="0"/>
          <c:extLst>
            <c:ext xmlns:c16="http://schemas.microsoft.com/office/drawing/2014/chart" uri="{C3380CC4-5D6E-409C-BE32-E72D297353CC}">
              <c16:uniqueId val="{00000002-43F4-4EC6-BD93-8BFF4D9D0D48}"/>
            </c:ext>
          </c:extLst>
        </c:ser>
        <c:dLbls>
          <c:showLegendKey val="0"/>
          <c:showVal val="0"/>
          <c:showCatName val="0"/>
          <c:showSerName val="0"/>
          <c:showPercent val="0"/>
          <c:showBubbleSize val="0"/>
        </c:dLbls>
        <c:smooth val="0"/>
        <c:axId val="1334356704"/>
        <c:axId val="1334358368"/>
      </c:lineChart>
      <c:catAx>
        <c:axId val="1334356704"/>
        <c:scaling>
          <c:orientation val="minMax"/>
        </c:scaling>
        <c:delete val="0"/>
        <c:axPos val="b"/>
        <c:numFmt formatCode="General" sourceLinked="1"/>
        <c:majorTickMark val="none"/>
        <c:minorTickMark val="cross"/>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334358368"/>
        <c:crosses val="autoZero"/>
        <c:auto val="1"/>
        <c:lblAlgn val="ctr"/>
        <c:lblOffset val="100"/>
        <c:noMultiLvlLbl val="0"/>
      </c:catAx>
      <c:valAx>
        <c:axId val="13343583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sz="1000"/>
                  <a:t>en tCO2eq/hab</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334356704"/>
        <c:crosses val="autoZero"/>
        <c:crossBetween val="between"/>
      </c:valAx>
      <c:spPr>
        <a:noFill/>
        <a:ln>
          <a:noFill/>
        </a:ln>
        <a:effectLst/>
      </c:spPr>
    </c:plotArea>
    <c:legend>
      <c:legendPos val="r"/>
      <c:legendEntry>
        <c:idx val="0"/>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Entry>
      <c:legendEntry>
        <c:idx val="1"/>
        <c:txPr>
          <a:bodyPr rot="0" spcFirstLastPara="1" vertOverflow="ellipsis" vert="horz" wrap="square" anchor="ctr" anchorCtr="1"/>
          <a:lstStyle/>
          <a:p>
            <a:pPr>
              <a:defRPr sz="1000" b="0" i="1" u="none" strike="noStrike" kern="1200" baseline="0">
                <a:solidFill>
                  <a:schemeClr val="tx1">
                    <a:lumMod val="65000"/>
                    <a:lumOff val="35000"/>
                  </a:schemeClr>
                </a:solidFill>
                <a:latin typeface="+mn-lt"/>
                <a:ea typeface="+mn-ea"/>
                <a:cs typeface="+mn-cs"/>
              </a:defRPr>
            </a:pPr>
            <a:endParaRPr lang="fr-FR"/>
          </a:p>
        </c:txPr>
      </c:legendEntry>
      <c:legendEntry>
        <c:idx val="2"/>
        <c:txPr>
          <a:bodyPr rot="0" spcFirstLastPara="1" vertOverflow="ellipsis" vert="horz" wrap="square" anchor="ctr" anchorCtr="1"/>
          <a:lstStyle/>
          <a:p>
            <a:pPr>
              <a:defRPr sz="1000" b="0" i="1" u="none" strike="noStrike" kern="1200" baseline="0">
                <a:solidFill>
                  <a:schemeClr val="tx1">
                    <a:lumMod val="65000"/>
                    <a:lumOff val="35000"/>
                  </a:schemeClr>
                </a:solidFill>
                <a:latin typeface="+mn-lt"/>
                <a:ea typeface="+mn-ea"/>
                <a:cs typeface="+mn-cs"/>
              </a:defRPr>
            </a:pPr>
            <a:endParaRPr lang="fr-FR"/>
          </a:p>
        </c:txPr>
      </c:legendEntry>
      <c:layout>
        <c:manualLayout>
          <c:xMode val="edge"/>
          <c:yMode val="edge"/>
          <c:x val="5.2682042270161294E-2"/>
          <c:y val="0.71049793343509648"/>
          <c:w val="0.91522046382101563"/>
          <c:h val="0.25736416504744958"/>
        </c:manualLayout>
      </c:layout>
      <c:overlay val="0"/>
      <c:spPr>
        <a:solidFill>
          <a:schemeClr val="bg1"/>
        </a:solid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span"/>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fr-FR" sz="1050"/>
              <a:t>Estimations des émissions de gaz à effet de serre du secteur des bâtiments en France </a:t>
            </a:r>
          </a:p>
          <a:p>
            <a:pPr>
              <a:defRPr sz="1050"/>
            </a:pPr>
            <a:r>
              <a:rPr lang="fr-FR" sz="1050"/>
              <a:t>entre 2011 et 2017 (scope 2)</a:t>
            </a:r>
          </a:p>
        </c:rich>
      </c:tx>
      <c:layout>
        <c:manualLayout>
          <c:xMode val="edge"/>
          <c:yMode val="edge"/>
          <c:x val="0.1547705882352941"/>
          <c:y val="0"/>
        </c:manualLayout>
      </c:layout>
      <c:overlay val="0"/>
      <c:spPr>
        <a:solidFill>
          <a:sysClr val="window" lastClr="FFFFFF"/>
        </a:solid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7.799281045751634E-2"/>
          <c:y val="0.20534860415175377"/>
          <c:w val="0.89524477124183011"/>
          <c:h val="0.62902934860415172"/>
        </c:manualLayout>
      </c:layout>
      <c:lineChart>
        <c:grouping val="standard"/>
        <c:varyColors val="0"/>
        <c:ser>
          <c:idx val="0"/>
          <c:order val="0"/>
          <c:tx>
            <c:strRef>
              <c:f>'Suivi 2019 - indicateurs SNBC1'!$C$68</c:f>
              <c:strCache>
                <c:ptCount val="1"/>
                <c:pt idx="0">
                  <c:v>Estimations des émissions de gaz à effet de serre du secteur du bâtiment en France (scope 2)</c:v>
                </c:pt>
              </c:strCache>
            </c:strRef>
          </c:tx>
          <c:spPr>
            <a:ln w="19050" cap="rnd">
              <a:solidFill>
                <a:srgbClr val="0070C0"/>
              </a:solidFill>
              <a:round/>
            </a:ln>
            <a:effectLst/>
          </c:spPr>
          <c:marker>
            <c:symbol val="none"/>
          </c:marker>
          <c:dLbls>
            <c:dLbl>
              <c:idx val="6"/>
              <c:numFmt formatCode="#,##0" sourceLinked="0"/>
              <c:spPr>
                <a:noFill/>
                <a:ln>
                  <a:noFill/>
                </a:ln>
                <a:effectLst/>
              </c:spPr>
              <c:txPr>
                <a:bodyPr rot="0" spcFirstLastPara="1" vertOverflow="ellipsis" vert="horz" wrap="square" lIns="38100" tIns="19050" rIns="38100" bIns="19050" anchor="ctr" anchorCtr="1">
                  <a:spAutoFit/>
                </a:bodyPr>
                <a:lstStyle/>
                <a:p>
                  <a:pPr>
                    <a:defRPr sz="800" b="0" i="1" u="none" strike="noStrike" kern="1200" baseline="0">
                      <a:solidFill>
                        <a:schemeClr val="tx1">
                          <a:lumMod val="75000"/>
                          <a:lumOff val="25000"/>
                        </a:schemeClr>
                      </a:solidFill>
                      <a:latin typeface="+mn-lt"/>
                      <a:ea typeface="+mn-ea"/>
                      <a:cs typeface="+mn-cs"/>
                    </a:defRPr>
                  </a:pPr>
                  <a:endParaRPr lang="fr-FR"/>
                </a:p>
              </c:txPr>
              <c:dLblPos val="b"/>
              <c:showLegendKey val="0"/>
              <c:showVal val="1"/>
              <c:showCatName val="0"/>
              <c:showSerName val="0"/>
              <c:showPercent val="0"/>
              <c:showBubbleSize val="0"/>
              <c:extLst>
                <c:ext xmlns:c16="http://schemas.microsoft.com/office/drawing/2014/chart" uri="{C3380CC4-5D6E-409C-BE32-E72D297353CC}">
                  <c16:uniqueId val="{00000000-47FE-45D6-A386-A5DB441408E7}"/>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'Suivi 2019 - indicateurs SNBC1'!$AJ$1:$AQ$1</c:f>
              <c:numCache>
                <c:formatCode>General</c:formatCode>
                <c:ptCount val="8"/>
                <c:pt idx="0">
                  <c:v>2011</c:v>
                </c:pt>
                <c:pt idx="1">
                  <c:v>2012</c:v>
                </c:pt>
                <c:pt idx="2">
                  <c:v>2013</c:v>
                </c:pt>
                <c:pt idx="3">
                  <c:v>2014</c:v>
                </c:pt>
                <c:pt idx="4">
                  <c:v>2015</c:v>
                </c:pt>
                <c:pt idx="5">
                  <c:v>2016</c:v>
                </c:pt>
                <c:pt idx="6">
                  <c:v>2017</c:v>
                </c:pt>
                <c:pt idx="7">
                  <c:v>2018</c:v>
                </c:pt>
              </c:numCache>
            </c:numRef>
          </c:cat>
          <c:val>
            <c:numRef>
              <c:f>'Suivi 2019 - indicateurs SNBC1'!$AJ$68:$AP$68</c:f>
              <c:numCache>
                <c:formatCode>0.00</c:formatCode>
                <c:ptCount val="7"/>
                <c:pt idx="0">
                  <c:v>130.98715285416051</c:v>
                </c:pt>
                <c:pt idx="1">
                  <c:v>139.33117885082362</c:v>
                </c:pt>
                <c:pt idx="2">
                  <c:v>140.83431090468903</c:v>
                </c:pt>
                <c:pt idx="3">
                  <c:v>112.70761537826438</c:v>
                </c:pt>
                <c:pt idx="4">
                  <c:v>120.03445917633292</c:v>
                </c:pt>
                <c:pt idx="5">
                  <c:v>123.05594167259221</c:v>
                </c:pt>
                <c:pt idx="6">
                  <c:v>126.62387479727857</c:v>
                </c:pt>
              </c:numCache>
            </c:numRef>
          </c:val>
          <c:smooth val="0"/>
          <c:extLst>
            <c:ext xmlns:c16="http://schemas.microsoft.com/office/drawing/2014/chart" uri="{C3380CC4-5D6E-409C-BE32-E72D297353CC}">
              <c16:uniqueId val="{00000000-D768-44E5-B89B-E65BB024F81F}"/>
            </c:ext>
          </c:extLst>
        </c:ser>
        <c:dLbls>
          <c:dLblPos val="b"/>
          <c:showLegendKey val="0"/>
          <c:showVal val="1"/>
          <c:showCatName val="0"/>
          <c:showSerName val="0"/>
          <c:showPercent val="0"/>
          <c:showBubbleSize val="0"/>
        </c:dLbls>
        <c:smooth val="0"/>
        <c:axId val="1341685920"/>
        <c:axId val="1341687168"/>
      </c:lineChart>
      <c:catAx>
        <c:axId val="1341685920"/>
        <c:scaling>
          <c:orientation val="minMax"/>
        </c:scaling>
        <c:delete val="0"/>
        <c:axPos val="b"/>
        <c:numFmt formatCode="General" sourceLinked="1"/>
        <c:majorTickMark val="none"/>
        <c:minorTickMark val="cross"/>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341687168"/>
        <c:crosses val="autoZero"/>
        <c:auto val="1"/>
        <c:lblAlgn val="ctr"/>
        <c:lblOffset val="100"/>
        <c:noMultiLvlLbl val="0"/>
      </c:catAx>
      <c:valAx>
        <c:axId val="1341687168"/>
        <c:scaling>
          <c:orientation val="minMax"/>
          <c:max val="15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sz="1000"/>
                  <a:t>MtCO2eq</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none"/>
        <c:minorTickMark val="none"/>
        <c:tickLblPos val="nextTo"/>
        <c:spPr>
          <a:noFill/>
          <a:ln>
            <a:solidFill>
              <a:srgbClr val="DDDDDD"/>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341685920"/>
        <c:crosses val="autoZero"/>
        <c:crossBetween val="between"/>
        <c:majorUnit val="20"/>
      </c:valAx>
      <c:spPr>
        <a:noFill/>
        <a:ln>
          <a:noFill/>
        </a:ln>
        <a:effectLst/>
      </c:spPr>
    </c:plotArea>
    <c:legend>
      <c:legendPos val="b"/>
      <c:layout>
        <c:manualLayout>
          <c:xMode val="edge"/>
          <c:yMode val="edge"/>
          <c:x val="0.10416339869281045"/>
          <c:y val="0.70441660701503217"/>
          <c:w val="0.84147696078431378"/>
          <c:h val="8.0102657004830921E-2"/>
        </c:manualLayout>
      </c:layout>
      <c:overlay val="0"/>
      <c:spPr>
        <a:solidFill>
          <a:schemeClr val="bg1"/>
        </a:solid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0">
                <a:solidFill>
                  <a:srgbClr val="595959"/>
                </a:solidFill>
              </a:defRPr>
            </a:pPr>
            <a:r>
              <a:rPr lang="en-US" sz="1050" b="0">
                <a:solidFill>
                  <a:srgbClr val="595959"/>
                </a:solidFill>
              </a:rPr>
              <a:t>Consommations d'énergie</a:t>
            </a:r>
            <a:r>
              <a:rPr lang="en-US" sz="1050" b="0" baseline="0">
                <a:solidFill>
                  <a:srgbClr val="595959"/>
                </a:solidFill>
              </a:rPr>
              <a:t> finale </a:t>
            </a:r>
            <a:r>
              <a:rPr lang="en-US" sz="1050" b="0">
                <a:solidFill>
                  <a:srgbClr val="595959"/>
                </a:solidFill>
              </a:rPr>
              <a:t>du secteur des transports </a:t>
            </a:r>
            <a:r>
              <a:rPr lang="en-US" sz="1050" b="0" i="0" u="none" strike="noStrike" baseline="0">
                <a:effectLst/>
              </a:rPr>
              <a:t>constatées depuis 1990 et projetées jusqu'en 2050 </a:t>
            </a:r>
            <a:endParaRPr lang="en-US" sz="1050" b="0">
              <a:solidFill>
                <a:srgbClr val="595959"/>
              </a:solidFill>
            </a:endParaRPr>
          </a:p>
        </c:rich>
      </c:tx>
      <c:layout>
        <c:manualLayout>
          <c:xMode val="edge"/>
          <c:yMode val="edge"/>
          <c:x val="0.10886493181964356"/>
          <c:y val="0"/>
        </c:manualLayout>
      </c:layout>
      <c:overlay val="0"/>
      <c:spPr>
        <a:solidFill>
          <a:sysClr val="window" lastClr="FFFFFF"/>
        </a:solidFill>
      </c:spPr>
    </c:title>
    <c:autoTitleDeleted val="0"/>
    <c:plotArea>
      <c:layout>
        <c:manualLayout>
          <c:layoutTarget val="inner"/>
          <c:xMode val="edge"/>
          <c:yMode val="edge"/>
          <c:x val="8.2454858489072233E-2"/>
          <c:y val="0.1619684778503519"/>
          <c:w val="0.89531590038314157"/>
          <c:h val="0.36978094459721256"/>
        </c:manualLayout>
      </c:layout>
      <c:lineChart>
        <c:grouping val="standard"/>
        <c:varyColors val="0"/>
        <c:ser>
          <c:idx val="20"/>
          <c:order val="0"/>
          <c:tx>
            <c:v>Consommation d'énergie finale (toutes énergies confondues) du secteur des transports</c:v>
          </c:tx>
          <c:spPr>
            <a:ln w="25400">
              <a:solidFill>
                <a:srgbClr val="0070C0"/>
              </a:solidFill>
            </a:ln>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0-F03C-45D9-B1B9-3E19B2E92661}"/>
                </c:ext>
              </c:extLst>
            </c:dLbl>
            <c:dLbl>
              <c:idx val="2"/>
              <c:delete val="1"/>
              <c:extLst>
                <c:ext xmlns:c15="http://schemas.microsoft.com/office/drawing/2012/chart" uri="{CE6537A1-D6FC-4f65-9D91-7224C49458BB}"/>
                <c:ext xmlns:c16="http://schemas.microsoft.com/office/drawing/2014/chart" uri="{C3380CC4-5D6E-409C-BE32-E72D297353CC}">
                  <c16:uniqueId val="{00000004-F03C-45D9-B1B9-3E19B2E92661}"/>
                </c:ext>
              </c:extLst>
            </c:dLbl>
            <c:dLbl>
              <c:idx val="3"/>
              <c:delete val="1"/>
              <c:extLst>
                <c:ext xmlns:c15="http://schemas.microsoft.com/office/drawing/2012/chart" uri="{CE6537A1-D6FC-4f65-9D91-7224C49458BB}"/>
                <c:ext xmlns:c16="http://schemas.microsoft.com/office/drawing/2014/chart" uri="{C3380CC4-5D6E-409C-BE32-E72D297353CC}">
                  <c16:uniqueId val="{00000002-F03C-45D9-B1B9-3E19B2E92661}"/>
                </c:ext>
              </c:extLst>
            </c:dLbl>
            <c:dLbl>
              <c:idx val="4"/>
              <c:delete val="1"/>
              <c:extLst>
                <c:ext xmlns:c15="http://schemas.microsoft.com/office/drawing/2012/chart" uri="{CE6537A1-D6FC-4f65-9D91-7224C49458BB}"/>
                <c:ext xmlns:c16="http://schemas.microsoft.com/office/drawing/2014/chart" uri="{C3380CC4-5D6E-409C-BE32-E72D297353CC}">
                  <c16:uniqueId val="{00000001-F03C-45D9-B1B9-3E19B2E92661}"/>
                </c:ext>
              </c:extLst>
            </c:dLbl>
            <c:dLbl>
              <c:idx val="6"/>
              <c:delete val="1"/>
              <c:extLst>
                <c:ext xmlns:c15="http://schemas.microsoft.com/office/drawing/2012/chart" uri="{CE6537A1-D6FC-4f65-9D91-7224C49458BB}"/>
                <c:ext xmlns:c16="http://schemas.microsoft.com/office/drawing/2014/chart" uri="{C3380CC4-5D6E-409C-BE32-E72D297353CC}">
                  <c16:uniqueId val="{00000005-F03C-45D9-B1B9-3E19B2E92661}"/>
                </c:ext>
              </c:extLst>
            </c:dLbl>
            <c:dLbl>
              <c:idx val="7"/>
              <c:delete val="1"/>
              <c:extLst>
                <c:ext xmlns:c15="http://schemas.microsoft.com/office/drawing/2012/chart" uri="{CE6537A1-D6FC-4f65-9D91-7224C49458BB}"/>
                <c:ext xmlns:c16="http://schemas.microsoft.com/office/drawing/2014/chart" uri="{C3380CC4-5D6E-409C-BE32-E72D297353CC}">
                  <c16:uniqueId val="{00000007-F03C-45D9-B1B9-3E19B2E92661}"/>
                </c:ext>
              </c:extLst>
            </c:dLbl>
            <c:dLbl>
              <c:idx val="8"/>
              <c:delete val="1"/>
              <c:extLst>
                <c:ext xmlns:c15="http://schemas.microsoft.com/office/drawing/2012/chart" uri="{CE6537A1-D6FC-4f65-9D91-7224C49458BB}"/>
                <c:ext xmlns:c16="http://schemas.microsoft.com/office/drawing/2014/chart" uri="{C3380CC4-5D6E-409C-BE32-E72D297353CC}">
                  <c16:uniqueId val="{00000006-F03C-45D9-B1B9-3E19B2E92661}"/>
                </c:ext>
              </c:extLst>
            </c:dLbl>
            <c:dLbl>
              <c:idx val="9"/>
              <c:delete val="1"/>
              <c:extLst>
                <c:ext xmlns:c15="http://schemas.microsoft.com/office/drawing/2012/chart" uri="{CE6537A1-D6FC-4f65-9D91-7224C49458BB}"/>
                <c:ext xmlns:c16="http://schemas.microsoft.com/office/drawing/2014/chart" uri="{C3380CC4-5D6E-409C-BE32-E72D297353CC}">
                  <c16:uniqueId val="{00000008-F03C-45D9-B1B9-3E19B2E92661}"/>
                </c:ext>
              </c:extLst>
            </c:dLbl>
            <c:dLbl>
              <c:idx val="11"/>
              <c:delete val="1"/>
              <c:extLst>
                <c:ext xmlns:c15="http://schemas.microsoft.com/office/drawing/2012/chart" uri="{CE6537A1-D6FC-4f65-9D91-7224C49458BB}"/>
                <c:ext xmlns:c16="http://schemas.microsoft.com/office/drawing/2014/chart" uri="{C3380CC4-5D6E-409C-BE32-E72D297353CC}">
                  <c16:uniqueId val="{0000000B-F03C-45D9-B1B9-3E19B2E92661}"/>
                </c:ext>
              </c:extLst>
            </c:dLbl>
            <c:dLbl>
              <c:idx val="12"/>
              <c:delete val="1"/>
              <c:extLst>
                <c:ext xmlns:c15="http://schemas.microsoft.com/office/drawing/2012/chart" uri="{CE6537A1-D6FC-4f65-9D91-7224C49458BB}"/>
                <c:ext xmlns:c16="http://schemas.microsoft.com/office/drawing/2014/chart" uri="{C3380CC4-5D6E-409C-BE32-E72D297353CC}">
                  <c16:uniqueId val="{0000000A-F03C-45D9-B1B9-3E19B2E92661}"/>
                </c:ext>
              </c:extLst>
            </c:dLbl>
            <c:dLbl>
              <c:idx val="13"/>
              <c:delete val="1"/>
              <c:extLst>
                <c:ext xmlns:c15="http://schemas.microsoft.com/office/drawing/2012/chart" uri="{CE6537A1-D6FC-4f65-9D91-7224C49458BB}"/>
                <c:ext xmlns:c16="http://schemas.microsoft.com/office/drawing/2014/chart" uri="{C3380CC4-5D6E-409C-BE32-E72D297353CC}">
                  <c16:uniqueId val="{0000000C-F03C-45D9-B1B9-3E19B2E92661}"/>
                </c:ext>
              </c:extLst>
            </c:dLbl>
            <c:dLbl>
              <c:idx val="14"/>
              <c:delete val="1"/>
              <c:extLst>
                <c:ext xmlns:c15="http://schemas.microsoft.com/office/drawing/2012/chart" uri="{CE6537A1-D6FC-4f65-9D91-7224C49458BB}"/>
                <c:ext xmlns:c16="http://schemas.microsoft.com/office/drawing/2014/chart" uri="{C3380CC4-5D6E-409C-BE32-E72D297353CC}">
                  <c16:uniqueId val="{0000000D-F03C-45D9-B1B9-3E19B2E92661}"/>
                </c:ext>
              </c:extLst>
            </c:dLbl>
            <c:dLbl>
              <c:idx val="16"/>
              <c:delete val="1"/>
              <c:extLst>
                <c:ext xmlns:c15="http://schemas.microsoft.com/office/drawing/2012/chart" uri="{CE6537A1-D6FC-4f65-9D91-7224C49458BB}"/>
                <c:ext xmlns:c16="http://schemas.microsoft.com/office/drawing/2014/chart" uri="{C3380CC4-5D6E-409C-BE32-E72D297353CC}">
                  <c16:uniqueId val="{0000000F-F03C-45D9-B1B9-3E19B2E92661}"/>
                </c:ext>
              </c:extLst>
            </c:dLbl>
            <c:dLbl>
              <c:idx val="17"/>
              <c:delete val="1"/>
              <c:extLst>
                <c:ext xmlns:c15="http://schemas.microsoft.com/office/drawing/2012/chart" uri="{CE6537A1-D6FC-4f65-9D91-7224C49458BB}"/>
                <c:ext xmlns:c16="http://schemas.microsoft.com/office/drawing/2014/chart" uri="{C3380CC4-5D6E-409C-BE32-E72D297353CC}">
                  <c16:uniqueId val="{0000000E-F03C-45D9-B1B9-3E19B2E92661}"/>
                </c:ext>
              </c:extLst>
            </c:dLbl>
            <c:dLbl>
              <c:idx val="18"/>
              <c:delete val="1"/>
              <c:extLst>
                <c:ext xmlns:c15="http://schemas.microsoft.com/office/drawing/2012/chart" uri="{CE6537A1-D6FC-4f65-9D91-7224C49458BB}"/>
                <c:ext xmlns:c16="http://schemas.microsoft.com/office/drawing/2014/chart" uri="{C3380CC4-5D6E-409C-BE32-E72D297353CC}">
                  <c16:uniqueId val="{00000010-F03C-45D9-B1B9-3E19B2E92661}"/>
                </c:ext>
              </c:extLst>
            </c:dLbl>
            <c:dLbl>
              <c:idx val="19"/>
              <c:delete val="1"/>
              <c:extLst>
                <c:ext xmlns:c15="http://schemas.microsoft.com/office/drawing/2012/chart" uri="{CE6537A1-D6FC-4f65-9D91-7224C49458BB}"/>
                <c:ext xmlns:c16="http://schemas.microsoft.com/office/drawing/2014/chart" uri="{C3380CC4-5D6E-409C-BE32-E72D297353CC}">
                  <c16:uniqueId val="{00000011-F03C-45D9-B1B9-3E19B2E92661}"/>
                </c:ext>
              </c:extLst>
            </c:dLbl>
            <c:dLbl>
              <c:idx val="21"/>
              <c:delete val="1"/>
              <c:extLst>
                <c:ext xmlns:c15="http://schemas.microsoft.com/office/drawing/2012/chart" uri="{CE6537A1-D6FC-4f65-9D91-7224C49458BB}"/>
                <c:ext xmlns:c16="http://schemas.microsoft.com/office/drawing/2014/chart" uri="{C3380CC4-5D6E-409C-BE32-E72D297353CC}">
                  <c16:uniqueId val="{00000012-F03C-45D9-B1B9-3E19B2E92661}"/>
                </c:ext>
              </c:extLst>
            </c:dLbl>
            <c:dLbl>
              <c:idx val="22"/>
              <c:delete val="1"/>
              <c:extLst>
                <c:ext xmlns:c15="http://schemas.microsoft.com/office/drawing/2012/chart" uri="{CE6537A1-D6FC-4f65-9D91-7224C49458BB}"/>
                <c:ext xmlns:c16="http://schemas.microsoft.com/office/drawing/2014/chart" uri="{C3380CC4-5D6E-409C-BE32-E72D297353CC}">
                  <c16:uniqueId val="{00000013-F03C-45D9-B1B9-3E19B2E92661}"/>
                </c:ext>
              </c:extLst>
            </c:dLbl>
            <c:dLbl>
              <c:idx val="23"/>
              <c:delete val="1"/>
              <c:extLst>
                <c:ext xmlns:c15="http://schemas.microsoft.com/office/drawing/2012/chart" uri="{CE6537A1-D6FC-4f65-9D91-7224C49458BB}"/>
                <c:ext xmlns:c16="http://schemas.microsoft.com/office/drawing/2014/chart" uri="{C3380CC4-5D6E-409C-BE32-E72D297353CC}">
                  <c16:uniqueId val="{00000014-F03C-45D9-B1B9-3E19B2E92661}"/>
                </c:ext>
              </c:extLst>
            </c:dLbl>
            <c:dLbl>
              <c:idx val="24"/>
              <c:delete val="1"/>
              <c:extLst>
                <c:ext xmlns:c15="http://schemas.microsoft.com/office/drawing/2012/chart" uri="{CE6537A1-D6FC-4f65-9D91-7224C49458BB}"/>
                <c:ext xmlns:c16="http://schemas.microsoft.com/office/drawing/2014/chart" uri="{C3380CC4-5D6E-409C-BE32-E72D297353CC}">
                  <c16:uniqueId val="{00000017-F03C-45D9-B1B9-3E19B2E92661}"/>
                </c:ext>
              </c:extLst>
            </c:dLbl>
            <c:dLbl>
              <c:idx val="26"/>
              <c:delete val="1"/>
              <c:extLst>
                <c:ext xmlns:c15="http://schemas.microsoft.com/office/drawing/2012/chart" uri="{CE6537A1-D6FC-4f65-9D91-7224C49458BB}"/>
                <c:ext xmlns:c16="http://schemas.microsoft.com/office/drawing/2014/chart" uri="{C3380CC4-5D6E-409C-BE32-E72D297353CC}">
                  <c16:uniqueId val="{00000015-F03C-45D9-B1B9-3E19B2E92661}"/>
                </c:ext>
              </c:extLst>
            </c:dLbl>
            <c:dLbl>
              <c:idx val="27"/>
              <c:layout>
                <c:manualLayout>
                  <c:x val="-2.8164411182708151E-2"/>
                  <c:y val="-4.8132598987548118E-2"/>
                </c:manualLayout>
              </c:layout>
              <c:numFmt formatCode="#,##0.0" sourceLinked="0"/>
              <c:spPr>
                <a:noFill/>
                <a:ln>
                  <a:noFill/>
                </a:ln>
                <a:effectLst/>
              </c:spPr>
              <c:txPr>
                <a:bodyPr wrap="square" lIns="38100" tIns="19050" rIns="38100" bIns="19050" anchor="ctr">
                  <a:spAutoFit/>
                </a:bodyPr>
                <a:lstStyle/>
                <a:p>
                  <a:pPr>
                    <a:defRPr sz="800" i="1"/>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592-467B-9EC6-0A8D9C71A953}"/>
                </c:ext>
              </c:extLst>
            </c:dLbl>
            <c:numFmt formatCode="#,##0.0" sourceLinked="0"/>
            <c:spPr>
              <a:noFill/>
              <a:ln>
                <a:noFill/>
              </a:ln>
              <a:effectLst/>
            </c:spPr>
            <c:txPr>
              <a:bodyPr wrap="square" lIns="38100" tIns="19050" rIns="38100" bIns="19050" anchor="ctr">
                <a:spAutoFit/>
              </a:bodyPr>
              <a:lstStyle/>
              <a:p>
                <a:pPr>
                  <a:defRPr sz="800"/>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'Suivi 2019 - indicateurs SNBC1'!$O$1:$BW$1</c:f>
              <c:numCache>
                <c:formatCode>General</c:formatCode>
                <c:ptCount val="6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numCache>
            </c:numRef>
          </c:cat>
          <c:val>
            <c:numRef>
              <c:f>'Suivi 2019 - indicateurs SNBC1'!$O$43:$BH$43</c:f>
              <c:numCache>
                <c:formatCode>0.00</c:formatCode>
                <c:ptCount val="46"/>
                <c:pt idx="0">
                  <c:v>38.485712811693901</c:v>
                </c:pt>
                <c:pt idx="1">
                  <c:v>39.553884780739466</c:v>
                </c:pt>
                <c:pt idx="2">
                  <c:v>40.358628432215539</c:v>
                </c:pt>
                <c:pt idx="3">
                  <c:v>40.697067106143116</c:v>
                </c:pt>
                <c:pt idx="4">
                  <c:v>41.024673774720554</c:v>
                </c:pt>
                <c:pt idx="5">
                  <c:v>41.344526454571515</c:v>
                </c:pt>
                <c:pt idx="6">
                  <c:v>41.388663475685483</c:v>
                </c:pt>
                <c:pt idx="7">
                  <c:v>42.262130218782836</c:v>
                </c:pt>
                <c:pt idx="8">
                  <c:v>43.683665329129653</c:v>
                </c:pt>
                <c:pt idx="9">
                  <c:v>43.844821343269317</c:v>
                </c:pt>
                <c:pt idx="10">
                  <c:v>44.833348810547434</c:v>
                </c:pt>
                <c:pt idx="11">
                  <c:v>45.378644750167197</c:v>
                </c:pt>
                <c:pt idx="12">
                  <c:v>45.354782822203113</c:v>
                </c:pt>
                <c:pt idx="13">
                  <c:v>44.864314703353394</c:v>
                </c:pt>
                <c:pt idx="14">
                  <c:v>44.92194420559855</c:v>
                </c:pt>
                <c:pt idx="15">
                  <c:v>44.374855288048153</c:v>
                </c:pt>
                <c:pt idx="16">
                  <c:v>44.561757819814659</c:v>
                </c:pt>
                <c:pt idx="17">
                  <c:v>44.964731451227671</c:v>
                </c:pt>
                <c:pt idx="18">
                  <c:v>43.884502302474438</c:v>
                </c:pt>
                <c:pt idx="19">
                  <c:v>43.531723120282791</c:v>
                </c:pt>
                <c:pt idx="20">
                  <c:v>43.552773736505209</c:v>
                </c:pt>
                <c:pt idx="21">
                  <c:v>43.522171316888603</c:v>
                </c:pt>
                <c:pt idx="22">
                  <c:v>43.388587637065008</c:v>
                </c:pt>
                <c:pt idx="23">
                  <c:v>43.065865426445747</c:v>
                </c:pt>
                <c:pt idx="24">
                  <c:v>43.41359771334578</c:v>
                </c:pt>
                <c:pt idx="25">
                  <c:v>43.816422876653974</c:v>
                </c:pt>
                <c:pt idx="26">
                  <c:v>43.894432473165189</c:v>
                </c:pt>
                <c:pt idx="27">
                  <c:v>44.198473926079494</c:v>
                </c:pt>
              </c:numCache>
            </c:numRef>
          </c:val>
          <c:smooth val="0"/>
          <c:extLst>
            <c:ext xmlns:c16="http://schemas.microsoft.com/office/drawing/2014/chart" uri="{C3380CC4-5D6E-409C-BE32-E72D297353CC}">
              <c16:uniqueId val="{00000000-6C45-4668-B920-2561ACAEECB9}"/>
            </c:ext>
          </c:extLst>
        </c:ser>
        <c:ser>
          <c:idx val="21"/>
          <c:order val="1"/>
          <c:tx>
            <c:v>Scénario SNBC 2015 - Toutes énergies confondues (recalé sur 2010)</c:v>
          </c:tx>
          <c:spPr>
            <a:ln w="25400">
              <a:solidFill>
                <a:srgbClr val="00B050"/>
              </a:solidFill>
              <a:prstDash val="sysDot"/>
            </a:ln>
          </c:spPr>
          <c:marker>
            <c:symbol val="none"/>
          </c:marker>
          <c:cat>
            <c:numRef>
              <c:f>'Suivi 2019 - indicateurs SNBC1'!$O$1:$BW$1</c:f>
              <c:numCache>
                <c:formatCode>General</c:formatCode>
                <c:ptCount val="6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numCache>
            </c:numRef>
          </c:cat>
          <c:val>
            <c:numRef>
              <c:f>'Suivi 2019 - indicateurs SNBC1'!$O$45:$BH$45</c:f>
              <c:numCache>
                <c:formatCode>0.00</c:formatCode>
                <c:ptCount val="46"/>
                <c:pt idx="25">
                  <c:v>41.760271876959123</c:v>
                </c:pt>
                <c:pt idx="26">
                  <c:v>40.832542262040256</c:v>
                </c:pt>
                <c:pt idx="27">
                  <c:v>39.904812647121389</c:v>
                </c:pt>
                <c:pt idx="28">
                  <c:v>38.977083032202522</c:v>
                </c:pt>
                <c:pt idx="29">
                  <c:v>38.049353417283655</c:v>
                </c:pt>
                <c:pt idx="30">
                  <c:v>37.121623802364788</c:v>
                </c:pt>
                <c:pt idx="31">
                  <c:v>36.541798624536575</c:v>
                </c:pt>
                <c:pt idx="32">
                  <c:v>35.961973446708363</c:v>
                </c:pt>
                <c:pt idx="33">
                  <c:v>35.382148268880144</c:v>
                </c:pt>
                <c:pt idx="34">
                  <c:v>34.802323091051932</c:v>
                </c:pt>
                <c:pt idx="35">
                  <c:v>34.222497913223719</c:v>
                </c:pt>
                <c:pt idx="36">
                  <c:v>33.642672735395507</c:v>
                </c:pt>
                <c:pt idx="37">
                  <c:v>33.062847557567288</c:v>
                </c:pt>
                <c:pt idx="38">
                  <c:v>32.483022379739076</c:v>
                </c:pt>
                <c:pt idx="39">
                  <c:v>31.90319720191086</c:v>
                </c:pt>
                <c:pt idx="40">
                  <c:v>31.323372024082644</c:v>
                </c:pt>
                <c:pt idx="41">
                  <c:v>30.960161543403874</c:v>
                </c:pt>
                <c:pt idx="42">
                  <c:v>30.596951062725104</c:v>
                </c:pt>
                <c:pt idx="43">
                  <c:v>30.233740582046334</c:v>
                </c:pt>
                <c:pt idx="44">
                  <c:v>29.870530101367564</c:v>
                </c:pt>
                <c:pt idx="45">
                  <c:v>29.507319620688794</c:v>
                </c:pt>
              </c:numCache>
            </c:numRef>
          </c:val>
          <c:smooth val="0"/>
          <c:extLst>
            <c:ext xmlns:c16="http://schemas.microsoft.com/office/drawing/2014/chart" uri="{C3380CC4-5D6E-409C-BE32-E72D297353CC}">
              <c16:uniqueId val="{00000001-6C45-4668-B920-2561ACAEECB9}"/>
            </c:ext>
          </c:extLst>
        </c:ser>
        <c:ser>
          <c:idx val="0"/>
          <c:order val="2"/>
          <c:tx>
            <c:v>Scénario SNBC 2018 - Toutes énergies confondues (recalé sur 2015)</c:v>
          </c:tx>
          <c:spPr>
            <a:ln>
              <a:solidFill>
                <a:srgbClr val="FFC000"/>
              </a:solidFill>
              <a:prstDash val="sysDot"/>
            </a:ln>
          </c:spPr>
          <c:marker>
            <c:symbol val="none"/>
          </c:marker>
          <c:cat>
            <c:numRef>
              <c:f>'Suivi 2019 - indicateurs SNBC1'!$O$1:$BW$1</c:f>
              <c:numCache>
                <c:formatCode>General</c:formatCode>
                <c:ptCount val="6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numCache>
            </c:numRef>
          </c:cat>
          <c:val>
            <c:numRef>
              <c:f>'Suivi 2019 - indicateurs SNBC1'!$O$46:$BW$46</c:f>
              <c:numCache>
                <c:formatCode>0.00</c:formatCode>
                <c:ptCount val="61"/>
                <c:pt idx="29">
                  <c:v>43.117495470641813</c:v>
                </c:pt>
                <c:pt idx="30">
                  <c:v>42.942763619138802</c:v>
                </c:pt>
                <c:pt idx="31">
                  <c:v>42.185893529000246</c:v>
                </c:pt>
                <c:pt idx="32">
                  <c:v>41.429023438861691</c:v>
                </c:pt>
                <c:pt idx="33">
                  <c:v>40.672153348723135</c:v>
                </c:pt>
                <c:pt idx="34">
                  <c:v>39.91528325858458</c:v>
                </c:pt>
                <c:pt idx="35">
                  <c:v>39.158413168446032</c:v>
                </c:pt>
                <c:pt idx="36">
                  <c:v>38.346116207162872</c:v>
                </c:pt>
                <c:pt idx="37">
                  <c:v>37.533819245879712</c:v>
                </c:pt>
                <c:pt idx="38">
                  <c:v>36.721522284596553</c:v>
                </c:pt>
                <c:pt idx="39">
                  <c:v>35.909225323313393</c:v>
                </c:pt>
                <c:pt idx="40">
                  <c:v>35.096928362030226</c:v>
                </c:pt>
                <c:pt idx="41">
                  <c:v>34.193819115356298</c:v>
                </c:pt>
                <c:pt idx="42">
                  <c:v>33.29070986868237</c:v>
                </c:pt>
                <c:pt idx="43">
                  <c:v>32.387600622008442</c:v>
                </c:pt>
                <c:pt idx="44">
                  <c:v>31.484491375334517</c:v>
                </c:pt>
                <c:pt idx="45">
                  <c:v>30.581382128660593</c:v>
                </c:pt>
                <c:pt idx="46">
                  <c:v>29.678272881986668</c:v>
                </c:pt>
                <c:pt idx="47">
                  <c:v>28.775163635312744</c:v>
                </c:pt>
                <c:pt idx="48">
                  <c:v>27.872054388638819</c:v>
                </c:pt>
                <c:pt idx="49">
                  <c:v>26.968945141964895</c:v>
                </c:pt>
                <c:pt idx="50">
                  <c:v>26.06583589529097</c:v>
                </c:pt>
                <c:pt idx="51">
                  <c:v>25.162726648617046</c:v>
                </c:pt>
                <c:pt idx="52">
                  <c:v>24.259617401943121</c:v>
                </c:pt>
                <c:pt idx="53">
                  <c:v>23.356508155269196</c:v>
                </c:pt>
                <c:pt idx="54">
                  <c:v>22.453398908595272</c:v>
                </c:pt>
                <c:pt idx="55">
                  <c:v>21.550289661921347</c:v>
                </c:pt>
                <c:pt idx="56">
                  <c:v>20.647180415247423</c:v>
                </c:pt>
                <c:pt idx="57">
                  <c:v>19.744071168573498</c:v>
                </c:pt>
                <c:pt idx="58">
                  <c:v>18.840961921899574</c:v>
                </c:pt>
                <c:pt idx="59">
                  <c:v>17.937852675225649</c:v>
                </c:pt>
                <c:pt idx="60">
                  <c:v>17.034743428551732</c:v>
                </c:pt>
              </c:numCache>
            </c:numRef>
          </c:val>
          <c:smooth val="0"/>
          <c:extLst>
            <c:ext xmlns:c16="http://schemas.microsoft.com/office/drawing/2014/chart" uri="{C3380CC4-5D6E-409C-BE32-E72D297353CC}">
              <c16:uniqueId val="{00000002-6C45-4668-B920-2561ACAEECB9}"/>
            </c:ext>
          </c:extLst>
        </c:ser>
        <c:ser>
          <c:idx val="23"/>
          <c:order val="3"/>
          <c:tx>
            <c:v>Gaz</c:v>
          </c:tx>
          <c:spPr>
            <a:ln w="19050">
              <a:solidFill>
                <a:srgbClr val="FF4343"/>
              </a:solidFill>
              <a:prstDash val="sysDash"/>
            </a:ln>
          </c:spPr>
          <c:marker>
            <c:symbol val="none"/>
          </c:marker>
          <c:cat>
            <c:numRef>
              <c:f>'Suivi 2019 - indicateurs SNBC1'!$O$1:$BW$1</c:f>
              <c:numCache>
                <c:formatCode>General</c:formatCode>
                <c:ptCount val="6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numCache>
            </c:numRef>
          </c:cat>
          <c:val>
            <c:numRef>
              <c:f>'Suivi 2019 - indicateurs SNBC1'!$O$50:$BH$50</c:f>
              <c:numCache>
                <c:formatCode>0.00</c:formatCode>
                <c:ptCount val="46"/>
                <c:pt idx="0">
                  <c:v>1.5047291487532244E-4</c:v>
                </c:pt>
                <c:pt idx="1">
                  <c:v>1.5047291487532244E-4</c:v>
                </c:pt>
                <c:pt idx="2">
                  <c:v>1.5047291487532244E-4</c:v>
                </c:pt>
                <c:pt idx="3">
                  <c:v>1.0748065348237317E-3</c:v>
                </c:pt>
                <c:pt idx="4">
                  <c:v>6.2338779019776441E-4</c:v>
                </c:pt>
                <c:pt idx="5">
                  <c:v>3.8693035253654343E-4</c:v>
                </c:pt>
                <c:pt idx="6">
                  <c:v>3.8693035253654343E-4</c:v>
                </c:pt>
                <c:pt idx="7">
                  <c:v>3.0094582975064487E-4</c:v>
                </c:pt>
                <c:pt idx="8">
                  <c:v>3.0094582975064487E-4</c:v>
                </c:pt>
                <c:pt idx="9">
                  <c:v>6.0189165950128975E-4</c:v>
                </c:pt>
                <c:pt idx="10">
                  <c:v>6.4488392089423908E-4</c:v>
                </c:pt>
                <c:pt idx="11">
                  <c:v>8.0395528804815142E-3</c:v>
                </c:pt>
                <c:pt idx="12">
                  <c:v>9.3723129836629417E-3</c:v>
                </c:pt>
                <c:pt idx="13">
                  <c:v>1.3134135855546002E-2</c:v>
                </c:pt>
                <c:pt idx="14">
                  <c:v>1.4724849527085125E-2</c:v>
                </c:pt>
                <c:pt idx="15">
                  <c:v>1.6208082545141875E-2</c:v>
                </c:pt>
                <c:pt idx="16">
                  <c:v>2.1431642304385212E-2</c:v>
                </c:pt>
                <c:pt idx="17">
                  <c:v>2.4097162510748064E-2</c:v>
                </c:pt>
                <c:pt idx="18">
                  <c:v>2.9471195184866725E-2</c:v>
                </c:pt>
                <c:pt idx="19">
                  <c:v>2.985812553740327E-2</c:v>
                </c:pt>
                <c:pt idx="20">
                  <c:v>3.2394668959587272E-2</c:v>
                </c:pt>
                <c:pt idx="21">
                  <c:v>5.8137833190025801E-2</c:v>
                </c:pt>
                <c:pt idx="22">
                  <c:v>6.2725451418744638E-2</c:v>
                </c:pt>
                <c:pt idx="23">
                  <c:v>6.8146453138435079E-2</c:v>
                </c:pt>
                <c:pt idx="24">
                  <c:v>7.2422957867583834E-2</c:v>
                </c:pt>
                <c:pt idx="25">
                  <c:v>7.5986478933791915E-2</c:v>
                </c:pt>
                <c:pt idx="26">
                  <c:v>8.1311908856405851E-2</c:v>
                </c:pt>
                <c:pt idx="27">
                  <c:v>9.2293981083404975E-2</c:v>
                </c:pt>
              </c:numCache>
            </c:numRef>
          </c:val>
          <c:smooth val="0"/>
          <c:extLst>
            <c:ext xmlns:c16="http://schemas.microsoft.com/office/drawing/2014/chart" uri="{C3380CC4-5D6E-409C-BE32-E72D297353CC}">
              <c16:uniqueId val="{00000003-6C45-4668-B920-2561ACAEECB9}"/>
            </c:ext>
          </c:extLst>
        </c:ser>
        <c:ser>
          <c:idx val="24"/>
          <c:order val="4"/>
          <c:tx>
            <c:v>Produits pétroliers</c:v>
          </c:tx>
          <c:spPr>
            <a:ln w="19050">
              <a:solidFill>
                <a:srgbClr val="BA4BFF"/>
              </a:solidFill>
              <a:prstDash val="sysDash"/>
            </a:ln>
          </c:spPr>
          <c:marker>
            <c:symbol val="none"/>
          </c:marker>
          <c:cat>
            <c:numRef>
              <c:f>'Suivi 2019 - indicateurs SNBC1'!$O$1:$BW$1</c:f>
              <c:numCache>
                <c:formatCode>General</c:formatCode>
                <c:ptCount val="6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numCache>
            </c:numRef>
          </c:cat>
          <c:val>
            <c:numRef>
              <c:f>'Suivi 2019 - indicateurs SNBC1'!$O$53:$BH$53</c:f>
              <c:numCache>
                <c:formatCode>0.00</c:formatCode>
                <c:ptCount val="46"/>
                <c:pt idx="0">
                  <c:v>37.843000000000004</c:v>
                </c:pt>
                <c:pt idx="1">
                  <c:v>38.911000000000001</c:v>
                </c:pt>
                <c:pt idx="2">
                  <c:v>39.700000000000003</c:v>
                </c:pt>
                <c:pt idx="3">
                  <c:v>40.027000000000001</c:v>
                </c:pt>
                <c:pt idx="4">
                  <c:v>40.273000000000003</c:v>
                </c:pt>
                <c:pt idx="5">
                  <c:v>40.520000000000003</c:v>
                </c:pt>
                <c:pt idx="6">
                  <c:v>40.423000000000002</c:v>
                </c:pt>
                <c:pt idx="7">
                  <c:v>41.234999999999999</c:v>
                </c:pt>
                <c:pt idx="8">
                  <c:v>42.651000000000003</c:v>
                </c:pt>
                <c:pt idx="9">
                  <c:v>42.786999999999999</c:v>
                </c:pt>
                <c:pt idx="10">
                  <c:v>43.695999999999998</c:v>
                </c:pt>
                <c:pt idx="11">
                  <c:v>44.219000000000001</c:v>
                </c:pt>
                <c:pt idx="12">
                  <c:v>44.185000000000002</c:v>
                </c:pt>
                <c:pt idx="13">
                  <c:v>43.677</c:v>
                </c:pt>
                <c:pt idx="14">
                  <c:v>43.709000000000003</c:v>
                </c:pt>
                <c:pt idx="15">
                  <c:v>42.923000000000002</c:v>
                </c:pt>
                <c:pt idx="16">
                  <c:v>42.975000000000001</c:v>
                </c:pt>
                <c:pt idx="17">
                  <c:v>42.654000000000003</c:v>
                </c:pt>
                <c:pt idx="18">
                  <c:v>40.656999999999996</c:v>
                </c:pt>
                <c:pt idx="19">
                  <c:v>40.183</c:v>
                </c:pt>
                <c:pt idx="20">
                  <c:v>40.253</c:v>
                </c:pt>
                <c:pt idx="21">
                  <c:v>40.104566393555906</c:v>
                </c:pt>
                <c:pt idx="22">
                  <c:v>39.702005000257202</c:v>
                </c:pt>
                <c:pt idx="23">
                  <c:v>39.353329004729829</c:v>
                </c:pt>
                <c:pt idx="24">
                  <c:v>39.45520301735715</c:v>
                </c:pt>
                <c:pt idx="25">
                  <c:v>39.799670799297282</c:v>
                </c:pt>
                <c:pt idx="26">
                  <c:v>39.769377783526565</c:v>
                </c:pt>
                <c:pt idx="27">
                  <c:v>39.837220686722688</c:v>
                </c:pt>
              </c:numCache>
            </c:numRef>
          </c:val>
          <c:smooth val="0"/>
          <c:extLst>
            <c:ext xmlns:c16="http://schemas.microsoft.com/office/drawing/2014/chart" uri="{C3380CC4-5D6E-409C-BE32-E72D297353CC}">
              <c16:uniqueId val="{00000004-6C45-4668-B920-2561ACAEECB9}"/>
            </c:ext>
          </c:extLst>
        </c:ser>
        <c:ser>
          <c:idx val="22"/>
          <c:order val="5"/>
          <c:tx>
            <c:v>Electricité</c:v>
          </c:tx>
          <c:spPr>
            <a:ln w="19050">
              <a:solidFill>
                <a:schemeClr val="accent5">
                  <a:lumMod val="60000"/>
                  <a:lumOff val="40000"/>
                </a:schemeClr>
              </a:solidFill>
              <a:prstDash val="sysDash"/>
            </a:ln>
          </c:spPr>
          <c:marker>
            <c:symbol val="none"/>
          </c:marker>
          <c:cat>
            <c:numRef>
              <c:f>'Suivi 2019 - indicateurs SNBC1'!$O$1:$BW$1</c:f>
              <c:numCache>
                <c:formatCode>General</c:formatCode>
                <c:ptCount val="6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numCache>
            </c:numRef>
          </c:cat>
          <c:val>
            <c:numRef>
              <c:f>'Suivi 2019 - indicateurs SNBC1'!$O$47:$BH$47</c:f>
              <c:numCache>
                <c:formatCode>0.00</c:formatCode>
                <c:ptCount val="46"/>
                <c:pt idx="0">
                  <c:v>0.6425623387790198</c:v>
                </c:pt>
                <c:pt idx="1">
                  <c:v>0.64273430782459162</c:v>
                </c:pt>
                <c:pt idx="2">
                  <c:v>0.65563198624247632</c:v>
                </c:pt>
                <c:pt idx="3">
                  <c:v>0.64402407566638009</c:v>
                </c:pt>
                <c:pt idx="4">
                  <c:v>0.66990541702493556</c:v>
                </c:pt>
                <c:pt idx="5">
                  <c:v>0.66500429922613935</c:v>
                </c:pt>
                <c:pt idx="6">
                  <c:v>0.73628546861564925</c:v>
                </c:pt>
                <c:pt idx="7">
                  <c:v>0.75270851246775572</c:v>
                </c:pt>
                <c:pt idx="8">
                  <c:v>0.77119518486672389</c:v>
                </c:pt>
                <c:pt idx="9">
                  <c:v>0.78263112639724852</c:v>
                </c:pt>
                <c:pt idx="10">
                  <c:v>0.80653482373172825</c:v>
                </c:pt>
                <c:pt idx="11">
                  <c:v>0.82089423903697345</c:v>
                </c:pt>
                <c:pt idx="12">
                  <c:v>0.83129836629406695</c:v>
                </c:pt>
                <c:pt idx="13">
                  <c:v>0.84153052450558907</c:v>
                </c:pt>
                <c:pt idx="14">
                  <c:v>0.8619088564058468</c:v>
                </c:pt>
                <c:pt idx="15">
                  <c:v>0.84789337919174568</c:v>
                </c:pt>
                <c:pt idx="16">
                  <c:v>0.85829750644883918</c:v>
                </c:pt>
                <c:pt idx="17">
                  <c:v>0.86225279449699066</c:v>
                </c:pt>
                <c:pt idx="18">
                  <c:v>0.8959587274290628</c:v>
                </c:pt>
                <c:pt idx="19">
                  <c:v>0.86663800515907141</c:v>
                </c:pt>
                <c:pt idx="20">
                  <c:v>0.86302665520206379</c:v>
                </c:pt>
                <c:pt idx="21">
                  <c:v>0.92946731525841086</c:v>
                </c:pt>
                <c:pt idx="22">
                  <c:v>0.94585733310573383</c:v>
                </c:pt>
                <c:pt idx="23">
                  <c:v>0.95639001319408146</c:v>
                </c:pt>
                <c:pt idx="24">
                  <c:v>0.93097162319326399</c:v>
                </c:pt>
                <c:pt idx="25">
                  <c:v>0.94476665448079422</c:v>
                </c:pt>
                <c:pt idx="26">
                  <c:v>0.92874348453067312</c:v>
                </c:pt>
                <c:pt idx="27">
                  <c:v>0.93395887435130376</c:v>
                </c:pt>
              </c:numCache>
            </c:numRef>
          </c:val>
          <c:smooth val="0"/>
          <c:extLst>
            <c:ext xmlns:c16="http://schemas.microsoft.com/office/drawing/2014/chart" uri="{C3380CC4-5D6E-409C-BE32-E72D297353CC}">
              <c16:uniqueId val="{00000005-6C45-4668-B920-2561ACAEECB9}"/>
            </c:ext>
          </c:extLst>
        </c:ser>
        <c:ser>
          <c:idx val="25"/>
          <c:order val="6"/>
          <c:tx>
            <c:v>Energies renouvelables thermiques et déchets</c:v>
          </c:tx>
          <c:spPr>
            <a:ln w="19050">
              <a:solidFill>
                <a:srgbClr val="FA94FC"/>
              </a:solidFill>
              <a:prstDash val="sysDash"/>
            </a:ln>
          </c:spPr>
          <c:marker>
            <c:symbol val="none"/>
          </c:marker>
          <c:cat>
            <c:numRef>
              <c:f>'Suivi 2019 - indicateurs SNBC1'!$O$1:$BW$1</c:f>
              <c:numCache>
                <c:formatCode>General</c:formatCode>
                <c:ptCount val="6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numCache>
            </c:numRef>
          </c:cat>
          <c:val>
            <c:numRef>
              <c:f>'Suivi 2019 - indicateurs SNBC1'!$O$56:$BH$56</c:f>
              <c:numCache>
                <c:formatCode>0.00</c:formatCode>
                <c:ptCount val="46"/>
                <c:pt idx="0">
                  <c:v>0</c:v>
                </c:pt>
                <c:pt idx="1">
                  <c:v>0</c:v>
                </c:pt>
                <c:pt idx="2">
                  <c:v>2.8659835674023117E-3</c:v>
                </c:pt>
                <c:pt idx="3">
                  <c:v>2.5140656348523933E-2</c:v>
                </c:pt>
                <c:pt idx="4">
                  <c:v>8.1635951084360378E-2</c:v>
                </c:pt>
                <c:pt idx="5">
                  <c:v>0.16004941721601224</c:v>
                </c:pt>
                <c:pt idx="6">
                  <c:v>0.23031386739275819</c:v>
                </c:pt>
                <c:pt idx="7">
                  <c:v>0.27571880672590043</c:v>
                </c:pt>
                <c:pt idx="8">
                  <c:v>0.26271567784465466</c:v>
                </c:pt>
                <c:pt idx="9">
                  <c:v>0.27619864813222506</c:v>
                </c:pt>
                <c:pt idx="10">
                  <c:v>0.33208357217922996</c:v>
                </c:pt>
                <c:pt idx="11">
                  <c:v>0.33262577624916401</c:v>
                </c:pt>
                <c:pt idx="12">
                  <c:v>0.33101827171109199</c:v>
                </c:pt>
                <c:pt idx="13">
                  <c:v>0.33455813509123916</c:v>
                </c:pt>
                <c:pt idx="14">
                  <c:v>0.33824328843030482</c:v>
                </c:pt>
                <c:pt idx="15">
                  <c:v>0.59115632463934276</c:v>
                </c:pt>
                <c:pt idx="16">
                  <c:v>0.71116881627973638</c:v>
                </c:pt>
                <c:pt idx="17">
                  <c:v>1.43267067927773</c:v>
                </c:pt>
                <c:pt idx="18">
                  <c:v>2.3154638626158404</c:v>
                </c:pt>
                <c:pt idx="19">
                  <c:v>2.4663692796407757</c:v>
                </c:pt>
                <c:pt idx="20">
                  <c:v>2.4234647960256042</c:v>
                </c:pt>
                <c:pt idx="21">
                  <c:v>2.4299997748842652</c:v>
                </c:pt>
                <c:pt idx="22">
                  <c:v>2.6779998522833295</c:v>
                </c:pt>
                <c:pt idx="23">
                  <c:v>2.6879999553834018</c:v>
                </c:pt>
                <c:pt idx="24">
                  <c:v>2.9550001149277842</c:v>
                </c:pt>
                <c:pt idx="25">
                  <c:v>2.9959989439421046</c:v>
                </c:pt>
                <c:pt idx="26">
                  <c:v>3.1149992962515456</c:v>
                </c:pt>
                <c:pt idx="27">
                  <c:v>3.3350003839220967</c:v>
                </c:pt>
              </c:numCache>
            </c:numRef>
          </c:val>
          <c:smooth val="0"/>
          <c:extLst>
            <c:ext xmlns:c16="http://schemas.microsoft.com/office/drawing/2014/chart" uri="{C3380CC4-5D6E-409C-BE32-E72D297353CC}">
              <c16:uniqueId val="{00000006-6C45-4668-B920-2561ACAEECB9}"/>
            </c:ext>
          </c:extLst>
        </c:ser>
        <c:dLbls>
          <c:showLegendKey val="0"/>
          <c:showVal val="0"/>
          <c:showCatName val="0"/>
          <c:showSerName val="0"/>
          <c:showPercent val="0"/>
          <c:showBubbleSize val="0"/>
        </c:dLbls>
        <c:smooth val="0"/>
        <c:axId val="1415974400"/>
        <c:axId val="1415974816"/>
      </c:lineChart>
      <c:catAx>
        <c:axId val="1415974400"/>
        <c:scaling>
          <c:orientation val="minMax"/>
        </c:scaling>
        <c:delete val="0"/>
        <c:axPos val="b"/>
        <c:numFmt formatCode="General" sourceLinked="1"/>
        <c:majorTickMark val="none"/>
        <c:minorTickMark val="cross"/>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15974816"/>
        <c:crosses val="autoZero"/>
        <c:auto val="1"/>
        <c:lblAlgn val="ctr"/>
        <c:lblOffset val="100"/>
        <c:noMultiLvlLbl val="0"/>
      </c:catAx>
      <c:valAx>
        <c:axId val="1415974816"/>
        <c:scaling>
          <c:orientation val="minMax"/>
          <c:max val="5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Mtep</a:t>
                </a:r>
              </a:p>
            </c:rich>
          </c:tx>
          <c:layout>
            <c:manualLayout>
              <c:xMode val="edge"/>
              <c:yMode val="edge"/>
              <c:x val="1.5753127918931211E-2"/>
              <c:y val="0.29011984312300459"/>
            </c:manualLayout>
          </c:layout>
          <c:overlay val="0"/>
          <c:spPr>
            <a:noFill/>
            <a:ln>
              <a:noFill/>
            </a:ln>
            <a:effectLst/>
          </c:spPr>
        </c:title>
        <c:numFmt formatCode="0" sourceLinked="0"/>
        <c:majorTickMark val="none"/>
        <c:minorTickMark val="cross"/>
        <c:tickLblPos val="nextTo"/>
        <c:spPr>
          <a:noFill/>
          <a:ln>
            <a:solidFill>
              <a:srgbClr val="DDDDDD"/>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15974400"/>
        <c:crosses val="autoZero"/>
        <c:crossBetween val="between"/>
        <c:majorUnit val="10"/>
        <c:minorUnit val="5"/>
      </c:valAx>
    </c:plotArea>
    <c:legend>
      <c:legendPos val="b"/>
      <c:layout>
        <c:manualLayout>
          <c:xMode val="edge"/>
          <c:yMode val="edge"/>
          <c:x val="0"/>
          <c:y val="0.64794411026748944"/>
          <c:w val="1"/>
          <c:h val="0.348651403548505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span"/>
    <c:showDLblsOverMax val="0"/>
  </c:chart>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rgbClr val="595959"/>
                </a:solidFill>
              </a:defRPr>
            </a:pPr>
            <a:r>
              <a:rPr lang="fr-FR" sz="1050" b="0" i="0" baseline="0">
                <a:solidFill>
                  <a:srgbClr val="595959"/>
                </a:solidFill>
                <a:effectLst/>
              </a:rPr>
              <a:t>Décomposition de la consommation d'énergie finale du secteur tertiaire par vecteurs énergétiques (constat depuis 1990 et projection jusqu'en 2050)</a:t>
            </a:r>
            <a:endParaRPr lang="fr-FR" sz="1050">
              <a:solidFill>
                <a:srgbClr val="595959"/>
              </a:solidFill>
              <a:effectLst/>
            </a:endParaRPr>
          </a:p>
        </c:rich>
      </c:tx>
      <c:layout>
        <c:manualLayout>
          <c:xMode val="edge"/>
          <c:yMode val="edge"/>
          <c:x val="0.10654133815104466"/>
          <c:y val="0"/>
        </c:manualLayout>
      </c:layout>
      <c:overlay val="0"/>
      <c:spPr>
        <a:noFill/>
      </c:spPr>
    </c:title>
    <c:autoTitleDeleted val="0"/>
    <c:plotArea>
      <c:layout>
        <c:manualLayout>
          <c:layoutTarget val="inner"/>
          <c:xMode val="edge"/>
          <c:yMode val="edge"/>
          <c:x val="8.1234674329501919E-2"/>
          <c:y val="9.1204748968709129E-2"/>
          <c:w val="0.89238984674329502"/>
          <c:h val="0.55416339671999193"/>
        </c:manualLayout>
      </c:layout>
      <c:lineChart>
        <c:grouping val="standard"/>
        <c:varyColors val="0"/>
        <c:ser>
          <c:idx val="26"/>
          <c:order val="0"/>
          <c:tx>
            <c:v>Scénario SNBC 2015 - Electricité</c:v>
          </c:tx>
          <c:spPr>
            <a:ln>
              <a:solidFill>
                <a:schemeClr val="accent5">
                  <a:lumMod val="60000"/>
                  <a:lumOff val="40000"/>
                </a:schemeClr>
              </a:solidFill>
              <a:prstDash val="sysDot"/>
            </a:ln>
          </c:spPr>
          <c:marker>
            <c:symbol val="none"/>
          </c:marker>
          <c:cat>
            <c:numRef>
              <c:f>'Suivi 2019 - indicateurs SNBC1'!$O$1:$BH$1</c:f>
              <c:numCache>
                <c:formatCode>General</c:formatCode>
                <c:ptCount val="4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numCache>
            </c:numRef>
          </c:cat>
          <c:val>
            <c:numRef>
              <c:f>'Suivi 2019 - indicateurs SNBC1'!$O$110:$BH$110</c:f>
              <c:numCache>
                <c:formatCode>0.00</c:formatCode>
                <c:ptCount val="46"/>
                <c:pt idx="25">
                  <c:v>12.253344126161291</c:v>
                </c:pt>
                <c:pt idx="26">
                  <c:v>12.232398238766145</c:v>
                </c:pt>
                <c:pt idx="27">
                  <c:v>12.211452351370996</c:v>
                </c:pt>
                <c:pt idx="28">
                  <c:v>12.190506463975849</c:v>
                </c:pt>
                <c:pt idx="29">
                  <c:v>12.1695605765807</c:v>
                </c:pt>
                <c:pt idx="30">
                  <c:v>12.148614689185553</c:v>
                </c:pt>
                <c:pt idx="31">
                  <c:v>12.085777027000111</c:v>
                </c:pt>
                <c:pt idx="32">
                  <c:v>12.022939364814668</c:v>
                </c:pt>
                <c:pt idx="33">
                  <c:v>11.960101702629228</c:v>
                </c:pt>
                <c:pt idx="34">
                  <c:v>11.897264040443785</c:v>
                </c:pt>
                <c:pt idx="35">
                  <c:v>11.834426378258343</c:v>
                </c:pt>
                <c:pt idx="36">
                  <c:v>11.750642828677753</c:v>
                </c:pt>
                <c:pt idx="37">
                  <c:v>11.666859279097162</c:v>
                </c:pt>
                <c:pt idx="38">
                  <c:v>11.583075729516572</c:v>
                </c:pt>
                <c:pt idx="39">
                  <c:v>11.499292179935981</c:v>
                </c:pt>
                <c:pt idx="40">
                  <c:v>11.415508630355392</c:v>
                </c:pt>
                <c:pt idx="41">
                  <c:v>11.436454517750539</c:v>
                </c:pt>
                <c:pt idx="42">
                  <c:v>11.457400405145686</c:v>
                </c:pt>
                <c:pt idx="43">
                  <c:v>11.478346292540834</c:v>
                </c:pt>
                <c:pt idx="44">
                  <c:v>11.499292179935981</c:v>
                </c:pt>
                <c:pt idx="45">
                  <c:v>11.520238067331128</c:v>
                </c:pt>
              </c:numCache>
            </c:numRef>
          </c:val>
          <c:smooth val="0"/>
          <c:extLst>
            <c:ext xmlns:c16="http://schemas.microsoft.com/office/drawing/2014/chart" uri="{C3380CC4-5D6E-409C-BE32-E72D297353CC}">
              <c16:uniqueId val="{00000007-28A6-4A3F-9D07-608D3BAD4BE8}"/>
            </c:ext>
          </c:extLst>
        </c:ser>
        <c:ser>
          <c:idx val="22"/>
          <c:order val="1"/>
          <c:tx>
            <c:v>Electricité</c:v>
          </c:tx>
          <c:spPr>
            <a:ln w="19050">
              <a:solidFill>
                <a:schemeClr val="accent5">
                  <a:lumMod val="60000"/>
                  <a:lumOff val="40000"/>
                </a:schemeClr>
              </a:solidFill>
              <a:prstDash val="solid"/>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51-1737-40ED-82CB-B6CB0849BCE8}"/>
                </c:ext>
              </c:extLst>
            </c:dLbl>
            <c:dLbl>
              <c:idx val="1"/>
              <c:delete val="1"/>
              <c:extLst>
                <c:ext xmlns:c15="http://schemas.microsoft.com/office/drawing/2012/chart" uri="{CE6537A1-D6FC-4f65-9D91-7224C49458BB}"/>
                <c:ext xmlns:c16="http://schemas.microsoft.com/office/drawing/2014/chart" uri="{C3380CC4-5D6E-409C-BE32-E72D297353CC}">
                  <c16:uniqueId val="{00000052-1737-40ED-82CB-B6CB0849BCE8}"/>
                </c:ext>
              </c:extLst>
            </c:dLbl>
            <c:dLbl>
              <c:idx val="2"/>
              <c:delete val="1"/>
              <c:extLst>
                <c:ext xmlns:c15="http://schemas.microsoft.com/office/drawing/2012/chart" uri="{CE6537A1-D6FC-4f65-9D91-7224C49458BB}"/>
                <c:ext xmlns:c16="http://schemas.microsoft.com/office/drawing/2014/chart" uri="{C3380CC4-5D6E-409C-BE32-E72D297353CC}">
                  <c16:uniqueId val="{00000053-1737-40ED-82CB-B6CB0849BCE8}"/>
                </c:ext>
              </c:extLst>
            </c:dLbl>
            <c:dLbl>
              <c:idx val="3"/>
              <c:delete val="1"/>
              <c:extLst>
                <c:ext xmlns:c15="http://schemas.microsoft.com/office/drawing/2012/chart" uri="{CE6537A1-D6FC-4f65-9D91-7224C49458BB}"/>
                <c:ext xmlns:c16="http://schemas.microsoft.com/office/drawing/2014/chart" uri="{C3380CC4-5D6E-409C-BE32-E72D297353CC}">
                  <c16:uniqueId val="{00000054-1737-40ED-82CB-B6CB0849BCE8}"/>
                </c:ext>
              </c:extLst>
            </c:dLbl>
            <c:dLbl>
              <c:idx val="4"/>
              <c:delete val="1"/>
              <c:extLst>
                <c:ext xmlns:c15="http://schemas.microsoft.com/office/drawing/2012/chart" uri="{CE6537A1-D6FC-4f65-9D91-7224C49458BB}"/>
                <c:ext xmlns:c16="http://schemas.microsoft.com/office/drawing/2014/chart" uri="{C3380CC4-5D6E-409C-BE32-E72D297353CC}">
                  <c16:uniqueId val="{00000055-1737-40ED-82CB-B6CB0849BCE8}"/>
                </c:ext>
              </c:extLst>
            </c:dLbl>
            <c:dLbl>
              <c:idx val="5"/>
              <c:delete val="1"/>
              <c:extLst>
                <c:ext xmlns:c15="http://schemas.microsoft.com/office/drawing/2012/chart" uri="{CE6537A1-D6FC-4f65-9D91-7224C49458BB}"/>
                <c:ext xmlns:c16="http://schemas.microsoft.com/office/drawing/2014/chart" uri="{C3380CC4-5D6E-409C-BE32-E72D297353CC}">
                  <c16:uniqueId val="{00000056-1737-40ED-82CB-B6CB0849BCE8}"/>
                </c:ext>
              </c:extLst>
            </c:dLbl>
            <c:dLbl>
              <c:idx val="6"/>
              <c:delete val="1"/>
              <c:extLst>
                <c:ext xmlns:c15="http://schemas.microsoft.com/office/drawing/2012/chart" uri="{CE6537A1-D6FC-4f65-9D91-7224C49458BB}"/>
                <c:ext xmlns:c16="http://schemas.microsoft.com/office/drawing/2014/chart" uri="{C3380CC4-5D6E-409C-BE32-E72D297353CC}">
                  <c16:uniqueId val="{00000057-1737-40ED-82CB-B6CB0849BCE8}"/>
                </c:ext>
              </c:extLst>
            </c:dLbl>
            <c:dLbl>
              <c:idx val="7"/>
              <c:delete val="1"/>
              <c:extLst>
                <c:ext xmlns:c15="http://schemas.microsoft.com/office/drawing/2012/chart" uri="{CE6537A1-D6FC-4f65-9D91-7224C49458BB}"/>
                <c:ext xmlns:c16="http://schemas.microsoft.com/office/drawing/2014/chart" uri="{C3380CC4-5D6E-409C-BE32-E72D297353CC}">
                  <c16:uniqueId val="{00000058-1737-40ED-82CB-B6CB0849BCE8}"/>
                </c:ext>
              </c:extLst>
            </c:dLbl>
            <c:dLbl>
              <c:idx val="8"/>
              <c:delete val="1"/>
              <c:extLst>
                <c:ext xmlns:c15="http://schemas.microsoft.com/office/drawing/2012/chart" uri="{CE6537A1-D6FC-4f65-9D91-7224C49458BB}"/>
                <c:ext xmlns:c16="http://schemas.microsoft.com/office/drawing/2014/chart" uri="{C3380CC4-5D6E-409C-BE32-E72D297353CC}">
                  <c16:uniqueId val="{00000059-1737-40ED-82CB-B6CB0849BCE8}"/>
                </c:ext>
              </c:extLst>
            </c:dLbl>
            <c:dLbl>
              <c:idx val="9"/>
              <c:delete val="1"/>
              <c:extLst>
                <c:ext xmlns:c15="http://schemas.microsoft.com/office/drawing/2012/chart" uri="{CE6537A1-D6FC-4f65-9D91-7224C49458BB}"/>
                <c:ext xmlns:c16="http://schemas.microsoft.com/office/drawing/2014/chart" uri="{C3380CC4-5D6E-409C-BE32-E72D297353CC}">
                  <c16:uniqueId val="{0000005A-1737-40ED-82CB-B6CB0849BCE8}"/>
                </c:ext>
              </c:extLst>
            </c:dLbl>
            <c:dLbl>
              <c:idx val="10"/>
              <c:delete val="1"/>
              <c:extLst>
                <c:ext xmlns:c15="http://schemas.microsoft.com/office/drawing/2012/chart" uri="{CE6537A1-D6FC-4f65-9D91-7224C49458BB}"/>
                <c:ext xmlns:c16="http://schemas.microsoft.com/office/drawing/2014/chart" uri="{C3380CC4-5D6E-409C-BE32-E72D297353CC}">
                  <c16:uniqueId val="{0000005B-1737-40ED-82CB-B6CB0849BCE8}"/>
                </c:ext>
              </c:extLst>
            </c:dLbl>
            <c:dLbl>
              <c:idx val="11"/>
              <c:delete val="1"/>
              <c:extLst>
                <c:ext xmlns:c15="http://schemas.microsoft.com/office/drawing/2012/chart" uri="{CE6537A1-D6FC-4f65-9D91-7224C49458BB}"/>
                <c:ext xmlns:c16="http://schemas.microsoft.com/office/drawing/2014/chart" uri="{C3380CC4-5D6E-409C-BE32-E72D297353CC}">
                  <c16:uniqueId val="{0000005C-1737-40ED-82CB-B6CB0849BCE8}"/>
                </c:ext>
              </c:extLst>
            </c:dLbl>
            <c:dLbl>
              <c:idx val="12"/>
              <c:delete val="1"/>
              <c:extLst>
                <c:ext xmlns:c15="http://schemas.microsoft.com/office/drawing/2012/chart" uri="{CE6537A1-D6FC-4f65-9D91-7224C49458BB}"/>
                <c:ext xmlns:c16="http://schemas.microsoft.com/office/drawing/2014/chart" uri="{C3380CC4-5D6E-409C-BE32-E72D297353CC}">
                  <c16:uniqueId val="{0000005D-1737-40ED-82CB-B6CB0849BCE8}"/>
                </c:ext>
              </c:extLst>
            </c:dLbl>
            <c:dLbl>
              <c:idx val="13"/>
              <c:delete val="1"/>
              <c:extLst>
                <c:ext xmlns:c15="http://schemas.microsoft.com/office/drawing/2012/chart" uri="{CE6537A1-D6FC-4f65-9D91-7224C49458BB}"/>
                <c:ext xmlns:c16="http://schemas.microsoft.com/office/drawing/2014/chart" uri="{C3380CC4-5D6E-409C-BE32-E72D297353CC}">
                  <c16:uniqueId val="{0000005E-1737-40ED-82CB-B6CB0849BCE8}"/>
                </c:ext>
              </c:extLst>
            </c:dLbl>
            <c:dLbl>
              <c:idx val="14"/>
              <c:delete val="1"/>
              <c:extLst>
                <c:ext xmlns:c15="http://schemas.microsoft.com/office/drawing/2012/chart" uri="{CE6537A1-D6FC-4f65-9D91-7224C49458BB}"/>
                <c:ext xmlns:c16="http://schemas.microsoft.com/office/drawing/2014/chart" uri="{C3380CC4-5D6E-409C-BE32-E72D297353CC}">
                  <c16:uniqueId val="{0000005F-1737-40ED-82CB-B6CB0849BCE8}"/>
                </c:ext>
              </c:extLst>
            </c:dLbl>
            <c:dLbl>
              <c:idx val="15"/>
              <c:delete val="1"/>
              <c:extLst>
                <c:ext xmlns:c15="http://schemas.microsoft.com/office/drawing/2012/chart" uri="{CE6537A1-D6FC-4f65-9D91-7224C49458BB}"/>
                <c:ext xmlns:c16="http://schemas.microsoft.com/office/drawing/2014/chart" uri="{C3380CC4-5D6E-409C-BE32-E72D297353CC}">
                  <c16:uniqueId val="{00000060-1737-40ED-82CB-B6CB0849BCE8}"/>
                </c:ext>
              </c:extLst>
            </c:dLbl>
            <c:dLbl>
              <c:idx val="16"/>
              <c:delete val="1"/>
              <c:extLst>
                <c:ext xmlns:c15="http://schemas.microsoft.com/office/drawing/2012/chart" uri="{CE6537A1-D6FC-4f65-9D91-7224C49458BB}"/>
                <c:ext xmlns:c16="http://schemas.microsoft.com/office/drawing/2014/chart" uri="{C3380CC4-5D6E-409C-BE32-E72D297353CC}">
                  <c16:uniqueId val="{00000061-1737-40ED-82CB-B6CB0849BCE8}"/>
                </c:ext>
              </c:extLst>
            </c:dLbl>
            <c:dLbl>
              <c:idx val="17"/>
              <c:delete val="1"/>
              <c:extLst>
                <c:ext xmlns:c15="http://schemas.microsoft.com/office/drawing/2012/chart" uri="{CE6537A1-D6FC-4f65-9D91-7224C49458BB}"/>
                <c:ext xmlns:c16="http://schemas.microsoft.com/office/drawing/2014/chart" uri="{C3380CC4-5D6E-409C-BE32-E72D297353CC}">
                  <c16:uniqueId val="{00000062-1737-40ED-82CB-B6CB0849BCE8}"/>
                </c:ext>
              </c:extLst>
            </c:dLbl>
            <c:dLbl>
              <c:idx val="18"/>
              <c:delete val="1"/>
              <c:extLst>
                <c:ext xmlns:c15="http://schemas.microsoft.com/office/drawing/2012/chart" uri="{CE6537A1-D6FC-4f65-9D91-7224C49458BB}"/>
                <c:ext xmlns:c16="http://schemas.microsoft.com/office/drawing/2014/chart" uri="{C3380CC4-5D6E-409C-BE32-E72D297353CC}">
                  <c16:uniqueId val="{00000063-1737-40ED-82CB-B6CB0849BCE8}"/>
                </c:ext>
              </c:extLst>
            </c:dLbl>
            <c:dLbl>
              <c:idx val="19"/>
              <c:delete val="1"/>
              <c:extLst>
                <c:ext xmlns:c15="http://schemas.microsoft.com/office/drawing/2012/chart" uri="{CE6537A1-D6FC-4f65-9D91-7224C49458BB}"/>
                <c:ext xmlns:c16="http://schemas.microsoft.com/office/drawing/2014/chart" uri="{C3380CC4-5D6E-409C-BE32-E72D297353CC}">
                  <c16:uniqueId val="{00000064-1737-40ED-82CB-B6CB0849BCE8}"/>
                </c:ext>
              </c:extLst>
            </c:dLbl>
            <c:dLbl>
              <c:idx val="20"/>
              <c:delete val="1"/>
              <c:extLst>
                <c:ext xmlns:c15="http://schemas.microsoft.com/office/drawing/2012/chart" uri="{CE6537A1-D6FC-4f65-9D91-7224C49458BB}"/>
                <c:ext xmlns:c16="http://schemas.microsoft.com/office/drawing/2014/chart" uri="{C3380CC4-5D6E-409C-BE32-E72D297353CC}">
                  <c16:uniqueId val="{00000065-1737-40ED-82CB-B6CB0849BCE8}"/>
                </c:ext>
              </c:extLst>
            </c:dLbl>
            <c:dLbl>
              <c:idx val="21"/>
              <c:delete val="1"/>
              <c:extLst>
                <c:ext xmlns:c15="http://schemas.microsoft.com/office/drawing/2012/chart" uri="{CE6537A1-D6FC-4f65-9D91-7224C49458BB}"/>
                <c:ext xmlns:c16="http://schemas.microsoft.com/office/drawing/2014/chart" uri="{C3380CC4-5D6E-409C-BE32-E72D297353CC}">
                  <c16:uniqueId val="{00000066-1737-40ED-82CB-B6CB0849BCE8}"/>
                </c:ext>
              </c:extLst>
            </c:dLbl>
            <c:dLbl>
              <c:idx val="22"/>
              <c:delete val="1"/>
              <c:extLst>
                <c:ext xmlns:c15="http://schemas.microsoft.com/office/drawing/2012/chart" uri="{CE6537A1-D6FC-4f65-9D91-7224C49458BB}"/>
                <c:ext xmlns:c16="http://schemas.microsoft.com/office/drawing/2014/chart" uri="{C3380CC4-5D6E-409C-BE32-E72D297353CC}">
                  <c16:uniqueId val="{00000067-1737-40ED-82CB-B6CB0849BCE8}"/>
                </c:ext>
              </c:extLst>
            </c:dLbl>
            <c:dLbl>
              <c:idx val="23"/>
              <c:delete val="1"/>
              <c:extLst>
                <c:ext xmlns:c15="http://schemas.microsoft.com/office/drawing/2012/chart" uri="{CE6537A1-D6FC-4f65-9D91-7224C49458BB}"/>
                <c:ext xmlns:c16="http://schemas.microsoft.com/office/drawing/2014/chart" uri="{C3380CC4-5D6E-409C-BE32-E72D297353CC}">
                  <c16:uniqueId val="{00000068-1737-40ED-82CB-B6CB0849BCE8}"/>
                </c:ext>
              </c:extLst>
            </c:dLbl>
            <c:dLbl>
              <c:idx val="24"/>
              <c:delete val="1"/>
              <c:extLst>
                <c:ext xmlns:c15="http://schemas.microsoft.com/office/drawing/2012/chart" uri="{CE6537A1-D6FC-4f65-9D91-7224C49458BB}"/>
                <c:ext xmlns:c16="http://schemas.microsoft.com/office/drawing/2014/chart" uri="{C3380CC4-5D6E-409C-BE32-E72D297353CC}">
                  <c16:uniqueId val="{00000069-1737-40ED-82CB-B6CB0849BCE8}"/>
                </c:ext>
              </c:extLst>
            </c:dLbl>
            <c:dLbl>
              <c:idx val="25"/>
              <c:delete val="1"/>
              <c:extLst>
                <c:ext xmlns:c15="http://schemas.microsoft.com/office/drawing/2012/chart" uri="{CE6537A1-D6FC-4f65-9D91-7224C49458BB}"/>
                <c:ext xmlns:c16="http://schemas.microsoft.com/office/drawing/2014/chart" uri="{C3380CC4-5D6E-409C-BE32-E72D297353CC}">
                  <c16:uniqueId val="{0000006A-1737-40ED-82CB-B6CB0849BCE8}"/>
                </c:ext>
              </c:extLst>
            </c:dLbl>
            <c:dLbl>
              <c:idx val="26"/>
              <c:delete val="1"/>
              <c:extLst>
                <c:ext xmlns:c15="http://schemas.microsoft.com/office/drawing/2012/chart" uri="{CE6537A1-D6FC-4f65-9D91-7224C49458BB}"/>
                <c:ext xmlns:c16="http://schemas.microsoft.com/office/drawing/2014/chart" uri="{C3380CC4-5D6E-409C-BE32-E72D297353CC}">
                  <c16:uniqueId val="{0000006B-1737-40ED-82CB-B6CB0849BCE8}"/>
                </c:ext>
              </c:extLst>
            </c:dLbl>
            <c:numFmt formatCode="#,##0.0" sourceLinked="0"/>
            <c:spPr>
              <a:noFill/>
              <a:ln>
                <a:noFill/>
              </a:ln>
              <a:effectLst/>
            </c:spPr>
            <c:txPr>
              <a:bodyPr wrap="square" lIns="38100" tIns="19050" rIns="38100" bIns="19050" anchor="ctr">
                <a:spAutoFit/>
              </a:bodyPr>
              <a:lstStyle/>
              <a:p>
                <a:pPr>
                  <a:defRPr sz="800" i="1"/>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'Suivi 2019 - indicateurs SNBC1'!$O$1:$BH$1</c:f>
              <c:numCache>
                <c:formatCode>General</c:formatCode>
                <c:ptCount val="4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numCache>
            </c:numRef>
          </c:cat>
          <c:val>
            <c:numRef>
              <c:f>'Suivi 2019 - indicateurs SNBC1'!$O$108:$BH$108</c:f>
              <c:numCache>
                <c:formatCode>0.00</c:formatCode>
                <c:ptCount val="46"/>
                <c:pt idx="0">
                  <c:v>7.0167444214102321</c:v>
                </c:pt>
                <c:pt idx="1">
                  <c:v>7.4490329343390176</c:v>
                </c:pt>
                <c:pt idx="2">
                  <c:v>7.6790033994416289</c:v>
                </c:pt>
                <c:pt idx="3">
                  <c:v>7.7638959958322751</c:v>
                </c:pt>
                <c:pt idx="4">
                  <c:v>8.2384831420485671</c:v>
                </c:pt>
                <c:pt idx="5">
                  <c:v>8.629651909217019</c:v>
                </c:pt>
                <c:pt idx="6">
                  <c:v>8.4539079675591484</c:v>
                </c:pt>
                <c:pt idx="7">
                  <c:v>8.3838952349207911</c:v>
                </c:pt>
                <c:pt idx="8">
                  <c:v>8.6390044346485375</c:v>
                </c:pt>
                <c:pt idx="9">
                  <c:v>8.9349215625327219</c:v>
                </c:pt>
                <c:pt idx="10">
                  <c:v>9.464971953092471</c:v>
                </c:pt>
                <c:pt idx="11">
                  <c:v>9.8885343573595996</c:v>
                </c:pt>
                <c:pt idx="12">
                  <c:v>9.9403286064650818</c:v>
                </c:pt>
                <c:pt idx="13">
                  <c:v>10.291010463906987</c:v>
                </c:pt>
                <c:pt idx="14">
                  <c:v>10.552472561940709</c:v>
                </c:pt>
                <c:pt idx="15">
                  <c:v>10.918007775202051</c:v>
                </c:pt>
                <c:pt idx="16">
                  <c:v>11.338043190304894</c:v>
                </c:pt>
                <c:pt idx="17">
                  <c:v>11.680915061665321</c:v>
                </c:pt>
                <c:pt idx="18">
                  <c:v>11.562619167159795</c:v>
                </c:pt>
                <c:pt idx="19">
                  <c:v>11.992024086890847</c:v>
                </c:pt>
                <c:pt idx="20">
                  <c:v>12.462803000112766</c:v>
                </c:pt>
                <c:pt idx="21">
                  <c:v>11.878880815242916</c:v>
                </c:pt>
                <c:pt idx="22">
                  <c:v>12.193211580032299</c:v>
                </c:pt>
                <c:pt idx="23">
                  <c:v>12.097404974208731</c:v>
                </c:pt>
                <c:pt idx="24">
                  <c:v>11.91570881852795</c:v>
                </c:pt>
                <c:pt idx="25">
                  <c:v>12.114249948943147</c:v>
                </c:pt>
                <c:pt idx="26">
                  <c:v>12.010883943471553</c:v>
                </c:pt>
                <c:pt idx="27">
                  <c:v>12.033972857932417</c:v>
                </c:pt>
              </c:numCache>
            </c:numRef>
          </c:val>
          <c:smooth val="0"/>
          <c:extLst>
            <c:ext xmlns:c16="http://schemas.microsoft.com/office/drawing/2014/chart" uri="{C3380CC4-5D6E-409C-BE32-E72D297353CC}">
              <c16:uniqueId val="{00000006-28A6-4A3F-9D07-608D3BAD4BE8}"/>
            </c:ext>
          </c:extLst>
        </c:ser>
        <c:ser>
          <c:idx val="23"/>
          <c:order val="2"/>
          <c:tx>
            <c:v>Gaz</c:v>
          </c:tx>
          <c:spPr>
            <a:ln w="19050">
              <a:solidFill>
                <a:srgbClr val="FF4343"/>
              </a:solidFill>
              <a:prstDash val="solid"/>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36-1737-40ED-82CB-B6CB0849BCE8}"/>
                </c:ext>
              </c:extLst>
            </c:dLbl>
            <c:dLbl>
              <c:idx val="1"/>
              <c:delete val="1"/>
              <c:extLst>
                <c:ext xmlns:c15="http://schemas.microsoft.com/office/drawing/2012/chart" uri="{CE6537A1-D6FC-4f65-9D91-7224C49458BB}"/>
                <c:ext xmlns:c16="http://schemas.microsoft.com/office/drawing/2014/chart" uri="{C3380CC4-5D6E-409C-BE32-E72D297353CC}">
                  <c16:uniqueId val="{00000037-1737-40ED-82CB-B6CB0849BCE8}"/>
                </c:ext>
              </c:extLst>
            </c:dLbl>
            <c:dLbl>
              <c:idx val="2"/>
              <c:delete val="1"/>
              <c:extLst>
                <c:ext xmlns:c15="http://schemas.microsoft.com/office/drawing/2012/chart" uri="{CE6537A1-D6FC-4f65-9D91-7224C49458BB}"/>
                <c:ext xmlns:c16="http://schemas.microsoft.com/office/drawing/2014/chart" uri="{C3380CC4-5D6E-409C-BE32-E72D297353CC}">
                  <c16:uniqueId val="{00000038-1737-40ED-82CB-B6CB0849BCE8}"/>
                </c:ext>
              </c:extLst>
            </c:dLbl>
            <c:dLbl>
              <c:idx val="3"/>
              <c:delete val="1"/>
              <c:extLst>
                <c:ext xmlns:c15="http://schemas.microsoft.com/office/drawing/2012/chart" uri="{CE6537A1-D6FC-4f65-9D91-7224C49458BB}"/>
                <c:ext xmlns:c16="http://schemas.microsoft.com/office/drawing/2014/chart" uri="{C3380CC4-5D6E-409C-BE32-E72D297353CC}">
                  <c16:uniqueId val="{00000039-1737-40ED-82CB-B6CB0849BCE8}"/>
                </c:ext>
              </c:extLst>
            </c:dLbl>
            <c:dLbl>
              <c:idx val="4"/>
              <c:delete val="1"/>
              <c:extLst>
                <c:ext xmlns:c15="http://schemas.microsoft.com/office/drawing/2012/chart" uri="{CE6537A1-D6FC-4f65-9D91-7224C49458BB}"/>
                <c:ext xmlns:c16="http://schemas.microsoft.com/office/drawing/2014/chart" uri="{C3380CC4-5D6E-409C-BE32-E72D297353CC}">
                  <c16:uniqueId val="{0000003A-1737-40ED-82CB-B6CB0849BCE8}"/>
                </c:ext>
              </c:extLst>
            </c:dLbl>
            <c:dLbl>
              <c:idx val="5"/>
              <c:delete val="1"/>
              <c:extLst>
                <c:ext xmlns:c15="http://schemas.microsoft.com/office/drawing/2012/chart" uri="{CE6537A1-D6FC-4f65-9D91-7224C49458BB}"/>
                <c:ext xmlns:c16="http://schemas.microsoft.com/office/drawing/2014/chart" uri="{C3380CC4-5D6E-409C-BE32-E72D297353CC}">
                  <c16:uniqueId val="{0000003B-1737-40ED-82CB-B6CB0849BCE8}"/>
                </c:ext>
              </c:extLst>
            </c:dLbl>
            <c:dLbl>
              <c:idx val="6"/>
              <c:delete val="1"/>
              <c:extLst>
                <c:ext xmlns:c15="http://schemas.microsoft.com/office/drawing/2012/chart" uri="{CE6537A1-D6FC-4f65-9D91-7224C49458BB}"/>
                <c:ext xmlns:c16="http://schemas.microsoft.com/office/drawing/2014/chart" uri="{C3380CC4-5D6E-409C-BE32-E72D297353CC}">
                  <c16:uniqueId val="{0000003C-1737-40ED-82CB-B6CB0849BCE8}"/>
                </c:ext>
              </c:extLst>
            </c:dLbl>
            <c:dLbl>
              <c:idx val="7"/>
              <c:delete val="1"/>
              <c:extLst>
                <c:ext xmlns:c15="http://schemas.microsoft.com/office/drawing/2012/chart" uri="{CE6537A1-D6FC-4f65-9D91-7224C49458BB}"/>
                <c:ext xmlns:c16="http://schemas.microsoft.com/office/drawing/2014/chart" uri="{C3380CC4-5D6E-409C-BE32-E72D297353CC}">
                  <c16:uniqueId val="{0000003D-1737-40ED-82CB-B6CB0849BCE8}"/>
                </c:ext>
              </c:extLst>
            </c:dLbl>
            <c:dLbl>
              <c:idx val="8"/>
              <c:delete val="1"/>
              <c:extLst>
                <c:ext xmlns:c15="http://schemas.microsoft.com/office/drawing/2012/chart" uri="{CE6537A1-D6FC-4f65-9D91-7224C49458BB}"/>
                <c:ext xmlns:c16="http://schemas.microsoft.com/office/drawing/2014/chart" uri="{C3380CC4-5D6E-409C-BE32-E72D297353CC}">
                  <c16:uniqueId val="{0000003E-1737-40ED-82CB-B6CB0849BCE8}"/>
                </c:ext>
              </c:extLst>
            </c:dLbl>
            <c:dLbl>
              <c:idx val="9"/>
              <c:delete val="1"/>
              <c:extLst>
                <c:ext xmlns:c15="http://schemas.microsoft.com/office/drawing/2012/chart" uri="{CE6537A1-D6FC-4f65-9D91-7224C49458BB}"/>
                <c:ext xmlns:c16="http://schemas.microsoft.com/office/drawing/2014/chart" uri="{C3380CC4-5D6E-409C-BE32-E72D297353CC}">
                  <c16:uniqueId val="{0000003F-1737-40ED-82CB-B6CB0849BCE8}"/>
                </c:ext>
              </c:extLst>
            </c:dLbl>
            <c:dLbl>
              <c:idx val="10"/>
              <c:delete val="1"/>
              <c:extLst>
                <c:ext xmlns:c15="http://schemas.microsoft.com/office/drawing/2012/chart" uri="{CE6537A1-D6FC-4f65-9D91-7224C49458BB}"/>
                <c:ext xmlns:c16="http://schemas.microsoft.com/office/drawing/2014/chart" uri="{C3380CC4-5D6E-409C-BE32-E72D297353CC}">
                  <c16:uniqueId val="{00000040-1737-40ED-82CB-B6CB0849BCE8}"/>
                </c:ext>
              </c:extLst>
            </c:dLbl>
            <c:dLbl>
              <c:idx val="11"/>
              <c:delete val="1"/>
              <c:extLst>
                <c:ext xmlns:c15="http://schemas.microsoft.com/office/drawing/2012/chart" uri="{CE6537A1-D6FC-4f65-9D91-7224C49458BB}"/>
                <c:ext xmlns:c16="http://schemas.microsoft.com/office/drawing/2014/chart" uri="{C3380CC4-5D6E-409C-BE32-E72D297353CC}">
                  <c16:uniqueId val="{00000041-1737-40ED-82CB-B6CB0849BCE8}"/>
                </c:ext>
              </c:extLst>
            </c:dLbl>
            <c:dLbl>
              <c:idx val="12"/>
              <c:delete val="1"/>
              <c:extLst>
                <c:ext xmlns:c15="http://schemas.microsoft.com/office/drawing/2012/chart" uri="{CE6537A1-D6FC-4f65-9D91-7224C49458BB}"/>
                <c:ext xmlns:c16="http://schemas.microsoft.com/office/drawing/2014/chart" uri="{C3380CC4-5D6E-409C-BE32-E72D297353CC}">
                  <c16:uniqueId val="{00000042-1737-40ED-82CB-B6CB0849BCE8}"/>
                </c:ext>
              </c:extLst>
            </c:dLbl>
            <c:dLbl>
              <c:idx val="13"/>
              <c:delete val="1"/>
              <c:extLst>
                <c:ext xmlns:c15="http://schemas.microsoft.com/office/drawing/2012/chart" uri="{CE6537A1-D6FC-4f65-9D91-7224C49458BB}"/>
                <c:ext xmlns:c16="http://schemas.microsoft.com/office/drawing/2014/chart" uri="{C3380CC4-5D6E-409C-BE32-E72D297353CC}">
                  <c16:uniqueId val="{00000043-1737-40ED-82CB-B6CB0849BCE8}"/>
                </c:ext>
              </c:extLst>
            </c:dLbl>
            <c:dLbl>
              <c:idx val="14"/>
              <c:delete val="1"/>
              <c:extLst>
                <c:ext xmlns:c15="http://schemas.microsoft.com/office/drawing/2012/chart" uri="{CE6537A1-D6FC-4f65-9D91-7224C49458BB}"/>
                <c:ext xmlns:c16="http://schemas.microsoft.com/office/drawing/2014/chart" uri="{C3380CC4-5D6E-409C-BE32-E72D297353CC}">
                  <c16:uniqueId val="{00000044-1737-40ED-82CB-B6CB0849BCE8}"/>
                </c:ext>
              </c:extLst>
            </c:dLbl>
            <c:dLbl>
              <c:idx val="15"/>
              <c:delete val="1"/>
              <c:extLst>
                <c:ext xmlns:c15="http://schemas.microsoft.com/office/drawing/2012/chart" uri="{CE6537A1-D6FC-4f65-9D91-7224C49458BB}"/>
                <c:ext xmlns:c16="http://schemas.microsoft.com/office/drawing/2014/chart" uri="{C3380CC4-5D6E-409C-BE32-E72D297353CC}">
                  <c16:uniqueId val="{00000045-1737-40ED-82CB-B6CB0849BCE8}"/>
                </c:ext>
              </c:extLst>
            </c:dLbl>
            <c:dLbl>
              <c:idx val="16"/>
              <c:delete val="1"/>
              <c:extLst>
                <c:ext xmlns:c15="http://schemas.microsoft.com/office/drawing/2012/chart" uri="{CE6537A1-D6FC-4f65-9D91-7224C49458BB}"/>
                <c:ext xmlns:c16="http://schemas.microsoft.com/office/drawing/2014/chart" uri="{C3380CC4-5D6E-409C-BE32-E72D297353CC}">
                  <c16:uniqueId val="{00000046-1737-40ED-82CB-B6CB0849BCE8}"/>
                </c:ext>
              </c:extLst>
            </c:dLbl>
            <c:dLbl>
              <c:idx val="17"/>
              <c:delete val="1"/>
              <c:extLst>
                <c:ext xmlns:c15="http://schemas.microsoft.com/office/drawing/2012/chart" uri="{CE6537A1-D6FC-4f65-9D91-7224C49458BB}"/>
                <c:ext xmlns:c16="http://schemas.microsoft.com/office/drawing/2014/chart" uri="{C3380CC4-5D6E-409C-BE32-E72D297353CC}">
                  <c16:uniqueId val="{00000047-1737-40ED-82CB-B6CB0849BCE8}"/>
                </c:ext>
              </c:extLst>
            </c:dLbl>
            <c:dLbl>
              <c:idx val="18"/>
              <c:delete val="1"/>
              <c:extLst>
                <c:ext xmlns:c15="http://schemas.microsoft.com/office/drawing/2012/chart" uri="{CE6537A1-D6FC-4f65-9D91-7224C49458BB}"/>
                <c:ext xmlns:c16="http://schemas.microsoft.com/office/drawing/2014/chart" uri="{C3380CC4-5D6E-409C-BE32-E72D297353CC}">
                  <c16:uniqueId val="{00000048-1737-40ED-82CB-B6CB0849BCE8}"/>
                </c:ext>
              </c:extLst>
            </c:dLbl>
            <c:dLbl>
              <c:idx val="19"/>
              <c:delete val="1"/>
              <c:extLst>
                <c:ext xmlns:c15="http://schemas.microsoft.com/office/drawing/2012/chart" uri="{CE6537A1-D6FC-4f65-9D91-7224C49458BB}"/>
                <c:ext xmlns:c16="http://schemas.microsoft.com/office/drawing/2014/chart" uri="{C3380CC4-5D6E-409C-BE32-E72D297353CC}">
                  <c16:uniqueId val="{00000049-1737-40ED-82CB-B6CB0849BCE8}"/>
                </c:ext>
              </c:extLst>
            </c:dLbl>
            <c:dLbl>
              <c:idx val="20"/>
              <c:delete val="1"/>
              <c:extLst>
                <c:ext xmlns:c15="http://schemas.microsoft.com/office/drawing/2012/chart" uri="{CE6537A1-D6FC-4f65-9D91-7224C49458BB}"/>
                <c:ext xmlns:c16="http://schemas.microsoft.com/office/drawing/2014/chart" uri="{C3380CC4-5D6E-409C-BE32-E72D297353CC}">
                  <c16:uniqueId val="{0000004A-1737-40ED-82CB-B6CB0849BCE8}"/>
                </c:ext>
              </c:extLst>
            </c:dLbl>
            <c:dLbl>
              <c:idx val="21"/>
              <c:delete val="1"/>
              <c:extLst>
                <c:ext xmlns:c15="http://schemas.microsoft.com/office/drawing/2012/chart" uri="{CE6537A1-D6FC-4f65-9D91-7224C49458BB}"/>
                <c:ext xmlns:c16="http://schemas.microsoft.com/office/drawing/2014/chart" uri="{C3380CC4-5D6E-409C-BE32-E72D297353CC}">
                  <c16:uniqueId val="{0000004B-1737-40ED-82CB-B6CB0849BCE8}"/>
                </c:ext>
              </c:extLst>
            </c:dLbl>
            <c:dLbl>
              <c:idx val="22"/>
              <c:delete val="1"/>
              <c:extLst>
                <c:ext xmlns:c15="http://schemas.microsoft.com/office/drawing/2012/chart" uri="{CE6537A1-D6FC-4f65-9D91-7224C49458BB}"/>
                <c:ext xmlns:c16="http://schemas.microsoft.com/office/drawing/2014/chart" uri="{C3380CC4-5D6E-409C-BE32-E72D297353CC}">
                  <c16:uniqueId val="{0000004C-1737-40ED-82CB-B6CB0849BCE8}"/>
                </c:ext>
              </c:extLst>
            </c:dLbl>
            <c:dLbl>
              <c:idx val="23"/>
              <c:delete val="1"/>
              <c:extLst>
                <c:ext xmlns:c15="http://schemas.microsoft.com/office/drawing/2012/chart" uri="{CE6537A1-D6FC-4f65-9D91-7224C49458BB}"/>
                <c:ext xmlns:c16="http://schemas.microsoft.com/office/drawing/2014/chart" uri="{C3380CC4-5D6E-409C-BE32-E72D297353CC}">
                  <c16:uniqueId val="{0000004D-1737-40ED-82CB-B6CB0849BCE8}"/>
                </c:ext>
              </c:extLst>
            </c:dLbl>
            <c:dLbl>
              <c:idx val="24"/>
              <c:delete val="1"/>
              <c:extLst>
                <c:ext xmlns:c15="http://schemas.microsoft.com/office/drawing/2012/chart" uri="{CE6537A1-D6FC-4f65-9D91-7224C49458BB}"/>
                <c:ext xmlns:c16="http://schemas.microsoft.com/office/drawing/2014/chart" uri="{C3380CC4-5D6E-409C-BE32-E72D297353CC}">
                  <c16:uniqueId val="{0000004E-1737-40ED-82CB-B6CB0849BCE8}"/>
                </c:ext>
              </c:extLst>
            </c:dLbl>
            <c:dLbl>
              <c:idx val="25"/>
              <c:delete val="1"/>
              <c:extLst>
                <c:ext xmlns:c15="http://schemas.microsoft.com/office/drawing/2012/chart" uri="{CE6537A1-D6FC-4f65-9D91-7224C49458BB}"/>
                <c:ext xmlns:c16="http://schemas.microsoft.com/office/drawing/2014/chart" uri="{C3380CC4-5D6E-409C-BE32-E72D297353CC}">
                  <c16:uniqueId val="{0000004F-1737-40ED-82CB-B6CB0849BCE8}"/>
                </c:ext>
              </c:extLst>
            </c:dLbl>
            <c:dLbl>
              <c:idx val="26"/>
              <c:delete val="1"/>
              <c:extLst>
                <c:ext xmlns:c15="http://schemas.microsoft.com/office/drawing/2012/chart" uri="{CE6537A1-D6FC-4f65-9D91-7224C49458BB}"/>
                <c:ext xmlns:c16="http://schemas.microsoft.com/office/drawing/2014/chart" uri="{C3380CC4-5D6E-409C-BE32-E72D297353CC}">
                  <c16:uniqueId val="{00000050-1737-40ED-82CB-B6CB0849BCE8}"/>
                </c:ext>
              </c:extLst>
            </c:dLbl>
            <c:numFmt formatCode="#,##0.0" sourceLinked="0"/>
            <c:spPr>
              <a:noFill/>
              <a:ln>
                <a:noFill/>
              </a:ln>
              <a:effectLst/>
            </c:spPr>
            <c:txPr>
              <a:bodyPr wrap="square" lIns="38100" tIns="19050" rIns="38100" bIns="19050" anchor="ctr">
                <a:spAutoFit/>
              </a:bodyPr>
              <a:lstStyle/>
              <a:p>
                <a:pPr>
                  <a:defRPr sz="800" i="1"/>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'Suivi 2019 - indicateurs SNBC1'!$O$1:$BH$1</c:f>
              <c:numCache>
                <c:formatCode>General</c:formatCode>
                <c:ptCount val="4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numCache>
            </c:numRef>
          </c:cat>
          <c:val>
            <c:numRef>
              <c:f>'Suivi 2019 - indicateurs SNBC1'!$O$112:$BH$112</c:f>
              <c:numCache>
                <c:formatCode>0.00</c:formatCode>
                <c:ptCount val="46"/>
                <c:pt idx="10">
                  <c:v>4.7679717564039557</c:v>
                </c:pt>
                <c:pt idx="11">
                  <c:v>4.7002671573257757</c:v>
                </c:pt>
                <c:pt idx="12">
                  <c:v>4.4784295971302246</c:v>
                </c:pt>
                <c:pt idx="13">
                  <c:v>5.2558770550973062</c:v>
                </c:pt>
                <c:pt idx="14">
                  <c:v>5.364153004557604</c:v>
                </c:pt>
                <c:pt idx="15">
                  <c:v>5.4597087287699582</c:v>
                </c:pt>
                <c:pt idx="16">
                  <c:v>5.0141281882901296</c:v>
                </c:pt>
                <c:pt idx="17">
                  <c:v>5.5458838131255268</c:v>
                </c:pt>
                <c:pt idx="18">
                  <c:v>4.8659436708523049</c:v>
                </c:pt>
                <c:pt idx="19">
                  <c:v>5.9701955871962165</c:v>
                </c:pt>
                <c:pt idx="20">
                  <c:v>6.0302049442812802</c:v>
                </c:pt>
                <c:pt idx="21">
                  <c:v>6.9143009070984514</c:v>
                </c:pt>
                <c:pt idx="22">
                  <c:v>7.034366614488154</c:v>
                </c:pt>
                <c:pt idx="23">
                  <c:v>7.1101695246929593</c:v>
                </c:pt>
                <c:pt idx="24">
                  <c:v>7.5102056704578999</c:v>
                </c:pt>
                <c:pt idx="25">
                  <c:v>7.4720607041572249</c:v>
                </c:pt>
                <c:pt idx="26">
                  <c:v>7.0264548130382884</c:v>
                </c:pt>
                <c:pt idx="27">
                  <c:v>7.5549928191816882</c:v>
                </c:pt>
              </c:numCache>
            </c:numRef>
          </c:val>
          <c:smooth val="0"/>
          <c:extLst>
            <c:ext xmlns:c16="http://schemas.microsoft.com/office/drawing/2014/chart" uri="{C3380CC4-5D6E-409C-BE32-E72D297353CC}">
              <c16:uniqueId val="{00000004-28A6-4A3F-9D07-608D3BAD4BE8}"/>
            </c:ext>
          </c:extLst>
        </c:ser>
        <c:ser>
          <c:idx val="27"/>
          <c:order val="3"/>
          <c:tx>
            <c:v>Scénario SNBC 2015 - Gaz</c:v>
          </c:tx>
          <c:spPr>
            <a:ln>
              <a:solidFill>
                <a:srgbClr val="FF4343"/>
              </a:solidFill>
              <a:prstDash val="sysDot"/>
            </a:ln>
          </c:spPr>
          <c:marker>
            <c:symbol val="none"/>
          </c:marker>
          <c:cat>
            <c:numRef>
              <c:f>'Suivi 2019 - indicateurs SNBC1'!$O$1:$BH$1</c:f>
              <c:numCache>
                <c:formatCode>General</c:formatCode>
                <c:ptCount val="4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numCache>
            </c:numRef>
          </c:cat>
          <c:val>
            <c:numRef>
              <c:f>'Suivi 2019 - indicateurs SNBC1'!$O$114:$BH$114</c:f>
              <c:numCache>
                <c:formatCode>0.00</c:formatCode>
                <c:ptCount val="46"/>
                <c:pt idx="25">
                  <c:v>5.7475390875180947</c:v>
                </c:pt>
                <c:pt idx="26">
                  <c:v>5.6344727448128209</c:v>
                </c:pt>
                <c:pt idx="27">
                  <c:v>5.5214064021075471</c:v>
                </c:pt>
                <c:pt idx="28">
                  <c:v>5.4083400594022724</c:v>
                </c:pt>
                <c:pt idx="29">
                  <c:v>5.2952737166969985</c:v>
                </c:pt>
                <c:pt idx="30">
                  <c:v>5.1822073739917247</c:v>
                </c:pt>
                <c:pt idx="31">
                  <c:v>5.0502966408355716</c:v>
                </c:pt>
                <c:pt idx="32">
                  <c:v>4.9183859076794185</c:v>
                </c:pt>
                <c:pt idx="33">
                  <c:v>4.7864751745232663</c:v>
                </c:pt>
                <c:pt idx="34">
                  <c:v>4.6545644413671132</c:v>
                </c:pt>
                <c:pt idx="35">
                  <c:v>4.5226537082109601</c:v>
                </c:pt>
                <c:pt idx="36">
                  <c:v>4.4095873655056863</c:v>
                </c:pt>
                <c:pt idx="37">
                  <c:v>4.2965210228004125</c:v>
                </c:pt>
                <c:pt idx="38">
                  <c:v>4.1834546800951378</c:v>
                </c:pt>
                <c:pt idx="39">
                  <c:v>4.0703883373898639</c:v>
                </c:pt>
                <c:pt idx="40">
                  <c:v>3.9573219946845901</c:v>
                </c:pt>
                <c:pt idx="41">
                  <c:v>3.8065668710775582</c:v>
                </c:pt>
                <c:pt idx="42">
                  <c:v>3.6558117474705263</c:v>
                </c:pt>
                <c:pt idx="43">
                  <c:v>3.5050566238634939</c:v>
                </c:pt>
                <c:pt idx="44">
                  <c:v>3.354301500256462</c:v>
                </c:pt>
                <c:pt idx="45">
                  <c:v>3.2035463766494301</c:v>
                </c:pt>
              </c:numCache>
            </c:numRef>
          </c:val>
          <c:smooth val="0"/>
          <c:extLst>
            <c:ext xmlns:c16="http://schemas.microsoft.com/office/drawing/2014/chart" uri="{C3380CC4-5D6E-409C-BE32-E72D297353CC}">
              <c16:uniqueId val="{00000005-28A6-4A3F-9D07-608D3BAD4BE8}"/>
            </c:ext>
          </c:extLst>
        </c:ser>
        <c:ser>
          <c:idx val="24"/>
          <c:order val="4"/>
          <c:tx>
            <c:v>Produits pétroliers</c:v>
          </c:tx>
          <c:spPr>
            <a:ln w="19050">
              <a:solidFill>
                <a:srgbClr val="BA4BFF"/>
              </a:solidFill>
              <a:prstDash val="solid"/>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B-1737-40ED-82CB-B6CB0849BCE8}"/>
                </c:ext>
              </c:extLst>
            </c:dLbl>
            <c:dLbl>
              <c:idx val="1"/>
              <c:delete val="1"/>
              <c:extLst>
                <c:ext xmlns:c15="http://schemas.microsoft.com/office/drawing/2012/chart" uri="{CE6537A1-D6FC-4f65-9D91-7224C49458BB}"/>
                <c:ext xmlns:c16="http://schemas.microsoft.com/office/drawing/2014/chart" uri="{C3380CC4-5D6E-409C-BE32-E72D297353CC}">
                  <c16:uniqueId val="{0000001C-1737-40ED-82CB-B6CB0849BCE8}"/>
                </c:ext>
              </c:extLst>
            </c:dLbl>
            <c:dLbl>
              <c:idx val="2"/>
              <c:delete val="1"/>
              <c:extLst>
                <c:ext xmlns:c15="http://schemas.microsoft.com/office/drawing/2012/chart" uri="{CE6537A1-D6FC-4f65-9D91-7224C49458BB}"/>
                <c:ext xmlns:c16="http://schemas.microsoft.com/office/drawing/2014/chart" uri="{C3380CC4-5D6E-409C-BE32-E72D297353CC}">
                  <c16:uniqueId val="{0000001D-1737-40ED-82CB-B6CB0849BCE8}"/>
                </c:ext>
              </c:extLst>
            </c:dLbl>
            <c:dLbl>
              <c:idx val="3"/>
              <c:delete val="1"/>
              <c:extLst>
                <c:ext xmlns:c15="http://schemas.microsoft.com/office/drawing/2012/chart" uri="{CE6537A1-D6FC-4f65-9D91-7224C49458BB}"/>
                <c:ext xmlns:c16="http://schemas.microsoft.com/office/drawing/2014/chart" uri="{C3380CC4-5D6E-409C-BE32-E72D297353CC}">
                  <c16:uniqueId val="{0000001E-1737-40ED-82CB-B6CB0849BCE8}"/>
                </c:ext>
              </c:extLst>
            </c:dLbl>
            <c:dLbl>
              <c:idx val="4"/>
              <c:delete val="1"/>
              <c:extLst>
                <c:ext xmlns:c15="http://schemas.microsoft.com/office/drawing/2012/chart" uri="{CE6537A1-D6FC-4f65-9D91-7224C49458BB}"/>
                <c:ext xmlns:c16="http://schemas.microsoft.com/office/drawing/2014/chart" uri="{C3380CC4-5D6E-409C-BE32-E72D297353CC}">
                  <c16:uniqueId val="{0000001F-1737-40ED-82CB-B6CB0849BCE8}"/>
                </c:ext>
              </c:extLst>
            </c:dLbl>
            <c:dLbl>
              <c:idx val="5"/>
              <c:delete val="1"/>
              <c:extLst>
                <c:ext xmlns:c15="http://schemas.microsoft.com/office/drawing/2012/chart" uri="{CE6537A1-D6FC-4f65-9D91-7224C49458BB}"/>
                <c:ext xmlns:c16="http://schemas.microsoft.com/office/drawing/2014/chart" uri="{C3380CC4-5D6E-409C-BE32-E72D297353CC}">
                  <c16:uniqueId val="{00000020-1737-40ED-82CB-B6CB0849BCE8}"/>
                </c:ext>
              </c:extLst>
            </c:dLbl>
            <c:dLbl>
              <c:idx val="6"/>
              <c:delete val="1"/>
              <c:extLst>
                <c:ext xmlns:c15="http://schemas.microsoft.com/office/drawing/2012/chart" uri="{CE6537A1-D6FC-4f65-9D91-7224C49458BB}"/>
                <c:ext xmlns:c16="http://schemas.microsoft.com/office/drawing/2014/chart" uri="{C3380CC4-5D6E-409C-BE32-E72D297353CC}">
                  <c16:uniqueId val="{00000021-1737-40ED-82CB-B6CB0849BCE8}"/>
                </c:ext>
              </c:extLst>
            </c:dLbl>
            <c:dLbl>
              <c:idx val="7"/>
              <c:delete val="1"/>
              <c:extLst>
                <c:ext xmlns:c15="http://schemas.microsoft.com/office/drawing/2012/chart" uri="{CE6537A1-D6FC-4f65-9D91-7224C49458BB}"/>
                <c:ext xmlns:c16="http://schemas.microsoft.com/office/drawing/2014/chart" uri="{C3380CC4-5D6E-409C-BE32-E72D297353CC}">
                  <c16:uniqueId val="{00000022-1737-40ED-82CB-B6CB0849BCE8}"/>
                </c:ext>
              </c:extLst>
            </c:dLbl>
            <c:dLbl>
              <c:idx val="8"/>
              <c:delete val="1"/>
              <c:extLst>
                <c:ext xmlns:c15="http://schemas.microsoft.com/office/drawing/2012/chart" uri="{CE6537A1-D6FC-4f65-9D91-7224C49458BB}"/>
                <c:ext xmlns:c16="http://schemas.microsoft.com/office/drawing/2014/chart" uri="{C3380CC4-5D6E-409C-BE32-E72D297353CC}">
                  <c16:uniqueId val="{00000023-1737-40ED-82CB-B6CB0849BCE8}"/>
                </c:ext>
              </c:extLst>
            </c:dLbl>
            <c:dLbl>
              <c:idx val="9"/>
              <c:delete val="1"/>
              <c:extLst>
                <c:ext xmlns:c15="http://schemas.microsoft.com/office/drawing/2012/chart" uri="{CE6537A1-D6FC-4f65-9D91-7224C49458BB}"/>
                <c:ext xmlns:c16="http://schemas.microsoft.com/office/drawing/2014/chart" uri="{C3380CC4-5D6E-409C-BE32-E72D297353CC}">
                  <c16:uniqueId val="{00000024-1737-40ED-82CB-B6CB0849BCE8}"/>
                </c:ext>
              </c:extLst>
            </c:dLbl>
            <c:dLbl>
              <c:idx val="10"/>
              <c:delete val="1"/>
              <c:extLst>
                <c:ext xmlns:c15="http://schemas.microsoft.com/office/drawing/2012/chart" uri="{CE6537A1-D6FC-4f65-9D91-7224C49458BB}"/>
                <c:ext xmlns:c16="http://schemas.microsoft.com/office/drawing/2014/chart" uri="{C3380CC4-5D6E-409C-BE32-E72D297353CC}">
                  <c16:uniqueId val="{00000025-1737-40ED-82CB-B6CB0849BCE8}"/>
                </c:ext>
              </c:extLst>
            </c:dLbl>
            <c:dLbl>
              <c:idx val="11"/>
              <c:delete val="1"/>
              <c:extLst>
                <c:ext xmlns:c15="http://schemas.microsoft.com/office/drawing/2012/chart" uri="{CE6537A1-D6FC-4f65-9D91-7224C49458BB}"/>
                <c:ext xmlns:c16="http://schemas.microsoft.com/office/drawing/2014/chart" uri="{C3380CC4-5D6E-409C-BE32-E72D297353CC}">
                  <c16:uniqueId val="{00000026-1737-40ED-82CB-B6CB0849BCE8}"/>
                </c:ext>
              </c:extLst>
            </c:dLbl>
            <c:dLbl>
              <c:idx val="12"/>
              <c:delete val="1"/>
              <c:extLst>
                <c:ext xmlns:c15="http://schemas.microsoft.com/office/drawing/2012/chart" uri="{CE6537A1-D6FC-4f65-9D91-7224C49458BB}"/>
                <c:ext xmlns:c16="http://schemas.microsoft.com/office/drawing/2014/chart" uri="{C3380CC4-5D6E-409C-BE32-E72D297353CC}">
                  <c16:uniqueId val="{00000027-1737-40ED-82CB-B6CB0849BCE8}"/>
                </c:ext>
              </c:extLst>
            </c:dLbl>
            <c:dLbl>
              <c:idx val="13"/>
              <c:delete val="1"/>
              <c:extLst>
                <c:ext xmlns:c15="http://schemas.microsoft.com/office/drawing/2012/chart" uri="{CE6537A1-D6FC-4f65-9D91-7224C49458BB}"/>
                <c:ext xmlns:c16="http://schemas.microsoft.com/office/drawing/2014/chart" uri="{C3380CC4-5D6E-409C-BE32-E72D297353CC}">
                  <c16:uniqueId val="{00000028-1737-40ED-82CB-B6CB0849BCE8}"/>
                </c:ext>
              </c:extLst>
            </c:dLbl>
            <c:dLbl>
              <c:idx val="14"/>
              <c:delete val="1"/>
              <c:extLst>
                <c:ext xmlns:c15="http://schemas.microsoft.com/office/drawing/2012/chart" uri="{CE6537A1-D6FC-4f65-9D91-7224C49458BB}"/>
                <c:ext xmlns:c16="http://schemas.microsoft.com/office/drawing/2014/chart" uri="{C3380CC4-5D6E-409C-BE32-E72D297353CC}">
                  <c16:uniqueId val="{00000029-1737-40ED-82CB-B6CB0849BCE8}"/>
                </c:ext>
              </c:extLst>
            </c:dLbl>
            <c:dLbl>
              <c:idx val="15"/>
              <c:delete val="1"/>
              <c:extLst>
                <c:ext xmlns:c15="http://schemas.microsoft.com/office/drawing/2012/chart" uri="{CE6537A1-D6FC-4f65-9D91-7224C49458BB}"/>
                <c:ext xmlns:c16="http://schemas.microsoft.com/office/drawing/2014/chart" uri="{C3380CC4-5D6E-409C-BE32-E72D297353CC}">
                  <c16:uniqueId val="{0000002A-1737-40ED-82CB-B6CB0849BCE8}"/>
                </c:ext>
              </c:extLst>
            </c:dLbl>
            <c:dLbl>
              <c:idx val="16"/>
              <c:delete val="1"/>
              <c:extLst>
                <c:ext xmlns:c15="http://schemas.microsoft.com/office/drawing/2012/chart" uri="{CE6537A1-D6FC-4f65-9D91-7224C49458BB}"/>
                <c:ext xmlns:c16="http://schemas.microsoft.com/office/drawing/2014/chart" uri="{C3380CC4-5D6E-409C-BE32-E72D297353CC}">
                  <c16:uniqueId val="{0000002B-1737-40ED-82CB-B6CB0849BCE8}"/>
                </c:ext>
              </c:extLst>
            </c:dLbl>
            <c:dLbl>
              <c:idx val="17"/>
              <c:delete val="1"/>
              <c:extLst>
                <c:ext xmlns:c15="http://schemas.microsoft.com/office/drawing/2012/chart" uri="{CE6537A1-D6FC-4f65-9D91-7224C49458BB}"/>
                <c:ext xmlns:c16="http://schemas.microsoft.com/office/drawing/2014/chart" uri="{C3380CC4-5D6E-409C-BE32-E72D297353CC}">
                  <c16:uniqueId val="{0000002C-1737-40ED-82CB-B6CB0849BCE8}"/>
                </c:ext>
              </c:extLst>
            </c:dLbl>
            <c:dLbl>
              <c:idx val="18"/>
              <c:delete val="1"/>
              <c:extLst>
                <c:ext xmlns:c15="http://schemas.microsoft.com/office/drawing/2012/chart" uri="{CE6537A1-D6FC-4f65-9D91-7224C49458BB}"/>
                <c:ext xmlns:c16="http://schemas.microsoft.com/office/drawing/2014/chart" uri="{C3380CC4-5D6E-409C-BE32-E72D297353CC}">
                  <c16:uniqueId val="{0000002D-1737-40ED-82CB-B6CB0849BCE8}"/>
                </c:ext>
              </c:extLst>
            </c:dLbl>
            <c:dLbl>
              <c:idx val="19"/>
              <c:delete val="1"/>
              <c:extLst>
                <c:ext xmlns:c15="http://schemas.microsoft.com/office/drawing/2012/chart" uri="{CE6537A1-D6FC-4f65-9D91-7224C49458BB}"/>
                <c:ext xmlns:c16="http://schemas.microsoft.com/office/drawing/2014/chart" uri="{C3380CC4-5D6E-409C-BE32-E72D297353CC}">
                  <c16:uniqueId val="{0000002E-1737-40ED-82CB-B6CB0849BCE8}"/>
                </c:ext>
              </c:extLst>
            </c:dLbl>
            <c:dLbl>
              <c:idx val="20"/>
              <c:delete val="1"/>
              <c:extLst>
                <c:ext xmlns:c15="http://schemas.microsoft.com/office/drawing/2012/chart" uri="{CE6537A1-D6FC-4f65-9D91-7224C49458BB}"/>
                <c:ext xmlns:c16="http://schemas.microsoft.com/office/drawing/2014/chart" uri="{C3380CC4-5D6E-409C-BE32-E72D297353CC}">
                  <c16:uniqueId val="{0000002F-1737-40ED-82CB-B6CB0849BCE8}"/>
                </c:ext>
              </c:extLst>
            </c:dLbl>
            <c:dLbl>
              <c:idx val="21"/>
              <c:delete val="1"/>
              <c:extLst>
                <c:ext xmlns:c15="http://schemas.microsoft.com/office/drawing/2012/chart" uri="{CE6537A1-D6FC-4f65-9D91-7224C49458BB}"/>
                <c:ext xmlns:c16="http://schemas.microsoft.com/office/drawing/2014/chart" uri="{C3380CC4-5D6E-409C-BE32-E72D297353CC}">
                  <c16:uniqueId val="{00000030-1737-40ED-82CB-B6CB0849BCE8}"/>
                </c:ext>
              </c:extLst>
            </c:dLbl>
            <c:dLbl>
              <c:idx val="22"/>
              <c:delete val="1"/>
              <c:extLst>
                <c:ext xmlns:c15="http://schemas.microsoft.com/office/drawing/2012/chart" uri="{CE6537A1-D6FC-4f65-9D91-7224C49458BB}"/>
                <c:ext xmlns:c16="http://schemas.microsoft.com/office/drawing/2014/chart" uri="{C3380CC4-5D6E-409C-BE32-E72D297353CC}">
                  <c16:uniqueId val="{00000031-1737-40ED-82CB-B6CB0849BCE8}"/>
                </c:ext>
              </c:extLst>
            </c:dLbl>
            <c:dLbl>
              <c:idx val="23"/>
              <c:delete val="1"/>
              <c:extLst>
                <c:ext xmlns:c15="http://schemas.microsoft.com/office/drawing/2012/chart" uri="{CE6537A1-D6FC-4f65-9D91-7224C49458BB}"/>
                <c:ext xmlns:c16="http://schemas.microsoft.com/office/drawing/2014/chart" uri="{C3380CC4-5D6E-409C-BE32-E72D297353CC}">
                  <c16:uniqueId val="{00000032-1737-40ED-82CB-B6CB0849BCE8}"/>
                </c:ext>
              </c:extLst>
            </c:dLbl>
            <c:dLbl>
              <c:idx val="24"/>
              <c:delete val="1"/>
              <c:extLst>
                <c:ext xmlns:c15="http://schemas.microsoft.com/office/drawing/2012/chart" uri="{CE6537A1-D6FC-4f65-9D91-7224C49458BB}"/>
                <c:ext xmlns:c16="http://schemas.microsoft.com/office/drawing/2014/chart" uri="{C3380CC4-5D6E-409C-BE32-E72D297353CC}">
                  <c16:uniqueId val="{00000033-1737-40ED-82CB-B6CB0849BCE8}"/>
                </c:ext>
              </c:extLst>
            </c:dLbl>
            <c:dLbl>
              <c:idx val="25"/>
              <c:delete val="1"/>
              <c:extLst>
                <c:ext xmlns:c15="http://schemas.microsoft.com/office/drawing/2012/chart" uri="{CE6537A1-D6FC-4f65-9D91-7224C49458BB}"/>
                <c:ext xmlns:c16="http://schemas.microsoft.com/office/drawing/2014/chart" uri="{C3380CC4-5D6E-409C-BE32-E72D297353CC}">
                  <c16:uniqueId val="{00000034-1737-40ED-82CB-B6CB0849BCE8}"/>
                </c:ext>
              </c:extLst>
            </c:dLbl>
            <c:dLbl>
              <c:idx val="26"/>
              <c:delete val="1"/>
              <c:extLst>
                <c:ext xmlns:c15="http://schemas.microsoft.com/office/drawing/2012/chart" uri="{CE6537A1-D6FC-4f65-9D91-7224C49458BB}"/>
                <c:ext xmlns:c16="http://schemas.microsoft.com/office/drawing/2014/chart" uri="{C3380CC4-5D6E-409C-BE32-E72D297353CC}">
                  <c16:uniqueId val="{00000035-1737-40ED-82CB-B6CB0849BCE8}"/>
                </c:ext>
              </c:extLst>
            </c:dLbl>
            <c:numFmt formatCode="#,##0.0" sourceLinked="0"/>
            <c:spPr>
              <a:noFill/>
              <a:ln>
                <a:noFill/>
              </a:ln>
              <a:effectLst/>
            </c:spPr>
            <c:txPr>
              <a:bodyPr wrap="square" lIns="38100" tIns="19050" rIns="38100" bIns="19050" anchor="ctr">
                <a:spAutoFit/>
              </a:bodyPr>
              <a:lstStyle/>
              <a:p>
                <a:pPr>
                  <a:defRPr sz="800" i="1"/>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'Suivi 2019 - indicateurs SNBC1'!$O$1:$BH$1</c:f>
              <c:numCache>
                <c:formatCode>General</c:formatCode>
                <c:ptCount val="4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numCache>
            </c:numRef>
          </c:cat>
          <c:val>
            <c:numRef>
              <c:f>'Suivi 2019 - indicateurs SNBC1'!$O$116:$BH$116</c:f>
              <c:numCache>
                <c:formatCode>0.00</c:formatCode>
                <c:ptCount val="46"/>
                <c:pt idx="0">
                  <c:v>5.2108569194460337</c:v>
                </c:pt>
                <c:pt idx="1">
                  <c:v>5.2560160565763718</c:v>
                </c:pt>
                <c:pt idx="2">
                  <c:v>5.333149360682925</c:v>
                </c:pt>
                <c:pt idx="3">
                  <c:v>5.0006144610584808</c:v>
                </c:pt>
                <c:pt idx="4">
                  <c:v>4.9310778190495359</c:v>
                </c:pt>
                <c:pt idx="5">
                  <c:v>4.9047185571263681</c:v>
                </c:pt>
                <c:pt idx="6">
                  <c:v>4.9049909017538393</c:v>
                </c:pt>
                <c:pt idx="7">
                  <c:v>4.8557800544513663</c:v>
                </c:pt>
                <c:pt idx="8">
                  <c:v>5.6732450625645567</c:v>
                </c:pt>
                <c:pt idx="9">
                  <c:v>5.6209217490844363</c:v>
                </c:pt>
                <c:pt idx="10">
                  <c:v>5.0702266693193963</c:v>
                </c:pt>
                <c:pt idx="11">
                  <c:v>5.2678950755107179</c:v>
                </c:pt>
                <c:pt idx="12">
                  <c:v>5.1467624924865989</c:v>
                </c:pt>
                <c:pt idx="13">
                  <c:v>5.2258966157635882</c:v>
                </c:pt>
                <c:pt idx="14">
                  <c:v>5.2184782332172635</c:v>
                </c:pt>
                <c:pt idx="15">
                  <c:v>4.850813686873793</c:v>
                </c:pt>
                <c:pt idx="16">
                  <c:v>4.5340835034957605</c:v>
                </c:pt>
                <c:pt idx="17">
                  <c:v>4.1688268060324667</c:v>
                </c:pt>
                <c:pt idx="18">
                  <c:v>4.6957189277165705</c:v>
                </c:pt>
                <c:pt idx="19">
                  <c:v>4.4256753045126658</c:v>
                </c:pt>
                <c:pt idx="20">
                  <c:v>3.9221106984416867</c:v>
                </c:pt>
                <c:pt idx="21">
                  <c:v>3.8046504781704722</c:v>
                </c:pt>
                <c:pt idx="22">
                  <c:v>3.5965234334077878</c:v>
                </c:pt>
                <c:pt idx="23">
                  <c:v>3.5512698075031035</c:v>
                </c:pt>
                <c:pt idx="24">
                  <c:v>3.4792150970070899</c:v>
                </c:pt>
                <c:pt idx="25">
                  <c:v>3.4551803446401719</c:v>
                </c:pt>
                <c:pt idx="26">
                  <c:v>2.9453089458060218</c:v>
                </c:pt>
                <c:pt idx="27">
                  <c:v>3.116576000055677</c:v>
                </c:pt>
              </c:numCache>
            </c:numRef>
          </c:val>
          <c:smooth val="0"/>
          <c:extLst>
            <c:ext xmlns:c16="http://schemas.microsoft.com/office/drawing/2014/chart" uri="{C3380CC4-5D6E-409C-BE32-E72D297353CC}">
              <c16:uniqueId val="{00000002-28A6-4A3F-9D07-608D3BAD4BE8}"/>
            </c:ext>
          </c:extLst>
        </c:ser>
        <c:ser>
          <c:idx val="28"/>
          <c:order val="5"/>
          <c:tx>
            <c:v>Scénario SNBC 2015 - Produits pétroliers</c:v>
          </c:tx>
          <c:spPr>
            <a:ln>
              <a:solidFill>
                <a:srgbClr val="BA4BFF"/>
              </a:solidFill>
              <a:prstDash val="sysDot"/>
            </a:ln>
          </c:spPr>
          <c:marker>
            <c:symbol val="none"/>
          </c:marker>
          <c:cat>
            <c:numRef>
              <c:f>'Suivi 2019 - indicateurs SNBC1'!$O$1:$BH$1</c:f>
              <c:numCache>
                <c:formatCode>General</c:formatCode>
                <c:ptCount val="4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numCache>
            </c:numRef>
          </c:cat>
          <c:val>
            <c:numRef>
              <c:f>'Suivi 2019 - indicateurs SNBC1'!$O$118:$BH$118</c:f>
              <c:numCache>
                <c:formatCode>0.00</c:formatCode>
                <c:ptCount val="46"/>
                <c:pt idx="25">
                  <c:v>3.1376885587533496</c:v>
                </c:pt>
                <c:pt idx="26">
                  <c:v>2.9285093215031264</c:v>
                </c:pt>
                <c:pt idx="27">
                  <c:v>2.7193300842529031</c:v>
                </c:pt>
                <c:pt idx="28">
                  <c:v>2.5101508470026799</c:v>
                </c:pt>
                <c:pt idx="29">
                  <c:v>2.3009716097524562</c:v>
                </c:pt>
                <c:pt idx="30">
                  <c:v>2.0917923725022329</c:v>
                </c:pt>
                <c:pt idx="31">
                  <c:v>1.9349079445645654</c:v>
                </c:pt>
                <c:pt idx="32">
                  <c:v>1.7780235166268981</c:v>
                </c:pt>
                <c:pt idx="33">
                  <c:v>1.6211390886892305</c:v>
                </c:pt>
                <c:pt idx="34">
                  <c:v>1.4642546607515632</c:v>
                </c:pt>
                <c:pt idx="35">
                  <c:v>1.3073702328138956</c:v>
                </c:pt>
                <c:pt idx="36">
                  <c:v>1.1504858048762281</c:v>
                </c:pt>
                <c:pt idx="37">
                  <c:v>0.99360137693856065</c:v>
                </c:pt>
                <c:pt idx="38">
                  <c:v>0.83671694900089322</c:v>
                </c:pt>
                <c:pt idx="39">
                  <c:v>0.67983252106322567</c:v>
                </c:pt>
                <c:pt idx="40">
                  <c:v>0.52294809312555823</c:v>
                </c:pt>
                <c:pt idx="41">
                  <c:v>0.47065328381300242</c:v>
                </c:pt>
                <c:pt idx="42">
                  <c:v>0.41835847450044661</c:v>
                </c:pt>
                <c:pt idx="43">
                  <c:v>0.36606366518789074</c:v>
                </c:pt>
                <c:pt idx="44">
                  <c:v>0.31376885587533493</c:v>
                </c:pt>
                <c:pt idx="45">
                  <c:v>0.26147404656277912</c:v>
                </c:pt>
              </c:numCache>
            </c:numRef>
          </c:val>
          <c:smooth val="0"/>
          <c:extLst>
            <c:ext xmlns:c16="http://schemas.microsoft.com/office/drawing/2014/chart" uri="{C3380CC4-5D6E-409C-BE32-E72D297353CC}">
              <c16:uniqueId val="{00000003-28A6-4A3F-9D07-608D3BAD4BE8}"/>
            </c:ext>
          </c:extLst>
        </c:ser>
        <c:ser>
          <c:idx val="3"/>
          <c:order val="6"/>
          <c:tx>
            <c:v>Chaleur (vendue)</c:v>
          </c:tx>
          <c:spPr>
            <a:ln w="19050">
              <a:solidFill>
                <a:schemeClr val="accent2">
                  <a:lumMod val="75000"/>
                </a:schemeClr>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89-1737-40ED-82CB-B6CB0849BCE8}"/>
                </c:ext>
              </c:extLst>
            </c:dLbl>
            <c:dLbl>
              <c:idx val="1"/>
              <c:delete val="1"/>
              <c:extLst>
                <c:ext xmlns:c15="http://schemas.microsoft.com/office/drawing/2012/chart" uri="{CE6537A1-D6FC-4f65-9D91-7224C49458BB}"/>
                <c:ext xmlns:c16="http://schemas.microsoft.com/office/drawing/2014/chart" uri="{C3380CC4-5D6E-409C-BE32-E72D297353CC}">
                  <c16:uniqueId val="{0000008A-1737-40ED-82CB-B6CB0849BCE8}"/>
                </c:ext>
              </c:extLst>
            </c:dLbl>
            <c:dLbl>
              <c:idx val="2"/>
              <c:delete val="1"/>
              <c:extLst>
                <c:ext xmlns:c15="http://schemas.microsoft.com/office/drawing/2012/chart" uri="{CE6537A1-D6FC-4f65-9D91-7224C49458BB}"/>
                <c:ext xmlns:c16="http://schemas.microsoft.com/office/drawing/2014/chart" uri="{C3380CC4-5D6E-409C-BE32-E72D297353CC}">
                  <c16:uniqueId val="{0000008B-1737-40ED-82CB-B6CB0849BCE8}"/>
                </c:ext>
              </c:extLst>
            </c:dLbl>
            <c:dLbl>
              <c:idx val="3"/>
              <c:delete val="1"/>
              <c:extLst>
                <c:ext xmlns:c15="http://schemas.microsoft.com/office/drawing/2012/chart" uri="{CE6537A1-D6FC-4f65-9D91-7224C49458BB}"/>
                <c:ext xmlns:c16="http://schemas.microsoft.com/office/drawing/2014/chart" uri="{C3380CC4-5D6E-409C-BE32-E72D297353CC}">
                  <c16:uniqueId val="{0000008C-1737-40ED-82CB-B6CB0849BCE8}"/>
                </c:ext>
              </c:extLst>
            </c:dLbl>
            <c:dLbl>
              <c:idx val="4"/>
              <c:delete val="1"/>
              <c:extLst>
                <c:ext xmlns:c15="http://schemas.microsoft.com/office/drawing/2012/chart" uri="{CE6537A1-D6FC-4f65-9D91-7224C49458BB}"/>
                <c:ext xmlns:c16="http://schemas.microsoft.com/office/drawing/2014/chart" uri="{C3380CC4-5D6E-409C-BE32-E72D297353CC}">
                  <c16:uniqueId val="{0000008D-1737-40ED-82CB-B6CB0849BCE8}"/>
                </c:ext>
              </c:extLst>
            </c:dLbl>
            <c:dLbl>
              <c:idx val="5"/>
              <c:delete val="1"/>
              <c:extLst>
                <c:ext xmlns:c15="http://schemas.microsoft.com/office/drawing/2012/chart" uri="{CE6537A1-D6FC-4f65-9D91-7224C49458BB}"/>
                <c:ext xmlns:c16="http://schemas.microsoft.com/office/drawing/2014/chart" uri="{C3380CC4-5D6E-409C-BE32-E72D297353CC}">
                  <c16:uniqueId val="{0000008E-1737-40ED-82CB-B6CB0849BCE8}"/>
                </c:ext>
              </c:extLst>
            </c:dLbl>
            <c:dLbl>
              <c:idx val="6"/>
              <c:delete val="1"/>
              <c:extLst>
                <c:ext xmlns:c15="http://schemas.microsoft.com/office/drawing/2012/chart" uri="{CE6537A1-D6FC-4f65-9D91-7224C49458BB}"/>
                <c:ext xmlns:c16="http://schemas.microsoft.com/office/drawing/2014/chart" uri="{C3380CC4-5D6E-409C-BE32-E72D297353CC}">
                  <c16:uniqueId val="{0000008F-1737-40ED-82CB-B6CB0849BCE8}"/>
                </c:ext>
              </c:extLst>
            </c:dLbl>
            <c:dLbl>
              <c:idx val="17"/>
              <c:delete val="1"/>
              <c:extLst>
                <c:ext xmlns:c15="http://schemas.microsoft.com/office/drawing/2012/chart" uri="{CE6537A1-D6FC-4f65-9D91-7224C49458BB}"/>
                <c:ext xmlns:c16="http://schemas.microsoft.com/office/drawing/2014/chart" uri="{C3380CC4-5D6E-409C-BE32-E72D297353CC}">
                  <c16:uniqueId val="{00000092-1737-40ED-82CB-B6CB0849BCE8}"/>
                </c:ext>
              </c:extLst>
            </c:dLbl>
            <c:dLbl>
              <c:idx val="18"/>
              <c:delete val="1"/>
              <c:extLst>
                <c:ext xmlns:c15="http://schemas.microsoft.com/office/drawing/2012/chart" uri="{CE6537A1-D6FC-4f65-9D91-7224C49458BB}"/>
                <c:ext xmlns:c16="http://schemas.microsoft.com/office/drawing/2014/chart" uri="{C3380CC4-5D6E-409C-BE32-E72D297353CC}">
                  <c16:uniqueId val="{00000091-1737-40ED-82CB-B6CB0849BCE8}"/>
                </c:ext>
              </c:extLst>
            </c:dLbl>
            <c:dLbl>
              <c:idx val="19"/>
              <c:delete val="1"/>
              <c:extLst>
                <c:ext xmlns:c15="http://schemas.microsoft.com/office/drawing/2012/chart" uri="{CE6537A1-D6FC-4f65-9D91-7224C49458BB}"/>
                <c:ext xmlns:c16="http://schemas.microsoft.com/office/drawing/2014/chart" uri="{C3380CC4-5D6E-409C-BE32-E72D297353CC}">
                  <c16:uniqueId val="{00000090-1737-40ED-82CB-B6CB0849BCE8}"/>
                </c:ext>
              </c:extLst>
            </c:dLbl>
            <c:dLbl>
              <c:idx val="20"/>
              <c:delete val="1"/>
              <c:extLst>
                <c:ext xmlns:c15="http://schemas.microsoft.com/office/drawing/2012/chart" uri="{CE6537A1-D6FC-4f65-9D91-7224C49458BB}"/>
                <c:ext xmlns:c16="http://schemas.microsoft.com/office/drawing/2014/chart" uri="{C3380CC4-5D6E-409C-BE32-E72D297353CC}">
                  <c16:uniqueId val="{00000096-1737-40ED-82CB-B6CB0849BCE8}"/>
                </c:ext>
              </c:extLst>
            </c:dLbl>
            <c:dLbl>
              <c:idx val="21"/>
              <c:delete val="1"/>
              <c:extLst>
                <c:ext xmlns:c15="http://schemas.microsoft.com/office/drawing/2012/chart" uri="{CE6537A1-D6FC-4f65-9D91-7224C49458BB}"/>
                <c:ext xmlns:c16="http://schemas.microsoft.com/office/drawing/2014/chart" uri="{C3380CC4-5D6E-409C-BE32-E72D297353CC}">
                  <c16:uniqueId val="{00000093-1737-40ED-82CB-B6CB0849BCE8}"/>
                </c:ext>
              </c:extLst>
            </c:dLbl>
            <c:dLbl>
              <c:idx val="22"/>
              <c:delete val="1"/>
              <c:extLst>
                <c:ext xmlns:c15="http://schemas.microsoft.com/office/drawing/2012/chart" uri="{CE6537A1-D6FC-4f65-9D91-7224C49458BB}"/>
                <c:ext xmlns:c16="http://schemas.microsoft.com/office/drawing/2014/chart" uri="{C3380CC4-5D6E-409C-BE32-E72D297353CC}">
                  <c16:uniqueId val="{00000095-1737-40ED-82CB-B6CB0849BCE8}"/>
                </c:ext>
              </c:extLst>
            </c:dLbl>
            <c:dLbl>
              <c:idx val="23"/>
              <c:delete val="1"/>
              <c:extLst>
                <c:ext xmlns:c15="http://schemas.microsoft.com/office/drawing/2012/chart" uri="{CE6537A1-D6FC-4f65-9D91-7224C49458BB}"/>
                <c:ext xmlns:c16="http://schemas.microsoft.com/office/drawing/2014/chart" uri="{C3380CC4-5D6E-409C-BE32-E72D297353CC}">
                  <c16:uniqueId val="{00000094-1737-40ED-82CB-B6CB0849BCE8}"/>
                </c:ext>
              </c:extLst>
            </c:dLbl>
            <c:dLbl>
              <c:idx val="24"/>
              <c:delete val="1"/>
              <c:extLst>
                <c:ext xmlns:c15="http://schemas.microsoft.com/office/drawing/2012/chart" uri="{CE6537A1-D6FC-4f65-9D91-7224C49458BB}"/>
                <c:ext xmlns:c16="http://schemas.microsoft.com/office/drawing/2014/chart" uri="{C3380CC4-5D6E-409C-BE32-E72D297353CC}">
                  <c16:uniqueId val="{00000098-1737-40ED-82CB-B6CB0849BCE8}"/>
                </c:ext>
              </c:extLst>
            </c:dLbl>
            <c:dLbl>
              <c:idx val="25"/>
              <c:delete val="1"/>
              <c:extLst>
                <c:ext xmlns:c15="http://schemas.microsoft.com/office/drawing/2012/chart" uri="{CE6537A1-D6FC-4f65-9D91-7224C49458BB}"/>
                <c:ext xmlns:c16="http://schemas.microsoft.com/office/drawing/2014/chart" uri="{C3380CC4-5D6E-409C-BE32-E72D297353CC}">
                  <c16:uniqueId val="{00000097-1737-40ED-82CB-B6CB0849BCE8}"/>
                </c:ext>
              </c:extLst>
            </c:dLbl>
            <c:dLbl>
              <c:idx val="26"/>
              <c:delete val="1"/>
              <c:extLst>
                <c:ext xmlns:c15="http://schemas.microsoft.com/office/drawing/2012/chart" uri="{CE6537A1-D6FC-4f65-9D91-7224C49458BB}"/>
                <c:ext xmlns:c16="http://schemas.microsoft.com/office/drawing/2014/chart" uri="{C3380CC4-5D6E-409C-BE32-E72D297353CC}">
                  <c16:uniqueId val="{00000099-1737-40ED-82CB-B6CB0849BCE8}"/>
                </c:ext>
              </c:extLst>
            </c:dLbl>
            <c:dLbl>
              <c:idx val="27"/>
              <c:layout>
                <c:manualLayout>
                  <c:x val="-3.0219758208578001E-2"/>
                  <c:y val="-3.2922426803501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C-1737-40ED-82CB-B6CB0849BCE8}"/>
                </c:ext>
              </c:extLst>
            </c:dLbl>
            <c:dLbl>
              <c:idx val="28"/>
              <c:layout>
                <c:manualLayout>
                  <c:x val="-2.8143158495083281E-2"/>
                  <c:y val="-3.54780158969715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D-1737-40ED-82CB-B6CB0849BCE8}"/>
                </c:ext>
              </c:extLst>
            </c:dLbl>
            <c:numFmt formatCode="#,##0.0" sourceLinked="0"/>
            <c:spPr>
              <a:noFill/>
              <a:ln>
                <a:noFill/>
              </a:ln>
              <a:effectLst/>
            </c:spPr>
            <c:txPr>
              <a:bodyPr wrap="square" lIns="38100" tIns="19050" rIns="38100" bIns="19050" anchor="ctr">
                <a:spAutoFit/>
              </a:bodyPr>
              <a:lstStyle/>
              <a:p>
                <a:pPr>
                  <a:defRPr sz="800" i="1"/>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noFill/>
                    </a:ln>
                  </c:spPr>
                </c15:leaderLines>
              </c:ext>
            </c:extLst>
          </c:dLbls>
          <c:val>
            <c:numRef>
              <c:f>'Suivi 2019 - indicateurs SNBC1'!$O$124:$BH$124</c:f>
              <c:numCache>
                <c:formatCode>0.00</c:formatCode>
                <c:ptCount val="46"/>
                <c:pt idx="17">
                  <c:v>0.73786024471871681</c:v>
                </c:pt>
                <c:pt idx="18">
                  <c:v>0.77147046636023087</c:v>
                </c:pt>
                <c:pt idx="19">
                  <c:v>0.68012926078588487</c:v>
                </c:pt>
                <c:pt idx="20">
                  <c:v>0.68940548965533255</c:v>
                </c:pt>
                <c:pt idx="21">
                  <c:v>0.71778125502495749</c:v>
                </c:pt>
                <c:pt idx="22">
                  <c:v>0.68395100567635381</c:v>
                </c:pt>
                <c:pt idx="23">
                  <c:v>0.69696431832699512</c:v>
                </c:pt>
                <c:pt idx="24">
                  <c:v>0.76752499519597306</c:v>
                </c:pt>
                <c:pt idx="25">
                  <c:v>0.79173060207545132</c:v>
                </c:pt>
                <c:pt idx="26">
                  <c:v>0.82326956251248506</c:v>
                </c:pt>
                <c:pt idx="27">
                  <c:v>0.8821404620295209</c:v>
                </c:pt>
              </c:numCache>
            </c:numRef>
          </c:val>
          <c:smooth val="0"/>
          <c:extLst>
            <c:ext xmlns:c16="http://schemas.microsoft.com/office/drawing/2014/chart" uri="{C3380CC4-5D6E-409C-BE32-E72D297353CC}">
              <c16:uniqueId val="{00000008-28A6-4A3F-9D07-608D3BAD4BE8}"/>
            </c:ext>
          </c:extLst>
        </c:ser>
        <c:ser>
          <c:idx val="2"/>
          <c:order val="7"/>
          <c:tx>
            <c:v>Scénario SNBC 2015 - Chaleur (vendue)</c:v>
          </c:tx>
          <c:spPr>
            <a:ln>
              <a:solidFill>
                <a:schemeClr val="accent2">
                  <a:lumMod val="75000"/>
                </a:schemeClr>
              </a:solidFill>
              <a:prstDash val="sysDot"/>
            </a:ln>
          </c:spPr>
          <c:marker>
            <c:symbol val="none"/>
          </c:marker>
          <c:val>
            <c:numRef>
              <c:f>'Suivi 2019 - indicateurs SNBC1'!$O$126:$BH$126</c:f>
              <c:numCache>
                <c:formatCode>0.00</c:formatCode>
                <c:ptCount val="46"/>
                <c:pt idx="25">
                  <c:v>0.61280487969362896</c:v>
                </c:pt>
                <c:pt idx="26">
                  <c:v>0.61280487969362896</c:v>
                </c:pt>
                <c:pt idx="27">
                  <c:v>0.61280487969362896</c:v>
                </c:pt>
                <c:pt idx="28">
                  <c:v>0.61280487969362896</c:v>
                </c:pt>
                <c:pt idx="29">
                  <c:v>0.61280487969362896</c:v>
                </c:pt>
                <c:pt idx="30">
                  <c:v>0.61280487969362896</c:v>
                </c:pt>
                <c:pt idx="31">
                  <c:v>0.62812500168596963</c:v>
                </c:pt>
                <c:pt idx="32">
                  <c:v>0.64344512367831042</c:v>
                </c:pt>
                <c:pt idx="33">
                  <c:v>0.65876524567065109</c:v>
                </c:pt>
                <c:pt idx="34">
                  <c:v>0.67408536766299187</c:v>
                </c:pt>
                <c:pt idx="35">
                  <c:v>0.68940548965533255</c:v>
                </c:pt>
                <c:pt idx="36">
                  <c:v>0.68940548965533255</c:v>
                </c:pt>
                <c:pt idx="37">
                  <c:v>0.68940548965533255</c:v>
                </c:pt>
                <c:pt idx="38">
                  <c:v>0.68940548965533255</c:v>
                </c:pt>
                <c:pt idx="39">
                  <c:v>0.68940548965533255</c:v>
                </c:pt>
                <c:pt idx="40">
                  <c:v>0.68940548965533255</c:v>
                </c:pt>
                <c:pt idx="41">
                  <c:v>0.68940548965533255</c:v>
                </c:pt>
                <c:pt idx="42">
                  <c:v>0.68940548965533255</c:v>
                </c:pt>
                <c:pt idx="43">
                  <c:v>0.68940548965533255</c:v>
                </c:pt>
                <c:pt idx="44">
                  <c:v>0.68940548965533255</c:v>
                </c:pt>
                <c:pt idx="45">
                  <c:v>0.68940548965533255</c:v>
                </c:pt>
              </c:numCache>
            </c:numRef>
          </c:val>
          <c:smooth val="0"/>
          <c:extLst>
            <c:ext xmlns:c16="http://schemas.microsoft.com/office/drawing/2014/chart" uri="{C3380CC4-5D6E-409C-BE32-E72D297353CC}">
              <c16:uniqueId val="{00000009-28A6-4A3F-9D07-608D3BAD4BE8}"/>
            </c:ext>
          </c:extLst>
        </c:ser>
        <c:ser>
          <c:idx val="25"/>
          <c:order val="8"/>
          <c:tx>
            <c:v>ENR thermiques et déchets</c:v>
          </c:tx>
          <c:spPr>
            <a:ln w="19050">
              <a:solidFill>
                <a:srgbClr val="FA94FC"/>
              </a:solidFill>
              <a:prstDash val="solid"/>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6C-1737-40ED-82CB-B6CB0849BCE8}"/>
                </c:ext>
              </c:extLst>
            </c:dLbl>
            <c:dLbl>
              <c:idx val="1"/>
              <c:delete val="1"/>
              <c:extLst>
                <c:ext xmlns:c15="http://schemas.microsoft.com/office/drawing/2012/chart" uri="{CE6537A1-D6FC-4f65-9D91-7224C49458BB}"/>
                <c:ext xmlns:c16="http://schemas.microsoft.com/office/drawing/2014/chart" uri="{C3380CC4-5D6E-409C-BE32-E72D297353CC}">
                  <c16:uniqueId val="{0000006D-1737-40ED-82CB-B6CB0849BCE8}"/>
                </c:ext>
              </c:extLst>
            </c:dLbl>
            <c:dLbl>
              <c:idx val="2"/>
              <c:delete val="1"/>
              <c:extLst>
                <c:ext xmlns:c15="http://schemas.microsoft.com/office/drawing/2012/chart" uri="{CE6537A1-D6FC-4f65-9D91-7224C49458BB}"/>
                <c:ext xmlns:c16="http://schemas.microsoft.com/office/drawing/2014/chart" uri="{C3380CC4-5D6E-409C-BE32-E72D297353CC}">
                  <c16:uniqueId val="{0000006E-1737-40ED-82CB-B6CB0849BCE8}"/>
                </c:ext>
              </c:extLst>
            </c:dLbl>
            <c:dLbl>
              <c:idx val="3"/>
              <c:delete val="1"/>
              <c:extLst>
                <c:ext xmlns:c15="http://schemas.microsoft.com/office/drawing/2012/chart" uri="{CE6537A1-D6FC-4f65-9D91-7224C49458BB}"/>
                <c:ext xmlns:c16="http://schemas.microsoft.com/office/drawing/2014/chart" uri="{C3380CC4-5D6E-409C-BE32-E72D297353CC}">
                  <c16:uniqueId val="{0000006F-1737-40ED-82CB-B6CB0849BCE8}"/>
                </c:ext>
              </c:extLst>
            </c:dLbl>
            <c:dLbl>
              <c:idx val="4"/>
              <c:delete val="1"/>
              <c:extLst>
                <c:ext xmlns:c15="http://schemas.microsoft.com/office/drawing/2012/chart" uri="{CE6537A1-D6FC-4f65-9D91-7224C49458BB}"/>
                <c:ext xmlns:c16="http://schemas.microsoft.com/office/drawing/2014/chart" uri="{C3380CC4-5D6E-409C-BE32-E72D297353CC}">
                  <c16:uniqueId val="{00000070-1737-40ED-82CB-B6CB0849BCE8}"/>
                </c:ext>
              </c:extLst>
            </c:dLbl>
            <c:dLbl>
              <c:idx val="5"/>
              <c:delete val="1"/>
              <c:extLst>
                <c:ext xmlns:c15="http://schemas.microsoft.com/office/drawing/2012/chart" uri="{CE6537A1-D6FC-4f65-9D91-7224C49458BB}"/>
                <c:ext xmlns:c16="http://schemas.microsoft.com/office/drawing/2014/chart" uri="{C3380CC4-5D6E-409C-BE32-E72D297353CC}">
                  <c16:uniqueId val="{00000071-1737-40ED-82CB-B6CB0849BCE8}"/>
                </c:ext>
              </c:extLst>
            </c:dLbl>
            <c:dLbl>
              <c:idx val="6"/>
              <c:delete val="1"/>
              <c:extLst>
                <c:ext xmlns:c15="http://schemas.microsoft.com/office/drawing/2012/chart" uri="{CE6537A1-D6FC-4f65-9D91-7224C49458BB}"/>
                <c:ext xmlns:c16="http://schemas.microsoft.com/office/drawing/2014/chart" uri="{C3380CC4-5D6E-409C-BE32-E72D297353CC}">
                  <c16:uniqueId val="{00000072-1737-40ED-82CB-B6CB0849BCE8}"/>
                </c:ext>
              </c:extLst>
            </c:dLbl>
            <c:dLbl>
              <c:idx val="7"/>
              <c:delete val="1"/>
              <c:extLst>
                <c:ext xmlns:c15="http://schemas.microsoft.com/office/drawing/2012/chart" uri="{CE6537A1-D6FC-4f65-9D91-7224C49458BB}"/>
                <c:ext xmlns:c16="http://schemas.microsoft.com/office/drawing/2014/chart" uri="{C3380CC4-5D6E-409C-BE32-E72D297353CC}">
                  <c16:uniqueId val="{00000073-1737-40ED-82CB-B6CB0849BCE8}"/>
                </c:ext>
              </c:extLst>
            </c:dLbl>
            <c:dLbl>
              <c:idx val="8"/>
              <c:delete val="1"/>
              <c:extLst>
                <c:ext xmlns:c15="http://schemas.microsoft.com/office/drawing/2012/chart" uri="{CE6537A1-D6FC-4f65-9D91-7224C49458BB}"/>
                <c:ext xmlns:c16="http://schemas.microsoft.com/office/drawing/2014/chart" uri="{C3380CC4-5D6E-409C-BE32-E72D297353CC}">
                  <c16:uniqueId val="{00000074-1737-40ED-82CB-B6CB0849BCE8}"/>
                </c:ext>
              </c:extLst>
            </c:dLbl>
            <c:dLbl>
              <c:idx val="9"/>
              <c:delete val="1"/>
              <c:extLst>
                <c:ext xmlns:c15="http://schemas.microsoft.com/office/drawing/2012/chart" uri="{CE6537A1-D6FC-4f65-9D91-7224C49458BB}"/>
                <c:ext xmlns:c16="http://schemas.microsoft.com/office/drawing/2014/chart" uri="{C3380CC4-5D6E-409C-BE32-E72D297353CC}">
                  <c16:uniqueId val="{00000075-1737-40ED-82CB-B6CB0849BCE8}"/>
                </c:ext>
              </c:extLst>
            </c:dLbl>
            <c:dLbl>
              <c:idx val="10"/>
              <c:delete val="1"/>
              <c:extLst>
                <c:ext xmlns:c15="http://schemas.microsoft.com/office/drawing/2012/chart" uri="{CE6537A1-D6FC-4f65-9D91-7224C49458BB}"/>
                <c:ext xmlns:c16="http://schemas.microsoft.com/office/drawing/2014/chart" uri="{C3380CC4-5D6E-409C-BE32-E72D297353CC}">
                  <c16:uniqueId val="{00000076-1737-40ED-82CB-B6CB0849BCE8}"/>
                </c:ext>
              </c:extLst>
            </c:dLbl>
            <c:dLbl>
              <c:idx val="11"/>
              <c:delete val="1"/>
              <c:extLst>
                <c:ext xmlns:c15="http://schemas.microsoft.com/office/drawing/2012/chart" uri="{CE6537A1-D6FC-4f65-9D91-7224C49458BB}"/>
                <c:ext xmlns:c16="http://schemas.microsoft.com/office/drawing/2014/chart" uri="{C3380CC4-5D6E-409C-BE32-E72D297353CC}">
                  <c16:uniqueId val="{00000077-1737-40ED-82CB-B6CB0849BCE8}"/>
                </c:ext>
              </c:extLst>
            </c:dLbl>
            <c:dLbl>
              <c:idx val="12"/>
              <c:delete val="1"/>
              <c:extLst>
                <c:ext xmlns:c15="http://schemas.microsoft.com/office/drawing/2012/chart" uri="{CE6537A1-D6FC-4f65-9D91-7224C49458BB}"/>
                <c:ext xmlns:c16="http://schemas.microsoft.com/office/drawing/2014/chart" uri="{C3380CC4-5D6E-409C-BE32-E72D297353CC}">
                  <c16:uniqueId val="{00000078-1737-40ED-82CB-B6CB0849BCE8}"/>
                </c:ext>
              </c:extLst>
            </c:dLbl>
            <c:dLbl>
              <c:idx val="13"/>
              <c:delete val="1"/>
              <c:extLst>
                <c:ext xmlns:c15="http://schemas.microsoft.com/office/drawing/2012/chart" uri="{CE6537A1-D6FC-4f65-9D91-7224C49458BB}"/>
                <c:ext xmlns:c16="http://schemas.microsoft.com/office/drawing/2014/chart" uri="{C3380CC4-5D6E-409C-BE32-E72D297353CC}">
                  <c16:uniqueId val="{00000079-1737-40ED-82CB-B6CB0849BCE8}"/>
                </c:ext>
              </c:extLst>
            </c:dLbl>
            <c:dLbl>
              <c:idx val="14"/>
              <c:delete val="1"/>
              <c:extLst>
                <c:ext xmlns:c15="http://schemas.microsoft.com/office/drawing/2012/chart" uri="{CE6537A1-D6FC-4f65-9D91-7224C49458BB}"/>
                <c:ext xmlns:c16="http://schemas.microsoft.com/office/drawing/2014/chart" uri="{C3380CC4-5D6E-409C-BE32-E72D297353CC}">
                  <c16:uniqueId val="{0000007A-1737-40ED-82CB-B6CB0849BCE8}"/>
                </c:ext>
              </c:extLst>
            </c:dLbl>
            <c:dLbl>
              <c:idx val="15"/>
              <c:delete val="1"/>
              <c:extLst>
                <c:ext xmlns:c15="http://schemas.microsoft.com/office/drawing/2012/chart" uri="{CE6537A1-D6FC-4f65-9D91-7224C49458BB}"/>
                <c:ext xmlns:c16="http://schemas.microsoft.com/office/drawing/2014/chart" uri="{C3380CC4-5D6E-409C-BE32-E72D297353CC}">
                  <c16:uniqueId val="{0000007B-1737-40ED-82CB-B6CB0849BCE8}"/>
                </c:ext>
              </c:extLst>
            </c:dLbl>
            <c:dLbl>
              <c:idx val="16"/>
              <c:delete val="1"/>
              <c:extLst>
                <c:ext xmlns:c15="http://schemas.microsoft.com/office/drawing/2012/chart" uri="{CE6537A1-D6FC-4f65-9D91-7224C49458BB}"/>
                <c:ext xmlns:c16="http://schemas.microsoft.com/office/drawing/2014/chart" uri="{C3380CC4-5D6E-409C-BE32-E72D297353CC}">
                  <c16:uniqueId val="{0000007C-1737-40ED-82CB-B6CB0849BCE8}"/>
                </c:ext>
              </c:extLst>
            </c:dLbl>
            <c:dLbl>
              <c:idx val="17"/>
              <c:delete val="1"/>
              <c:extLst>
                <c:ext xmlns:c15="http://schemas.microsoft.com/office/drawing/2012/chart" uri="{CE6537A1-D6FC-4f65-9D91-7224C49458BB}"/>
                <c:ext xmlns:c16="http://schemas.microsoft.com/office/drawing/2014/chart" uri="{C3380CC4-5D6E-409C-BE32-E72D297353CC}">
                  <c16:uniqueId val="{0000007D-1737-40ED-82CB-B6CB0849BCE8}"/>
                </c:ext>
              </c:extLst>
            </c:dLbl>
            <c:dLbl>
              <c:idx val="18"/>
              <c:delete val="1"/>
              <c:extLst>
                <c:ext xmlns:c15="http://schemas.microsoft.com/office/drawing/2012/chart" uri="{CE6537A1-D6FC-4f65-9D91-7224C49458BB}"/>
                <c:ext xmlns:c16="http://schemas.microsoft.com/office/drawing/2014/chart" uri="{C3380CC4-5D6E-409C-BE32-E72D297353CC}">
                  <c16:uniqueId val="{0000007E-1737-40ED-82CB-B6CB0849BCE8}"/>
                </c:ext>
              </c:extLst>
            </c:dLbl>
            <c:dLbl>
              <c:idx val="19"/>
              <c:delete val="1"/>
              <c:extLst>
                <c:ext xmlns:c15="http://schemas.microsoft.com/office/drawing/2012/chart" uri="{CE6537A1-D6FC-4f65-9D91-7224C49458BB}"/>
                <c:ext xmlns:c16="http://schemas.microsoft.com/office/drawing/2014/chart" uri="{C3380CC4-5D6E-409C-BE32-E72D297353CC}">
                  <c16:uniqueId val="{0000007F-1737-40ED-82CB-B6CB0849BCE8}"/>
                </c:ext>
              </c:extLst>
            </c:dLbl>
            <c:dLbl>
              <c:idx val="20"/>
              <c:delete val="1"/>
              <c:extLst>
                <c:ext xmlns:c15="http://schemas.microsoft.com/office/drawing/2012/chart" uri="{CE6537A1-D6FC-4f65-9D91-7224C49458BB}"/>
                <c:ext xmlns:c16="http://schemas.microsoft.com/office/drawing/2014/chart" uri="{C3380CC4-5D6E-409C-BE32-E72D297353CC}">
                  <c16:uniqueId val="{00000080-1737-40ED-82CB-B6CB0849BCE8}"/>
                </c:ext>
              </c:extLst>
            </c:dLbl>
            <c:dLbl>
              <c:idx val="21"/>
              <c:delete val="1"/>
              <c:extLst>
                <c:ext xmlns:c15="http://schemas.microsoft.com/office/drawing/2012/chart" uri="{CE6537A1-D6FC-4f65-9D91-7224C49458BB}"/>
                <c:ext xmlns:c16="http://schemas.microsoft.com/office/drawing/2014/chart" uri="{C3380CC4-5D6E-409C-BE32-E72D297353CC}">
                  <c16:uniqueId val="{00000081-1737-40ED-82CB-B6CB0849BCE8}"/>
                </c:ext>
              </c:extLst>
            </c:dLbl>
            <c:dLbl>
              <c:idx val="22"/>
              <c:delete val="1"/>
              <c:extLst>
                <c:ext xmlns:c15="http://schemas.microsoft.com/office/drawing/2012/chart" uri="{CE6537A1-D6FC-4f65-9D91-7224C49458BB}"/>
                <c:ext xmlns:c16="http://schemas.microsoft.com/office/drawing/2014/chart" uri="{C3380CC4-5D6E-409C-BE32-E72D297353CC}">
                  <c16:uniqueId val="{00000082-1737-40ED-82CB-B6CB0849BCE8}"/>
                </c:ext>
              </c:extLst>
            </c:dLbl>
            <c:dLbl>
              <c:idx val="23"/>
              <c:delete val="1"/>
              <c:extLst>
                <c:ext xmlns:c15="http://schemas.microsoft.com/office/drawing/2012/chart" uri="{CE6537A1-D6FC-4f65-9D91-7224C49458BB}"/>
                <c:ext xmlns:c16="http://schemas.microsoft.com/office/drawing/2014/chart" uri="{C3380CC4-5D6E-409C-BE32-E72D297353CC}">
                  <c16:uniqueId val="{00000083-1737-40ED-82CB-B6CB0849BCE8}"/>
                </c:ext>
              </c:extLst>
            </c:dLbl>
            <c:dLbl>
              <c:idx val="24"/>
              <c:delete val="1"/>
              <c:extLst>
                <c:ext xmlns:c15="http://schemas.microsoft.com/office/drawing/2012/chart" uri="{CE6537A1-D6FC-4f65-9D91-7224C49458BB}"/>
                <c:ext xmlns:c16="http://schemas.microsoft.com/office/drawing/2014/chart" uri="{C3380CC4-5D6E-409C-BE32-E72D297353CC}">
                  <c16:uniqueId val="{00000084-1737-40ED-82CB-B6CB0849BCE8}"/>
                </c:ext>
              </c:extLst>
            </c:dLbl>
            <c:dLbl>
              <c:idx val="25"/>
              <c:delete val="1"/>
              <c:extLst>
                <c:ext xmlns:c15="http://schemas.microsoft.com/office/drawing/2012/chart" uri="{CE6537A1-D6FC-4f65-9D91-7224C49458BB}"/>
                <c:ext xmlns:c16="http://schemas.microsoft.com/office/drawing/2014/chart" uri="{C3380CC4-5D6E-409C-BE32-E72D297353CC}">
                  <c16:uniqueId val="{00000085-1737-40ED-82CB-B6CB0849BCE8}"/>
                </c:ext>
              </c:extLst>
            </c:dLbl>
            <c:dLbl>
              <c:idx val="26"/>
              <c:delete val="1"/>
              <c:extLst>
                <c:ext xmlns:c15="http://schemas.microsoft.com/office/drawing/2012/chart" uri="{CE6537A1-D6FC-4f65-9D91-7224C49458BB}"/>
                <c:ext xmlns:c16="http://schemas.microsoft.com/office/drawing/2014/chart" uri="{C3380CC4-5D6E-409C-BE32-E72D297353CC}">
                  <c16:uniqueId val="{00000086-1737-40ED-82CB-B6CB0849BCE8}"/>
                </c:ext>
              </c:extLst>
            </c:dLbl>
            <c:dLbl>
              <c:idx val="27"/>
              <c:layout>
                <c:manualLayout>
                  <c:x val="-3.0219758208578001E-2"/>
                  <c:y val="-9.922124962269846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F-1737-40ED-82CB-B6CB0849BCE8}"/>
                </c:ext>
              </c:extLst>
            </c:dLbl>
            <c:dLbl>
              <c:idx val="28"/>
              <c:layout>
                <c:manualLayout>
                  <c:x val="-2.8143158495083281E-2"/>
                  <c:y val="-1.50333031492101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E-1737-40ED-82CB-B6CB0849BCE8}"/>
                </c:ext>
              </c:extLst>
            </c:dLbl>
            <c:numFmt formatCode="#,##0.0" sourceLinked="0"/>
            <c:spPr>
              <a:noFill/>
              <a:ln>
                <a:noFill/>
              </a:ln>
              <a:effectLst/>
            </c:spPr>
            <c:txPr>
              <a:bodyPr wrap="square" lIns="38100" tIns="19050" rIns="38100" bIns="19050" anchor="ctr">
                <a:spAutoFit/>
              </a:bodyPr>
              <a:lstStyle/>
              <a:p>
                <a:pPr>
                  <a:defRPr sz="800" i="1"/>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'Suivi 2019 - indicateurs SNBC1'!$O$1:$BH$1</c:f>
              <c:numCache>
                <c:formatCode>General</c:formatCode>
                <c:ptCount val="4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numCache>
            </c:numRef>
          </c:cat>
          <c:val>
            <c:numRef>
              <c:f>'Suivi 2019 - indicateurs SNBC1'!$O$120:$BH$120</c:f>
              <c:numCache>
                <c:formatCode>0.00</c:formatCode>
                <c:ptCount val="46"/>
                <c:pt idx="0">
                  <c:v>4.7960256042801186E-2</c:v>
                </c:pt>
                <c:pt idx="1">
                  <c:v>4.6837680328651946E-2</c:v>
                </c:pt>
                <c:pt idx="2">
                  <c:v>4.7315372121906944E-2</c:v>
                </c:pt>
                <c:pt idx="3">
                  <c:v>4.97993694468329E-2</c:v>
                </c:pt>
                <c:pt idx="4">
                  <c:v>5.0372599598738896E-2</c:v>
                </c:pt>
                <c:pt idx="5">
                  <c:v>0.20485812553740326</c:v>
                </c:pt>
                <c:pt idx="6">
                  <c:v>0.21438807681284033</c:v>
                </c:pt>
                <c:pt idx="7">
                  <c:v>0.23454667048820102</c:v>
                </c:pt>
                <c:pt idx="8">
                  <c:v>0.22757237030667812</c:v>
                </c:pt>
                <c:pt idx="9">
                  <c:v>0.24906850100315273</c:v>
                </c:pt>
                <c:pt idx="10">
                  <c:v>0.37724556362130757</c:v>
                </c:pt>
                <c:pt idx="11">
                  <c:v>0.43907885639794747</c:v>
                </c:pt>
                <c:pt idx="12">
                  <c:v>0.55553613530787371</c:v>
                </c:pt>
                <c:pt idx="13">
                  <c:v>0.62658895706793449</c:v>
                </c:pt>
                <c:pt idx="14">
                  <c:v>0.66956875836824892</c:v>
                </c:pt>
                <c:pt idx="15">
                  <c:v>0.40023472520586306</c:v>
                </c:pt>
                <c:pt idx="16">
                  <c:v>0.35086879935849258</c:v>
                </c:pt>
                <c:pt idx="17">
                  <c:v>0.5008841680500361</c:v>
                </c:pt>
                <c:pt idx="18">
                  <c:v>0.53354305524712675</c:v>
                </c:pt>
                <c:pt idx="19">
                  <c:v>0.65545028841162079</c:v>
                </c:pt>
                <c:pt idx="20">
                  <c:v>0.58385160769434663</c:v>
                </c:pt>
                <c:pt idx="21">
                  <c:v>0.66409464915315741</c:v>
                </c:pt>
                <c:pt idx="22">
                  <c:v>0.69444515700127085</c:v>
                </c:pt>
                <c:pt idx="23">
                  <c:v>0.70403068853913298</c:v>
                </c:pt>
                <c:pt idx="24">
                  <c:v>0.79940634968437274</c:v>
                </c:pt>
                <c:pt idx="25">
                  <c:v>0.80246644854137561</c:v>
                </c:pt>
                <c:pt idx="26">
                  <c:v>0.89404814873214644</c:v>
                </c:pt>
                <c:pt idx="27">
                  <c:v>0.93485883413700277</c:v>
                </c:pt>
              </c:numCache>
            </c:numRef>
          </c:val>
          <c:smooth val="0"/>
          <c:extLst>
            <c:ext xmlns:c16="http://schemas.microsoft.com/office/drawing/2014/chart" uri="{C3380CC4-5D6E-409C-BE32-E72D297353CC}">
              <c16:uniqueId val="{0000000A-28A6-4A3F-9D07-608D3BAD4BE8}"/>
            </c:ext>
          </c:extLst>
        </c:ser>
        <c:ser>
          <c:idx val="29"/>
          <c:order val="9"/>
          <c:tx>
            <c:v>Scénario SNBC 2015 - ENR thermiques et déchets</c:v>
          </c:tx>
          <c:spPr>
            <a:ln w="19050">
              <a:solidFill>
                <a:srgbClr val="FA94FC"/>
              </a:solidFill>
              <a:prstDash val="sysDot"/>
            </a:ln>
          </c:spPr>
          <c:marker>
            <c:symbol val="none"/>
          </c:marker>
          <c:cat>
            <c:numRef>
              <c:f>'Suivi 2019 - indicateurs SNBC1'!$O$1:$BH$1</c:f>
              <c:numCache>
                <c:formatCode>General</c:formatCode>
                <c:ptCount val="4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numCache>
            </c:numRef>
          </c:cat>
          <c:val>
            <c:numRef>
              <c:f>'Suivi 2019 - indicateurs SNBC1'!$O$122:$BH$122</c:f>
              <c:numCache>
                <c:formatCode>0.00</c:formatCode>
                <c:ptCount val="46"/>
                <c:pt idx="25">
                  <c:v>1.5569376205182577</c:v>
                </c:pt>
                <c:pt idx="26">
                  <c:v>1.7904782635959964</c:v>
                </c:pt>
                <c:pt idx="27">
                  <c:v>2.0240189066737351</c:v>
                </c:pt>
                <c:pt idx="28">
                  <c:v>2.2575595497514733</c:v>
                </c:pt>
                <c:pt idx="29">
                  <c:v>2.491100192829212</c:v>
                </c:pt>
                <c:pt idx="30">
                  <c:v>2.7246408359069507</c:v>
                </c:pt>
                <c:pt idx="31">
                  <c:v>2.8024877169328635</c:v>
                </c:pt>
                <c:pt idx="32">
                  <c:v>2.8803345979587767</c:v>
                </c:pt>
                <c:pt idx="33">
                  <c:v>2.9581814789846894</c:v>
                </c:pt>
                <c:pt idx="34">
                  <c:v>3.0360283600106026</c:v>
                </c:pt>
                <c:pt idx="35">
                  <c:v>3.1138752410365154</c:v>
                </c:pt>
                <c:pt idx="36">
                  <c:v>3.1917221220624281</c:v>
                </c:pt>
                <c:pt idx="37">
                  <c:v>3.2695690030883413</c:v>
                </c:pt>
                <c:pt idx="38">
                  <c:v>3.3474158841142541</c:v>
                </c:pt>
                <c:pt idx="39">
                  <c:v>3.4252627651401673</c:v>
                </c:pt>
                <c:pt idx="40">
                  <c:v>3.50310964616608</c:v>
                </c:pt>
                <c:pt idx="41">
                  <c:v>3.658803408217906</c:v>
                </c:pt>
                <c:pt idx="42">
                  <c:v>3.8144971702697319</c:v>
                </c:pt>
                <c:pt idx="43">
                  <c:v>3.9701909323215574</c:v>
                </c:pt>
                <c:pt idx="44">
                  <c:v>4.1258846943733838</c:v>
                </c:pt>
                <c:pt idx="45">
                  <c:v>4.2815784564252093</c:v>
                </c:pt>
              </c:numCache>
            </c:numRef>
          </c:val>
          <c:smooth val="0"/>
          <c:extLst>
            <c:ext xmlns:c16="http://schemas.microsoft.com/office/drawing/2014/chart" uri="{C3380CC4-5D6E-409C-BE32-E72D297353CC}">
              <c16:uniqueId val="{0000000B-28A6-4A3F-9D07-608D3BAD4BE8}"/>
            </c:ext>
          </c:extLst>
        </c:ser>
        <c:ser>
          <c:idx val="0"/>
          <c:order val="10"/>
          <c:tx>
            <c:v>Charbon</c:v>
          </c:tx>
          <c:spPr>
            <a:ln w="19050">
              <a:solidFill>
                <a:schemeClr val="tx1">
                  <a:lumMod val="65000"/>
                  <a:lumOff val="35000"/>
                </a:schemeClr>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1737-40ED-82CB-B6CB0849BCE8}"/>
                </c:ext>
              </c:extLst>
            </c:dLbl>
            <c:dLbl>
              <c:idx val="1"/>
              <c:delete val="1"/>
              <c:extLst>
                <c:ext xmlns:c15="http://schemas.microsoft.com/office/drawing/2012/chart" uri="{CE6537A1-D6FC-4f65-9D91-7224C49458BB}"/>
                <c:ext xmlns:c16="http://schemas.microsoft.com/office/drawing/2014/chart" uri="{C3380CC4-5D6E-409C-BE32-E72D297353CC}">
                  <c16:uniqueId val="{00000001-1737-40ED-82CB-B6CB0849BCE8}"/>
                </c:ext>
              </c:extLst>
            </c:dLbl>
            <c:dLbl>
              <c:idx val="2"/>
              <c:delete val="1"/>
              <c:extLst>
                <c:ext xmlns:c15="http://schemas.microsoft.com/office/drawing/2012/chart" uri="{CE6537A1-D6FC-4f65-9D91-7224C49458BB}"/>
                <c:ext xmlns:c16="http://schemas.microsoft.com/office/drawing/2014/chart" uri="{C3380CC4-5D6E-409C-BE32-E72D297353CC}">
                  <c16:uniqueId val="{00000002-1737-40ED-82CB-B6CB0849BCE8}"/>
                </c:ext>
              </c:extLst>
            </c:dLbl>
            <c:dLbl>
              <c:idx val="3"/>
              <c:delete val="1"/>
              <c:extLst>
                <c:ext xmlns:c15="http://schemas.microsoft.com/office/drawing/2012/chart" uri="{CE6537A1-D6FC-4f65-9D91-7224C49458BB}"/>
                <c:ext xmlns:c16="http://schemas.microsoft.com/office/drawing/2014/chart" uri="{C3380CC4-5D6E-409C-BE32-E72D297353CC}">
                  <c16:uniqueId val="{00000003-1737-40ED-82CB-B6CB0849BCE8}"/>
                </c:ext>
              </c:extLst>
            </c:dLbl>
            <c:dLbl>
              <c:idx val="4"/>
              <c:delete val="1"/>
              <c:extLst>
                <c:ext xmlns:c15="http://schemas.microsoft.com/office/drawing/2012/chart" uri="{CE6537A1-D6FC-4f65-9D91-7224C49458BB}"/>
                <c:ext xmlns:c16="http://schemas.microsoft.com/office/drawing/2014/chart" uri="{C3380CC4-5D6E-409C-BE32-E72D297353CC}">
                  <c16:uniqueId val="{00000004-1737-40ED-82CB-B6CB0849BCE8}"/>
                </c:ext>
              </c:extLst>
            </c:dLbl>
            <c:dLbl>
              <c:idx val="5"/>
              <c:delete val="1"/>
              <c:extLst>
                <c:ext xmlns:c15="http://schemas.microsoft.com/office/drawing/2012/chart" uri="{CE6537A1-D6FC-4f65-9D91-7224C49458BB}"/>
                <c:ext xmlns:c16="http://schemas.microsoft.com/office/drawing/2014/chart" uri="{C3380CC4-5D6E-409C-BE32-E72D297353CC}">
                  <c16:uniqueId val="{00000005-1737-40ED-82CB-B6CB0849BCE8}"/>
                </c:ext>
              </c:extLst>
            </c:dLbl>
            <c:dLbl>
              <c:idx val="6"/>
              <c:delete val="1"/>
              <c:extLst>
                <c:ext xmlns:c15="http://schemas.microsoft.com/office/drawing/2012/chart" uri="{CE6537A1-D6FC-4f65-9D91-7224C49458BB}"/>
                <c:ext xmlns:c16="http://schemas.microsoft.com/office/drawing/2014/chart" uri="{C3380CC4-5D6E-409C-BE32-E72D297353CC}">
                  <c16:uniqueId val="{00000006-1737-40ED-82CB-B6CB0849BCE8}"/>
                </c:ext>
              </c:extLst>
            </c:dLbl>
            <c:dLbl>
              <c:idx val="7"/>
              <c:delete val="1"/>
              <c:extLst>
                <c:ext xmlns:c15="http://schemas.microsoft.com/office/drawing/2012/chart" uri="{CE6537A1-D6FC-4f65-9D91-7224C49458BB}"/>
                <c:ext xmlns:c16="http://schemas.microsoft.com/office/drawing/2014/chart" uri="{C3380CC4-5D6E-409C-BE32-E72D297353CC}">
                  <c16:uniqueId val="{00000007-1737-40ED-82CB-B6CB0849BCE8}"/>
                </c:ext>
              </c:extLst>
            </c:dLbl>
            <c:dLbl>
              <c:idx val="8"/>
              <c:delete val="1"/>
              <c:extLst>
                <c:ext xmlns:c15="http://schemas.microsoft.com/office/drawing/2012/chart" uri="{CE6537A1-D6FC-4f65-9D91-7224C49458BB}"/>
                <c:ext xmlns:c16="http://schemas.microsoft.com/office/drawing/2014/chart" uri="{C3380CC4-5D6E-409C-BE32-E72D297353CC}">
                  <c16:uniqueId val="{00000008-1737-40ED-82CB-B6CB0849BCE8}"/>
                </c:ext>
              </c:extLst>
            </c:dLbl>
            <c:dLbl>
              <c:idx val="9"/>
              <c:delete val="1"/>
              <c:extLst>
                <c:ext xmlns:c15="http://schemas.microsoft.com/office/drawing/2012/chart" uri="{CE6537A1-D6FC-4f65-9D91-7224C49458BB}"/>
                <c:ext xmlns:c16="http://schemas.microsoft.com/office/drawing/2014/chart" uri="{C3380CC4-5D6E-409C-BE32-E72D297353CC}">
                  <c16:uniqueId val="{00000009-1737-40ED-82CB-B6CB0849BCE8}"/>
                </c:ext>
              </c:extLst>
            </c:dLbl>
            <c:dLbl>
              <c:idx val="10"/>
              <c:delete val="1"/>
              <c:extLst>
                <c:ext xmlns:c15="http://schemas.microsoft.com/office/drawing/2012/chart" uri="{CE6537A1-D6FC-4f65-9D91-7224C49458BB}"/>
                <c:ext xmlns:c16="http://schemas.microsoft.com/office/drawing/2014/chart" uri="{C3380CC4-5D6E-409C-BE32-E72D297353CC}">
                  <c16:uniqueId val="{0000000A-1737-40ED-82CB-B6CB0849BCE8}"/>
                </c:ext>
              </c:extLst>
            </c:dLbl>
            <c:dLbl>
              <c:idx val="11"/>
              <c:delete val="1"/>
              <c:extLst>
                <c:ext xmlns:c15="http://schemas.microsoft.com/office/drawing/2012/chart" uri="{CE6537A1-D6FC-4f65-9D91-7224C49458BB}"/>
                <c:ext xmlns:c16="http://schemas.microsoft.com/office/drawing/2014/chart" uri="{C3380CC4-5D6E-409C-BE32-E72D297353CC}">
                  <c16:uniqueId val="{0000000B-1737-40ED-82CB-B6CB0849BCE8}"/>
                </c:ext>
              </c:extLst>
            </c:dLbl>
            <c:dLbl>
              <c:idx val="12"/>
              <c:delete val="1"/>
              <c:extLst>
                <c:ext xmlns:c15="http://schemas.microsoft.com/office/drawing/2012/chart" uri="{CE6537A1-D6FC-4f65-9D91-7224C49458BB}"/>
                <c:ext xmlns:c16="http://schemas.microsoft.com/office/drawing/2014/chart" uri="{C3380CC4-5D6E-409C-BE32-E72D297353CC}">
                  <c16:uniqueId val="{0000000C-1737-40ED-82CB-B6CB0849BCE8}"/>
                </c:ext>
              </c:extLst>
            </c:dLbl>
            <c:dLbl>
              <c:idx val="13"/>
              <c:delete val="1"/>
              <c:extLst>
                <c:ext xmlns:c15="http://schemas.microsoft.com/office/drawing/2012/chart" uri="{CE6537A1-D6FC-4f65-9D91-7224C49458BB}"/>
                <c:ext xmlns:c16="http://schemas.microsoft.com/office/drawing/2014/chart" uri="{C3380CC4-5D6E-409C-BE32-E72D297353CC}">
                  <c16:uniqueId val="{0000000D-1737-40ED-82CB-B6CB0849BCE8}"/>
                </c:ext>
              </c:extLst>
            </c:dLbl>
            <c:dLbl>
              <c:idx val="14"/>
              <c:delete val="1"/>
              <c:extLst>
                <c:ext xmlns:c15="http://schemas.microsoft.com/office/drawing/2012/chart" uri="{CE6537A1-D6FC-4f65-9D91-7224C49458BB}"/>
                <c:ext xmlns:c16="http://schemas.microsoft.com/office/drawing/2014/chart" uri="{C3380CC4-5D6E-409C-BE32-E72D297353CC}">
                  <c16:uniqueId val="{0000000E-1737-40ED-82CB-B6CB0849BCE8}"/>
                </c:ext>
              </c:extLst>
            </c:dLbl>
            <c:dLbl>
              <c:idx val="15"/>
              <c:delete val="1"/>
              <c:extLst>
                <c:ext xmlns:c15="http://schemas.microsoft.com/office/drawing/2012/chart" uri="{CE6537A1-D6FC-4f65-9D91-7224C49458BB}"/>
                <c:ext xmlns:c16="http://schemas.microsoft.com/office/drawing/2014/chart" uri="{C3380CC4-5D6E-409C-BE32-E72D297353CC}">
                  <c16:uniqueId val="{0000000F-1737-40ED-82CB-B6CB0849BCE8}"/>
                </c:ext>
              </c:extLst>
            </c:dLbl>
            <c:dLbl>
              <c:idx val="16"/>
              <c:delete val="1"/>
              <c:extLst>
                <c:ext xmlns:c15="http://schemas.microsoft.com/office/drawing/2012/chart" uri="{CE6537A1-D6FC-4f65-9D91-7224C49458BB}"/>
                <c:ext xmlns:c16="http://schemas.microsoft.com/office/drawing/2014/chart" uri="{C3380CC4-5D6E-409C-BE32-E72D297353CC}">
                  <c16:uniqueId val="{00000010-1737-40ED-82CB-B6CB0849BCE8}"/>
                </c:ext>
              </c:extLst>
            </c:dLbl>
            <c:dLbl>
              <c:idx val="17"/>
              <c:delete val="1"/>
              <c:extLst>
                <c:ext xmlns:c15="http://schemas.microsoft.com/office/drawing/2012/chart" uri="{CE6537A1-D6FC-4f65-9D91-7224C49458BB}"/>
                <c:ext xmlns:c16="http://schemas.microsoft.com/office/drawing/2014/chart" uri="{C3380CC4-5D6E-409C-BE32-E72D297353CC}">
                  <c16:uniqueId val="{00000011-1737-40ED-82CB-B6CB0849BCE8}"/>
                </c:ext>
              </c:extLst>
            </c:dLbl>
            <c:dLbl>
              <c:idx val="18"/>
              <c:delete val="1"/>
              <c:extLst>
                <c:ext xmlns:c15="http://schemas.microsoft.com/office/drawing/2012/chart" uri="{CE6537A1-D6FC-4f65-9D91-7224C49458BB}"/>
                <c:ext xmlns:c16="http://schemas.microsoft.com/office/drawing/2014/chart" uri="{C3380CC4-5D6E-409C-BE32-E72D297353CC}">
                  <c16:uniqueId val="{00000012-1737-40ED-82CB-B6CB0849BCE8}"/>
                </c:ext>
              </c:extLst>
            </c:dLbl>
            <c:dLbl>
              <c:idx val="19"/>
              <c:delete val="1"/>
              <c:extLst>
                <c:ext xmlns:c15="http://schemas.microsoft.com/office/drawing/2012/chart" uri="{CE6537A1-D6FC-4f65-9D91-7224C49458BB}"/>
                <c:ext xmlns:c16="http://schemas.microsoft.com/office/drawing/2014/chart" uri="{C3380CC4-5D6E-409C-BE32-E72D297353CC}">
                  <c16:uniqueId val="{00000013-1737-40ED-82CB-B6CB0849BCE8}"/>
                </c:ext>
              </c:extLst>
            </c:dLbl>
            <c:dLbl>
              <c:idx val="20"/>
              <c:delete val="1"/>
              <c:extLst>
                <c:ext xmlns:c15="http://schemas.microsoft.com/office/drawing/2012/chart" uri="{CE6537A1-D6FC-4f65-9D91-7224C49458BB}"/>
                <c:ext xmlns:c16="http://schemas.microsoft.com/office/drawing/2014/chart" uri="{C3380CC4-5D6E-409C-BE32-E72D297353CC}">
                  <c16:uniqueId val="{00000014-1737-40ED-82CB-B6CB0849BCE8}"/>
                </c:ext>
              </c:extLst>
            </c:dLbl>
            <c:dLbl>
              <c:idx val="21"/>
              <c:delete val="1"/>
              <c:extLst>
                <c:ext xmlns:c15="http://schemas.microsoft.com/office/drawing/2012/chart" uri="{CE6537A1-D6FC-4f65-9D91-7224C49458BB}"/>
                <c:ext xmlns:c16="http://schemas.microsoft.com/office/drawing/2014/chart" uri="{C3380CC4-5D6E-409C-BE32-E72D297353CC}">
                  <c16:uniqueId val="{00000015-1737-40ED-82CB-B6CB0849BCE8}"/>
                </c:ext>
              </c:extLst>
            </c:dLbl>
            <c:dLbl>
              <c:idx val="22"/>
              <c:delete val="1"/>
              <c:extLst>
                <c:ext xmlns:c15="http://schemas.microsoft.com/office/drawing/2012/chart" uri="{CE6537A1-D6FC-4f65-9D91-7224C49458BB}"/>
                <c:ext xmlns:c16="http://schemas.microsoft.com/office/drawing/2014/chart" uri="{C3380CC4-5D6E-409C-BE32-E72D297353CC}">
                  <c16:uniqueId val="{00000016-1737-40ED-82CB-B6CB0849BCE8}"/>
                </c:ext>
              </c:extLst>
            </c:dLbl>
            <c:dLbl>
              <c:idx val="23"/>
              <c:delete val="1"/>
              <c:extLst>
                <c:ext xmlns:c15="http://schemas.microsoft.com/office/drawing/2012/chart" uri="{CE6537A1-D6FC-4f65-9D91-7224C49458BB}"/>
                <c:ext xmlns:c16="http://schemas.microsoft.com/office/drawing/2014/chart" uri="{C3380CC4-5D6E-409C-BE32-E72D297353CC}">
                  <c16:uniqueId val="{00000017-1737-40ED-82CB-B6CB0849BCE8}"/>
                </c:ext>
              </c:extLst>
            </c:dLbl>
            <c:dLbl>
              <c:idx val="24"/>
              <c:delete val="1"/>
              <c:extLst>
                <c:ext xmlns:c15="http://schemas.microsoft.com/office/drawing/2012/chart" uri="{CE6537A1-D6FC-4f65-9D91-7224C49458BB}"/>
                <c:ext xmlns:c16="http://schemas.microsoft.com/office/drawing/2014/chart" uri="{C3380CC4-5D6E-409C-BE32-E72D297353CC}">
                  <c16:uniqueId val="{00000018-1737-40ED-82CB-B6CB0849BCE8}"/>
                </c:ext>
              </c:extLst>
            </c:dLbl>
            <c:dLbl>
              <c:idx val="25"/>
              <c:delete val="1"/>
              <c:extLst>
                <c:ext xmlns:c15="http://schemas.microsoft.com/office/drawing/2012/chart" uri="{CE6537A1-D6FC-4f65-9D91-7224C49458BB}"/>
                <c:ext xmlns:c16="http://schemas.microsoft.com/office/drawing/2014/chart" uri="{C3380CC4-5D6E-409C-BE32-E72D297353CC}">
                  <c16:uniqueId val="{00000019-1737-40ED-82CB-B6CB0849BCE8}"/>
                </c:ext>
              </c:extLst>
            </c:dLbl>
            <c:dLbl>
              <c:idx val="26"/>
              <c:delete val="1"/>
              <c:extLst>
                <c:ext xmlns:c15="http://schemas.microsoft.com/office/drawing/2012/chart" uri="{CE6537A1-D6FC-4f65-9D91-7224C49458BB}"/>
                <c:ext xmlns:c16="http://schemas.microsoft.com/office/drawing/2014/chart" uri="{C3380CC4-5D6E-409C-BE32-E72D297353CC}">
                  <c16:uniqueId val="{0000001A-1737-40ED-82CB-B6CB0849BCE8}"/>
                </c:ext>
              </c:extLst>
            </c:dLbl>
            <c:dLbl>
              <c:idx val="27"/>
              <c:delete val="1"/>
              <c:extLst>
                <c:ext xmlns:c15="http://schemas.microsoft.com/office/drawing/2012/chart" uri="{CE6537A1-D6FC-4f65-9D91-7224C49458BB}"/>
                <c:ext xmlns:c16="http://schemas.microsoft.com/office/drawing/2014/chart" uri="{C3380CC4-5D6E-409C-BE32-E72D297353CC}">
                  <c16:uniqueId val="{0000009A-1737-40ED-82CB-B6CB0849BCE8}"/>
                </c:ext>
              </c:extLst>
            </c:dLbl>
            <c:dLbl>
              <c:idx val="28"/>
              <c:layout>
                <c:manualLayout>
                  <c:x val="-3.0769975376759927E-2"/>
                  <c:y val="-2.070671093671405E-2"/>
                </c:manualLayout>
              </c:layout>
              <c:numFmt formatCode="#,##0.0" sourceLinked="0"/>
              <c:spPr>
                <a:noFill/>
                <a:ln>
                  <a:noFill/>
                </a:ln>
                <a:effectLst/>
              </c:spPr>
              <c:txPr>
                <a:bodyPr wrap="square" lIns="38100" tIns="19050" rIns="38100" bIns="19050" anchor="ctr">
                  <a:spAutoFit/>
                </a:bodyPr>
                <a:lstStyle/>
                <a:p>
                  <a:pPr>
                    <a:defRPr sz="800" i="1"/>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7-1737-40ED-82CB-B6CB0849BCE8}"/>
                </c:ext>
              </c:extLst>
            </c:dLbl>
            <c:numFmt formatCode="#,##0.0" sourceLinked="0"/>
            <c:spPr>
              <a:noFill/>
              <a:ln>
                <a:noFill/>
              </a:ln>
              <a:effectLst/>
            </c:spPr>
            <c:txPr>
              <a:bodyPr wrap="square" lIns="38100" tIns="19050" rIns="38100" bIns="19050" anchor="ctr">
                <a:spAutoFit/>
              </a:bodyPr>
              <a:lstStyle/>
              <a:p>
                <a:pPr>
                  <a:defRPr sz="800"/>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'Suivi 2019 - indicateurs SNBC1'!$O$104:$BH$104</c:f>
              <c:numCache>
                <c:formatCode>0.00</c:formatCode>
                <c:ptCount val="46"/>
                <c:pt idx="0">
                  <c:v>0.68547599999999997</c:v>
                </c:pt>
                <c:pt idx="1">
                  <c:v>0.73124</c:v>
                </c:pt>
                <c:pt idx="2">
                  <c:v>0.58952700000000002</c:v>
                </c:pt>
                <c:pt idx="3">
                  <c:v>0.54509300000000005</c:v>
                </c:pt>
                <c:pt idx="4">
                  <c:v>0.43406400000000001</c:v>
                </c:pt>
                <c:pt idx="5">
                  <c:v>0.39086900000000002</c:v>
                </c:pt>
                <c:pt idx="6">
                  <c:v>0.420512</c:v>
                </c:pt>
                <c:pt idx="7">
                  <c:v>0.36738900000000002</c:v>
                </c:pt>
                <c:pt idx="8">
                  <c:v>0.32488800000000001</c:v>
                </c:pt>
                <c:pt idx="9">
                  <c:v>0.30843100000000007</c:v>
                </c:pt>
                <c:pt idx="10">
                  <c:v>0.25693299999999997</c:v>
                </c:pt>
                <c:pt idx="11">
                  <c:v>0.25028799999999995</c:v>
                </c:pt>
                <c:pt idx="12">
                  <c:v>0.17309699999999997</c:v>
                </c:pt>
                <c:pt idx="13">
                  <c:v>0.195714</c:v>
                </c:pt>
                <c:pt idx="14">
                  <c:v>0.19338</c:v>
                </c:pt>
                <c:pt idx="15">
                  <c:v>0.20395500000000003</c:v>
                </c:pt>
                <c:pt idx="16">
                  <c:v>0.199763</c:v>
                </c:pt>
                <c:pt idx="17">
                  <c:v>0.19004699999999999</c:v>
                </c:pt>
                <c:pt idx="18">
                  <c:v>0.17023500000000003</c:v>
                </c:pt>
                <c:pt idx="19">
                  <c:v>0.14913999999999999</c:v>
                </c:pt>
                <c:pt idx="20">
                  <c:v>0.167185</c:v>
                </c:pt>
                <c:pt idx="21">
                  <c:v>4.6135999999999996E-2</c:v>
                </c:pt>
                <c:pt idx="22">
                  <c:v>5.1529999999999999E-2</c:v>
                </c:pt>
                <c:pt idx="23">
                  <c:v>5.5464999999999993E-2</c:v>
                </c:pt>
                <c:pt idx="24">
                  <c:v>4.1350999999999999E-2</c:v>
                </c:pt>
                <c:pt idx="25">
                  <c:v>4.2435999999999995E-2</c:v>
                </c:pt>
                <c:pt idx="26">
                  <c:v>4.3993999999999998E-2</c:v>
                </c:pt>
                <c:pt idx="27">
                  <c:v>4.0751310999999991E-2</c:v>
                </c:pt>
              </c:numCache>
            </c:numRef>
          </c:val>
          <c:smooth val="0"/>
          <c:extLst>
            <c:ext xmlns:c16="http://schemas.microsoft.com/office/drawing/2014/chart" uri="{C3380CC4-5D6E-409C-BE32-E72D297353CC}">
              <c16:uniqueId val="{00000000-28A6-4A3F-9D07-608D3BAD4BE8}"/>
            </c:ext>
          </c:extLst>
        </c:ser>
        <c:ser>
          <c:idx val="1"/>
          <c:order val="11"/>
          <c:tx>
            <c:v>Scénario SNBC 2015 - Charbon</c:v>
          </c:tx>
          <c:spPr>
            <a:ln w="19050">
              <a:solidFill>
                <a:schemeClr val="tx1">
                  <a:lumMod val="65000"/>
                  <a:lumOff val="35000"/>
                </a:schemeClr>
              </a:solidFill>
              <a:prstDash val="sysDot"/>
            </a:ln>
          </c:spPr>
          <c:marker>
            <c:symbol val="none"/>
          </c:marker>
          <c:val>
            <c:numRef>
              <c:f>'Suivi 2019 - indicateurs SNBC1'!$O$106:$BH$106</c:f>
              <c:numCache>
                <c:formatCode>0.00</c:formatCode>
                <c:ptCount val="46"/>
                <c:pt idx="25">
                  <c:v>0.167185</c:v>
                </c:pt>
                <c:pt idx="26">
                  <c:v>0.167185</c:v>
                </c:pt>
                <c:pt idx="27">
                  <c:v>0.167185</c:v>
                </c:pt>
                <c:pt idx="28">
                  <c:v>0.167185</c:v>
                </c:pt>
                <c:pt idx="29">
                  <c:v>0.167185</c:v>
                </c:pt>
                <c:pt idx="30">
                  <c:v>0.167185</c:v>
                </c:pt>
                <c:pt idx="31">
                  <c:v>0.13374800000000001</c:v>
                </c:pt>
                <c:pt idx="32">
                  <c:v>0.100311</c:v>
                </c:pt>
                <c:pt idx="33">
                  <c:v>6.6873999999999989E-2</c:v>
                </c:pt>
                <c:pt idx="34">
                  <c:v>3.3436999999999995E-2</c:v>
                </c:pt>
                <c:pt idx="35">
                  <c:v>0</c:v>
                </c:pt>
                <c:pt idx="36">
                  <c:v>0</c:v>
                </c:pt>
                <c:pt idx="37">
                  <c:v>0</c:v>
                </c:pt>
                <c:pt idx="38">
                  <c:v>0</c:v>
                </c:pt>
                <c:pt idx="39">
                  <c:v>0</c:v>
                </c:pt>
                <c:pt idx="40">
                  <c:v>0</c:v>
                </c:pt>
                <c:pt idx="41">
                  <c:v>0</c:v>
                </c:pt>
                <c:pt idx="42">
                  <c:v>0</c:v>
                </c:pt>
                <c:pt idx="43">
                  <c:v>0</c:v>
                </c:pt>
                <c:pt idx="44">
                  <c:v>0</c:v>
                </c:pt>
                <c:pt idx="45">
                  <c:v>0</c:v>
                </c:pt>
              </c:numCache>
            </c:numRef>
          </c:val>
          <c:smooth val="0"/>
          <c:extLst>
            <c:ext xmlns:c16="http://schemas.microsoft.com/office/drawing/2014/chart" uri="{C3380CC4-5D6E-409C-BE32-E72D297353CC}">
              <c16:uniqueId val="{00000001-28A6-4A3F-9D07-608D3BAD4BE8}"/>
            </c:ext>
          </c:extLst>
        </c:ser>
        <c:dLbls>
          <c:showLegendKey val="0"/>
          <c:showVal val="0"/>
          <c:showCatName val="0"/>
          <c:showSerName val="0"/>
          <c:showPercent val="0"/>
          <c:showBubbleSize val="0"/>
        </c:dLbls>
        <c:smooth val="0"/>
        <c:axId val="1415974400"/>
        <c:axId val="1415974816"/>
      </c:lineChart>
      <c:catAx>
        <c:axId val="1415974400"/>
        <c:scaling>
          <c:orientation val="minMax"/>
        </c:scaling>
        <c:delete val="0"/>
        <c:axPos val="b"/>
        <c:numFmt formatCode="General" sourceLinked="1"/>
        <c:majorTickMark val="none"/>
        <c:minorTickMark val="cross"/>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415974816"/>
        <c:crosses val="autoZero"/>
        <c:auto val="1"/>
        <c:lblAlgn val="ctr"/>
        <c:lblOffset val="100"/>
        <c:noMultiLvlLbl val="0"/>
      </c:catAx>
      <c:valAx>
        <c:axId val="1415974816"/>
        <c:scaling>
          <c:orientation val="minMax"/>
          <c:max val="13"/>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sz="1000"/>
                  <a:t>Mtep</a:t>
                </a:r>
              </a:p>
            </c:rich>
          </c:tx>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415974400"/>
        <c:crosses val="autoZero"/>
        <c:crossBetween val="between"/>
        <c:majorUnit val="1"/>
      </c:valAx>
      <c:spPr>
        <a:noFill/>
        <a:ln w="25400">
          <a:noFill/>
        </a:ln>
      </c:spPr>
    </c:plotArea>
    <c:legend>
      <c:legendPos val="b"/>
      <c:layout>
        <c:manualLayout>
          <c:xMode val="edge"/>
          <c:yMode val="edge"/>
          <c:x val="0"/>
          <c:y val="0.70451272763859529"/>
          <c:w val="1"/>
          <c:h val="0.2954872723614045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span"/>
    <c:showDLblsOverMax val="0"/>
  </c:chart>
  <c:txPr>
    <a:bodyPr/>
    <a:lstStyle/>
    <a:p>
      <a:pPr>
        <a:defRPr/>
      </a:pPr>
      <a:endParaRPr lang="fr-FR"/>
    </a:p>
  </c:tx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fr-FR" sz="1050"/>
              <a:t>Estimations des émissions de gaz à effet de serre du secteur de l'industrie en France entre</a:t>
            </a:r>
            <a:r>
              <a:rPr lang="fr-FR" sz="1050" baseline="0"/>
              <a:t> 2011 et 2017 </a:t>
            </a:r>
            <a:r>
              <a:rPr lang="fr-FR" sz="1050"/>
              <a:t>(scope 2)</a:t>
            </a:r>
          </a:p>
        </c:rich>
      </c:tx>
      <c:layout>
        <c:manualLayout>
          <c:xMode val="edge"/>
          <c:yMode val="edge"/>
          <c:x val="0.11109885620915033"/>
          <c:y val="0"/>
        </c:manualLayout>
      </c:layout>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7.8432843137254904E-2"/>
          <c:y val="0.20663173993687153"/>
          <c:w val="0.89874035947712416"/>
          <c:h val="0.63578726297153954"/>
        </c:manualLayout>
      </c:layout>
      <c:lineChart>
        <c:grouping val="standard"/>
        <c:varyColors val="0"/>
        <c:ser>
          <c:idx val="0"/>
          <c:order val="0"/>
          <c:tx>
            <c:strRef>
              <c:f>'Suivi 2019 - indicateurs SNBC1'!$C$184</c:f>
              <c:strCache>
                <c:ptCount val="1"/>
                <c:pt idx="0">
                  <c:v>Estimations des émissions de gaz à effet de serre du secteur de l'industrie en France (scope 2)</c:v>
                </c:pt>
              </c:strCache>
            </c:strRef>
          </c:tx>
          <c:spPr>
            <a:ln w="19050" cap="rnd">
              <a:solidFill>
                <a:srgbClr val="0070C0"/>
              </a:solidFill>
              <a:round/>
            </a:ln>
            <a:effectLst/>
          </c:spPr>
          <c:marker>
            <c:symbol val="none"/>
          </c:marker>
          <c:dLbls>
            <c:dLbl>
              <c:idx val="6"/>
              <c:numFmt formatCode="#,##0.0" sourceLinked="0"/>
              <c:spPr>
                <a:noFill/>
                <a:ln>
                  <a:noFill/>
                </a:ln>
                <a:effectLst/>
              </c:spPr>
              <c:txPr>
                <a:bodyPr rot="0" spcFirstLastPara="1" vertOverflow="ellipsis" vert="horz" wrap="square" lIns="38100" tIns="19050" rIns="38100" bIns="19050" anchor="ctr" anchorCtr="1">
                  <a:spAutoFit/>
                </a:bodyPr>
                <a:lstStyle/>
                <a:p>
                  <a:pPr>
                    <a:defRPr sz="800" b="0" i="1" u="none" strike="noStrike" kern="1200" baseline="0">
                      <a:solidFill>
                        <a:srgbClr val="545454"/>
                      </a:solidFill>
                      <a:latin typeface="+mn-lt"/>
                      <a:ea typeface="+mn-ea"/>
                      <a:cs typeface="+mn-cs"/>
                    </a:defRPr>
                  </a:pPr>
                  <a:endParaRPr lang="fr-FR"/>
                </a:p>
              </c:txPr>
              <c:dLblPos val="b"/>
              <c:showLegendKey val="0"/>
              <c:showVal val="1"/>
              <c:showCatName val="0"/>
              <c:showSerName val="0"/>
              <c:showPercent val="0"/>
              <c:showBubbleSize val="0"/>
              <c:extLst>
                <c:ext xmlns:c16="http://schemas.microsoft.com/office/drawing/2014/chart" uri="{C3380CC4-5D6E-409C-BE32-E72D297353CC}">
                  <c16:uniqueId val="{00000000-A1E6-4163-BABF-D2E6B58327D6}"/>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545454"/>
                    </a:solidFill>
                    <a:latin typeface="+mn-lt"/>
                    <a:ea typeface="+mn-ea"/>
                    <a:cs typeface="+mn-cs"/>
                  </a:defRPr>
                </a:pPr>
                <a:endParaRPr lang="fr-FR"/>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'Suivi 2019 - indicateurs SNBC1'!$AJ$1:$AQ$1</c:f>
              <c:numCache>
                <c:formatCode>General</c:formatCode>
                <c:ptCount val="8"/>
                <c:pt idx="0">
                  <c:v>2011</c:v>
                </c:pt>
                <c:pt idx="1">
                  <c:v>2012</c:v>
                </c:pt>
                <c:pt idx="2">
                  <c:v>2013</c:v>
                </c:pt>
                <c:pt idx="3">
                  <c:v>2014</c:v>
                </c:pt>
                <c:pt idx="4">
                  <c:v>2015</c:v>
                </c:pt>
                <c:pt idx="5">
                  <c:v>2016</c:v>
                </c:pt>
                <c:pt idx="6">
                  <c:v>2017</c:v>
                </c:pt>
                <c:pt idx="7">
                  <c:v>2018</c:v>
                </c:pt>
              </c:numCache>
            </c:numRef>
          </c:cat>
          <c:val>
            <c:numRef>
              <c:f>'Suivi 2019 - indicateurs SNBC1'!$AJ$184:$AP$184</c:f>
              <c:numCache>
                <c:formatCode>0.00</c:formatCode>
                <c:ptCount val="7"/>
                <c:pt idx="0">
                  <c:v>97.089267313197922</c:v>
                </c:pt>
                <c:pt idx="1">
                  <c:v>93.635623349772303</c:v>
                </c:pt>
                <c:pt idx="2">
                  <c:v>93.702222662082448</c:v>
                </c:pt>
                <c:pt idx="3">
                  <c:v>89.415110477453965</c:v>
                </c:pt>
                <c:pt idx="4">
                  <c:v>87.713361999529496</c:v>
                </c:pt>
                <c:pt idx="5">
                  <c:v>86.242830568022583</c:v>
                </c:pt>
                <c:pt idx="6">
                  <c:v>87.865866822165586</c:v>
                </c:pt>
              </c:numCache>
            </c:numRef>
          </c:val>
          <c:smooth val="0"/>
          <c:extLst>
            <c:ext xmlns:c16="http://schemas.microsoft.com/office/drawing/2014/chart" uri="{C3380CC4-5D6E-409C-BE32-E72D297353CC}">
              <c16:uniqueId val="{00000000-0935-4D71-B4BA-C3537322B315}"/>
            </c:ext>
          </c:extLst>
        </c:ser>
        <c:dLbls>
          <c:dLblPos val="b"/>
          <c:showLegendKey val="0"/>
          <c:showVal val="1"/>
          <c:showCatName val="0"/>
          <c:showSerName val="0"/>
          <c:showPercent val="0"/>
          <c:showBubbleSize val="0"/>
        </c:dLbls>
        <c:smooth val="0"/>
        <c:axId val="1341685920"/>
        <c:axId val="1341687168"/>
      </c:lineChart>
      <c:catAx>
        <c:axId val="1341685920"/>
        <c:scaling>
          <c:orientation val="minMax"/>
        </c:scaling>
        <c:delete val="0"/>
        <c:axPos val="b"/>
        <c:numFmt formatCode="General" sourceLinked="1"/>
        <c:majorTickMark val="none"/>
        <c:minorTickMark val="cross"/>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341687168"/>
        <c:crosses val="autoZero"/>
        <c:auto val="1"/>
        <c:lblAlgn val="ctr"/>
        <c:lblOffset val="100"/>
        <c:noMultiLvlLbl val="0"/>
      </c:catAx>
      <c:valAx>
        <c:axId val="1341687168"/>
        <c:scaling>
          <c:orientation val="minMax"/>
          <c:max val="1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sz="1000"/>
                  <a:t>MtCO2eq</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none"/>
        <c:minorTickMark val="cross"/>
        <c:tickLblPos val="nextTo"/>
        <c:spPr>
          <a:noFill/>
          <a:ln>
            <a:solidFill>
              <a:srgbClr val="DDDDDD"/>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341685920"/>
        <c:crosses val="autoZero"/>
        <c:crossBetween val="between"/>
        <c:minorUnit val="5"/>
      </c:valAx>
      <c:spPr>
        <a:noFill/>
        <a:ln>
          <a:noFill/>
        </a:ln>
        <a:effectLst/>
      </c:spPr>
    </c:plotArea>
    <c:legend>
      <c:legendPos val="b"/>
      <c:layout>
        <c:manualLayout>
          <c:xMode val="edge"/>
          <c:yMode val="edge"/>
          <c:x val="8.6320261437908496E-2"/>
          <c:y val="0.71145651850803004"/>
          <c:w val="0.84396062091503266"/>
          <c:h val="8.7496383175013875E-2"/>
        </c:manualLayout>
      </c:layout>
      <c:overlay val="0"/>
      <c:spPr>
        <a:solidFill>
          <a:sysClr val="window" lastClr="FFFFFF"/>
        </a:solid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r>
              <a:rPr lang="en-US" sz="1050"/>
              <a:t>Emissions de gaz à effet de serre du secteur des transports en France constatées depuis 1990 et projetées jusqu'en 2050 (scope 1)</a:t>
            </a:r>
          </a:p>
        </c:rich>
      </c:tx>
      <c:layout>
        <c:manualLayout>
          <c:xMode val="edge"/>
          <c:yMode val="edge"/>
          <c:x val="0.15190163398692808"/>
          <c:y val="0"/>
        </c:manualLayout>
      </c:layout>
      <c:overlay val="0"/>
      <c:spPr>
        <a:solidFill>
          <a:sysClr val="window" lastClr="FFFFFF"/>
        </a:solidFill>
        <a:ln>
          <a:noFill/>
        </a:ln>
        <a:effectLst/>
        <a:ex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9.8197733771720863E-2"/>
          <c:y val="0.15003250536645202"/>
          <c:w val="0.86425308676909818"/>
          <c:h val="0.44229408157007055"/>
        </c:manualLayout>
      </c:layout>
      <c:barChart>
        <c:barDir val="col"/>
        <c:grouping val="clustered"/>
        <c:varyColors val="0"/>
        <c:ser>
          <c:idx val="0"/>
          <c:order val="0"/>
          <c:tx>
            <c:v>Emissions constatées</c:v>
          </c:tx>
          <c:spPr>
            <a:solidFill>
              <a:srgbClr val="0070C0"/>
            </a:solidFill>
            <a:ln>
              <a:no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6-3192-45FF-B65C-5A18EAEC743F}"/>
                </c:ext>
              </c:extLst>
            </c:dLbl>
            <c:dLbl>
              <c:idx val="2"/>
              <c:delete val="1"/>
              <c:extLst>
                <c:ext xmlns:c15="http://schemas.microsoft.com/office/drawing/2012/chart" uri="{CE6537A1-D6FC-4f65-9D91-7224C49458BB}"/>
                <c:ext xmlns:c16="http://schemas.microsoft.com/office/drawing/2014/chart" uri="{C3380CC4-5D6E-409C-BE32-E72D297353CC}">
                  <c16:uniqueId val="{00000004-3192-45FF-B65C-5A18EAEC743F}"/>
                </c:ext>
              </c:extLst>
            </c:dLbl>
            <c:dLbl>
              <c:idx val="3"/>
              <c:delete val="1"/>
              <c:extLst>
                <c:ext xmlns:c15="http://schemas.microsoft.com/office/drawing/2012/chart" uri="{CE6537A1-D6FC-4f65-9D91-7224C49458BB}"/>
                <c:ext xmlns:c16="http://schemas.microsoft.com/office/drawing/2014/chart" uri="{C3380CC4-5D6E-409C-BE32-E72D297353CC}">
                  <c16:uniqueId val="{00000005-3192-45FF-B65C-5A18EAEC743F}"/>
                </c:ext>
              </c:extLst>
            </c:dLbl>
            <c:dLbl>
              <c:idx val="4"/>
              <c:delete val="1"/>
              <c:extLst>
                <c:ext xmlns:c15="http://schemas.microsoft.com/office/drawing/2012/chart" uri="{CE6537A1-D6FC-4f65-9D91-7224C49458BB}"/>
                <c:ext xmlns:c16="http://schemas.microsoft.com/office/drawing/2014/chart" uri="{C3380CC4-5D6E-409C-BE32-E72D297353CC}">
                  <c16:uniqueId val="{00000003-3192-45FF-B65C-5A18EAEC743F}"/>
                </c:ext>
              </c:extLst>
            </c:dLbl>
            <c:dLbl>
              <c:idx val="6"/>
              <c:delete val="1"/>
              <c:extLst>
                <c:ext xmlns:c15="http://schemas.microsoft.com/office/drawing/2012/chart" uri="{CE6537A1-D6FC-4f65-9D91-7224C49458BB}"/>
                <c:ext xmlns:c16="http://schemas.microsoft.com/office/drawing/2014/chart" uri="{C3380CC4-5D6E-409C-BE32-E72D297353CC}">
                  <c16:uniqueId val="{00000002-3192-45FF-B65C-5A18EAEC743F}"/>
                </c:ext>
              </c:extLst>
            </c:dLbl>
            <c:dLbl>
              <c:idx val="7"/>
              <c:delete val="1"/>
              <c:extLst>
                <c:ext xmlns:c15="http://schemas.microsoft.com/office/drawing/2012/chart" uri="{CE6537A1-D6FC-4f65-9D91-7224C49458BB}"/>
                <c:ext xmlns:c16="http://schemas.microsoft.com/office/drawing/2014/chart" uri="{C3380CC4-5D6E-409C-BE32-E72D297353CC}">
                  <c16:uniqueId val="{00000001-3192-45FF-B65C-5A18EAEC743F}"/>
                </c:ext>
              </c:extLst>
            </c:dLbl>
            <c:dLbl>
              <c:idx val="8"/>
              <c:delete val="1"/>
              <c:extLst>
                <c:ext xmlns:c15="http://schemas.microsoft.com/office/drawing/2012/chart" uri="{CE6537A1-D6FC-4f65-9D91-7224C49458BB}"/>
                <c:ext xmlns:c16="http://schemas.microsoft.com/office/drawing/2014/chart" uri="{C3380CC4-5D6E-409C-BE32-E72D297353CC}">
                  <c16:uniqueId val="{00000008-3192-45FF-B65C-5A18EAEC743F}"/>
                </c:ext>
              </c:extLst>
            </c:dLbl>
            <c:dLbl>
              <c:idx val="9"/>
              <c:delete val="1"/>
              <c:extLst>
                <c:ext xmlns:c15="http://schemas.microsoft.com/office/drawing/2012/chart" uri="{CE6537A1-D6FC-4f65-9D91-7224C49458BB}"/>
                <c:ext xmlns:c16="http://schemas.microsoft.com/office/drawing/2014/chart" uri="{C3380CC4-5D6E-409C-BE32-E72D297353CC}">
                  <c16:uniqueId val="{00000007-3192-45FF-B65C-5A18EAEC743F}"/>
                </c:ext>
              </c:extLst>
            </c:dLbl>
            <c:dLbl>
              <c:idx val="11"/>
              <c:delete val="1"/>
              <c:extLst>
                <c:ext xmlns:c15="http://schemas.microsoft.com/office/drawing/2012/chart" uri="{CE6537A1-D6FC-4f65-9D91-7224C49458BB}"/>
                <c:ext xmlns:c16="http://schemas.microsoft.com/office/drawing/2014/chart" uri="{C3380CC4-5D6E-409C-BE32-E72D297353CC}">
                  <c16:uniqueId val="{00000009-3192-45FF-B65C-5A18EAEC743F}"/>
                </c:ext>
              </c:extLst>
            </c:dLbl>
            <c:dLbl>
              <c:idx val="12"/>
              <c:delete val="1"/>
              <c:extLst>
                <c:ext xmlns:c15="http://schemas.microsoft.com/office/drawing/2012/chart" uri="{CE6537A1-D6FC-4f65-9D91-7224C49458BB}"/>
                <c:ext xmlns:c16="http://schemas.microsoft.com/office/drawing/2014/chart" uri="{C3380CC4-5D6E-409C-BE32-E72D297353CC}">
                  <c16:uniqueId val="{0000000B-3192-45FF-B65C-5A18EAEC743F}"/>
                </c:ext>
              </c:extLst>
            </c:dLbl>
            <c:dLbl>
              <c:idx val="13"/>
              <c:delete val="1"/>
              <c:extLst>
                <c:ext xmlns:c15="http://schemas.microsoft.com/office/drawing/2012/chart" uri="{CE6537A1-D6FC-4f65-9D91-7224C49458BB}"/>
                <c:ext xmlns:c16="http://schemas.microsoft.com/office/drawing/2014/chart" uri="{C3380CC4-5D6E-409C-BE32-E72D297353CC}">
                  <c16:uniqueId val="{0000000C-3192-45FF-B65C-5A18EAEC743F}"/>
                </c:ext>
              </c:extLst>
            </c:dLbl>
            <c:dLbl>
              <c:idx val="14"/>
              <c:delete val="1"/>
              <c:extLst>
                <c:ext xmlns:c15="http://schemas.microsoft.com/office/drawing/2012/chart" uri="{CE6537A1-D6FC-4f65-9D91-7224C49458BB}"/>
                <c:ext xmlns:c16="http://schemas.microsoft.com/office/drawing/2014/chart" uri="{C3380CC4-5D6E-409C-BE32-E72D297353CC}">
                  <c16:uniqueId val="{0000000D-3192-45FF-B65C-5A18EAEC743F}"/>
                </c:ext>
              </c:extLst>
            </c:dLbl>
            <c:dLbl>
              <c:idx val="16"/>
              <c:delete val="1"/>
              <c:extLst>
                <c:ext xmlns:c15="http://schemas.microsoft.com/office/drawing/2012/chart" uri="{CE6537A1-D6FC-4f65-9D91-7224C49458BB}"/>
                <c:ext xmlns:c16="http://schemas.microsoft.com/office/drawing/2014/chart" uri="{C3380CC4-5D6E-409C-BE32-E72D297353CC}">
                  <c16:uniqueId val="{0000000E-3192-45FF-B65C-5A18EAEC743F}"/>
                </c:ext>
              </c:extLst>
            </c:dLbl>
            <c:dLbl>
              <c:idx val="17"/>
              <c:delete val="1"/>
              <c:extLst>
                <c:ext xmlns:c15="http://schemas.microsoft.com/office/drawing/2012/chart" uri="{CE6537A1-D6FC-4f65-9D91-7224C49458BB}"/>
                <c:ext xmlns:c16="http://schemas.microsoft.com/office/drawing/2014/chart" uri="{C3380CC4-5D6E-409C-BE32-E72D297353CC}">
                  <c16:uniqueId val="{0000000F-3192-45FF-B65C-5A18EAEC743F}"/>
                </c:ext>
              </c:extLst>
            </c:dLbl>
            <c:dLbl>
              <c:idx val="18"/>
              <c:delete val="1"/>
              <c:extLst>
                <c:ext xmlns:c15="http://schemas.microsoft.com/office/drawing/2012/chart" uri="{CE6537A1-D6FC-4f65-9D91-7224C49458BB}"/>
                <c:ext xmlns:c16="http://schemas.microsoft.com/office/drawing/2014/chart" uri="{C3380CC4-5D6E-409C-BE32-E72D297353CC}">
                  <c16:uniqueId val="{00000010-3192-45FF-B65C-5A18EAEC743F}"/>
                </c:ext>
              </c:extLst>
            </c:dLbl>
            <c:dLbl>
              <c:idx val="19"/>
              <c:delete val="1"/>
              <c:extLst>
                <c:ext xmlns:c15="http://schemas.microsoft.com/office/drawing/2012/chart" uri="{CE6537A1-D6FC-4f65-9D91-7224C49458BB}"/>
                <c:ext xmlns:c16="http://schemas.microsoft.com/office/drawing/2014/chart" uri="{C3380CC4-5D6E-409C-BE32-E72D297353CC}">
                  <c16:uniqueId val="{00000011-3192-45FF-B65C-5A18EAEC743F}"/>
                </c:ext>
              </c:extLst>
            </c:dLbl>
            <c:dLbl>
              <c:idx val="21"/>
              <c:delete val="1"/>
              <c:extLst>
                <c:ext xmlns:c15="http://schemas.microsoft.com/office/drawing/2012/chart" uri="{CE6537A1-D6FC-4f65-9D91-7224C49458BB}"/>
                <c:ext xmlns:c16="http://schemas.microsoft.com/office/drawing/2014/chart" uri="{C3380CC4-5D6E-409C-BE32-E72D297353CC}">
                  <c16:uniqueId val="{00000012-3192-45FF-B65C-5A18EAEC743F}"/>
                </c:ext>
              </c:extLst>
            </c:dLbl>
            <c:dLbl>
              <c:idx val="22"/>
              <c:delete val="1"/>
              <c:extLst>
                <c:ext xmlns:c15="http://schemas.microsoft.com/office/drawing/2012/chart" uri="{CE6537A1-D6FC-4f65-9D91-7224C49458BB}"/>
                <c:ext xmlns:c16="http://schemas.microsoft.com/office/drawing/2014/chart" uri="{C3380CC4-5D6E-409C-BE32-E72D297353CC}">
                  <c16:uniqueId val="{00000014-3192-45FF-B65C-5A18EAEC743F}"/>
                </c:ext>
              </c:extLst>
            </c:dLbl>
            <c:dLbl>
              <c:idx val="23"/>
              <c:delete val="1"/>
              <c:extLst>
                <c:ext xmlns:c15="http://schemas.microsoft.com/office/drawing/2012/chart" uri="{CE6537A1-D6FC-4f65-9D91-7224C49458BB}"/>
                <c:ext xmlns:c16="http://schemas.microsoft.com/office/drawing/2014/chart" uri="{C3380CC4-5D6E-409C-BE32-E72D297353CC}">
                  <c16:uniqueId val="{00000013-3192-45FF-B65C-5A18EAEC743F}"/>
                </c:ext>
              </c:extLst>
            </c:dLbl>
            <c:dLbl>
              <c:idx val="24"/>
              <c:delete val="1"/>
              <c:extLst>
                <c:ext xmlns:c15="http://schemas.microsoft.com/office/drawing/2012/chart" uri="{CE6537A1-D6FC-4f65-9D91-7224C49458BB}"/>
                <c:ext xmlns:c16="http://schemas.microsoft.com/office/drawing/2014/chart" uri="{C3380CC4-5D6E-409C-BE32-E72D297353CC}">
                  <c16:uniqueId val="{00000015-3192-45FF-B65C-5A18EAEC743F}"/>
                </c:ext>
              </c:extLst>
            </c:dLbl>
            <c:dLbl>
              <c:idx val="26"/>
              <c:delete val="1"/>
              <c:extLst>
                <c:ext xmlns:c15="http://schemas.microsoft.com/office/drawing/2012/chart" uri="{CE6537A1-D6FC-4f65-9D91-7224C49458BB}"/>
                <c:ext xmlns:c16="http://schemas.microsoft.com/office/drawing/2014/chart" uri="{C3380CC4-5D6E-409C-BE32-E72D297353CC}">
                  <c16:uniqueId val="{00000016-3192-45FF-B65C-5A18EAEC743F}"/>
                </c:ext>
              </c:extLst>
            </c:dLbl>
            <c:dLbl>
              <c:idx val="27"/>
              <c:delete val="1"/>
              <c:extLst>
                <c:ext xmlns:c15="http://schemas.microsoft.com/office/drawing/2012/chart" uri="{CE6537A1-D6FC-4f65-9D91-7224C49458BB}"/>
                <c:ext xmlns:c16="http://schemas.microsoft.com/office/drawing/2014/chart" uri="{C3380CC4-5D6E-409C-BE32-E72D297353CC}">
                  <c16:uniqueId val="{00000018-3192-45FF-B65C-5A18EAEC743F}"/>
                </c:ext>
              </c:extLst>
            </c:dLbl>
            <c:dLbl>
              <c:idx val="28"/>
              <c:numFmt formatCode="#,##0" sourceLinked="0"/>
              <c:spPr>
                <a:noFill/>
                <a:ln>
                  <a:noFill/>
                </a:ln>
                <a:effectLst/>
              </c:spPr>
              <c:txPr>
                <a:bodyPr rot="0" spcFirstLastPara="1" vertOverflow="ellipsis" vert="horz" wrap="square" lIns="38100" tIns="19050" rIns="38100" bIns="19050" anchor="ctr" anchorCtr="1">
                  <a:spAutoFit/>
                </a:bodyPr>
                <a:lstStyle/>
                <a:p>
                  <a:pPr>
                    <a:defRPr sz="800" b="0" i="1"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00-5A28-4929-A5B4-68226BCB938F}"/>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'Suivi 2019 - indicateurs SNBC1'!$O$1:$BW$1</c:f>
              <c:numCache>
                <c:formatCode>General</c:formatCode>
                <c:ptCount val="6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numCache>
            </c:numRef>
          </c:cat>
          <c:val>
            <c:numRef>
              <c:f>'Suivi 2019 - indicateurs SNBC1'!$O$36:$BW$36</c:f>
              <c:numCache>
                <c:formatCode>0.00</c:formatCode>
                <c:ptCount val="61"/>
                <c:pt idx="0">
                  <c:v>124.40064268935301</c:v>
                </c:pt>
                <c:pt idx="1">
                  <c:v>127.055203484215</c:v>
                </c:pt>
                <c:pt idx="2">
                  <c:v>131.461490961225</c:v>
                </c:pt>
                <c:pt idx="3">
                  <c:v>131.639433833505</c:v>
                </c:pt>
                <c:pt idx="4">
                  <c:v>132.54056296385301</c:v>
                </c:pt>
                <c:pt idx="5">
                  <c:v>134.389962140303</c:v>
                </c:pt>
                <c:pt idx="6">
                  <c:v>136.039205998445</c:v>
                </c:pt>
                <c:pt idx="7">
                  <c:v>138.77420741255301</c:v>
                </c:pt>
                <c:pt idx="8">
                  <c:v>141.11839899171599</c:v>
                </c:pt>
                <c:pt idx="9">
                  <c:v>143.65372897062099</c:v>
                </c:pt>
                <c:pt idx="10">
                  <c:v>143.40462960944299</c:v>
                </c:pt>
                <c:pt idx="11">
                  <c:v>146.659282826706</c:v>
                </c:pt>
                <c:pt idx="12">
                  <c:v>147.76674426370499</c:v>
                </c:pt>
                <c:pt idx="13">
                  <c:v>147.38584561299101</c:v>
                </c:pt>
                <c:pt idx="14">
                  <c:v>147.910521922339</c:v>
                </c:pt>
                <c:pt idx="15">
                  <c:v>145.84373416105899</c:v>
                </c:pt>
                <c:pt idx="16">
                  <c:v>145.37049270800901</c:v>
                </c:pt>
                <c:pt idx="17">
                  <c:v>144.379599536353</c:v>
                </c:pt>
                <c:pt idx="18">
                  <c:v>137.87746260343101</c:v>
                </c:pt>
                <c:pt idx="19">
                  <c:v>136.26451829475101</c:v>
                </c:pt>
                <c:pt idx="20">
                  <c:v>139.22562711544001</c:v>
                </c:pt>
                <c:pt idx="21">
                  <c:v>139.417718198345</c:v>
                </c:pt>
                <c:pt idx="22">
                  <c:v>137.83681313873799</c:v>
                </c:pt>
                <c:pt idx="23">
                  <c:v>137.12333269183799</c:v>
                </c:pt>
                <c:pt idx="24">
                  <c:v>136.977971329166</c:v>
                </c:pt>
                <c:pt idx="25">
                  <c:v>138.11328754959001</c:v>
                </c:pt>
                <c:pt idx="26">
                  <c:v>138.82089509276199</c:v>
                </c:pt>
                <c:pt idx="27">
                  <c:v>139.038740748734</c:v>
                </c:pt>
              </c:numCache>
            </c:numRef>
          </c:val>
          <c:extLst>
            <c:ext xmlns:c16="http://schemas.microsoft.com/office/drawing/2014/chart" uri="{C3380CC4-5D6E-409C-BE32-E72D297353CC}">
              <c16:uniqueId val="{00000000-03F8-457B-9552-78C013FE7811}"/>
            </c:ext>
          </c:extLst>
        </c:ser>
        <c:ser>
          <c:idx val="1"/>
          <c:order val="1"/>
          <c:tx>
            <c:v>Emissions estimées</c:v>
          </c:tx>
          <c:spPr>
            <a:pattFill prst="dkUpDiag">
              <a:fgClr>
                <a:schemeClr val="bg1">
                  <a:lumMod val="85000"/>
                </a:schemeClr>
              </a:fgClr>
              <a:bgClr>
                <a:srgbClr val="0070C0"/>
              </a:bgClr>
            </a:pattFill>
            <a:ln>
              <a:noFill/>
            </a:ln>
            <a:effectLst/>
          </c:spPr>
          <c:invertIfNegative val="0"/>
          <c:cat>
            <c:numRef>
              <c:f>'Suivi 2019 - indicateurs SNBC1'!$O$1:$BW$1</c:f>
              <c:numCache>
                <c:formatCode>General</c:formatCode>
                <c:ptCount val="6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numCache>
            </c:numRef>
          </c:cat>
          <c:val>
            <c:numRef>
              <c:f>'Suivi 2019 - indicateurs SNBC1'!$O$37:$BW$37</c:f>
              <c:numCache>
                <c:formatCode>0.00</c:formatCode>
                <c:ptCount val="61"/>
                <c:pt idx="28">
                  <c:v>136.817813753823</c:v>
                </c:pt>
              </c:numCache>
            </c:numRef>
          </c:val>
          <c:extLst>
            <c:ext xmlns:c16="http://schemas.microsoft.com/office/drawing/2014/chart" uri="{C3380CC4-5D6E-409C-BE32-E72D297353CC}">
              <c16:uniqueId val="{00000001-03F8-457B-9552-78C013FE7811}"/>
            </c:ext>
          </c:extLst>
        </c:ser>
        <c:dLbls>
          <c:showLegendKey val="0"/>
          <c:showVal val="0"/>
          <c:showCatName val="0"/>
          <c:showSerName val="0"/>
          <c:showPercent val="0"/>
          <c:showBubbleSize val="0"/>
        </c:dLbls>
        <c:gapWidth val="219"/>
        <c:overlap val="100"/>
        <c:axId val="1338589952"/>
        <c:axId val="1338590368"/>
      </c:barChart>
      <c:lineChart>
        <c:grouping val="standard"/>
        <c:varyColors val="0"/>
        <c:ser>
          <c:idx val="2"/>
          <c:order val="2"/>
          <c:tx>
            <c:v>Scénario SNBC 2015</c:v>
          </c:tx>
          <c:spPr>
            <a:ln w="19050" cap="rnd">
              <a:solidFill>
                <a:srgbClr val="00B050"/>
              </a:solidFill>
              <a:prstDash val="sysDot"/>
              <a:round/>
            </a:ln>
            <a:effectLst/>
          </c:spPr>
          <c:marker>
            <c:symbol val="none"/>
          </c:marker>
          <c:cat>
            <c:numRef>
              <c:f>'Suivi 2019 - indicateurs SNBC1'!$O$1:$BW$1</c:f>
              <c:numCache>
                <c:formatCode>General</c:formatCode>
                <c:ptCount val="6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numCache>
            </c:numRef>
          </c:cat>
          <c:val>
            <c:numRef>
              <c:f>'Suivi 2019 - indicateurs SNBC1'!$O$38:$BW$38</c:f>
              <c:numCache>
                <c:formatCode>0.00</c:formatCode>
                <c:ptCount val="61"/>
                <c:pt idx="25">
                  <c:v>134.32504580750287</c:v>
                </c:pt>
                <c:pt idx="26">
                  <c:v>130.0515879606408</c:v>
                </c:pt>
                <c:pt idx="27">
                  <c:v>125.77813011377972</c:v>
                </c:pt>
                <c:pt idx="28">
                  <c:v>121.50467226691866</c:v>
                </c:pt>
                <c:pt idx="29">
                  <c:v>117.23121442005758</c:v>
                </c:pt>
                <c:pt idx="30">
                  <c:v>112.95775657319447</c:v>
                </c:pt>
                <c:pt idx="31">
                  <c:v>110.31997848530546</c:v>
                </c:pt>
                <c:pt idx="32">
                  <c:v>107.68220039741543</c:v>
                </c:pt>
                <c:pt idx="33">
                  <c:v>105.04442230952537</c:v>
                </c:pt>
                <c:pt idx="34">
                  <c:v>102.40664422163435</c:v>
                </c:pt>
                <c:pt idx="35">
                  <c:v>99.768866133744112</c:v>
                </c:pt>
                <c:pt idx="36">
                  <c:v>97.26202755590019</c:v>
                </c:pt>
                <c:pt idx="37">
                  <c:v>94.755188978056282</c:v>
                </c:pt>
                <c:pt idx="38">
                  <c:v>92.248350400212374</c:v>
                </c:pt>
                <c:pt idx="39">
                  <c:v>89.741511822368452</c:v>
                </c:pt>
                <c:pt idx="40">
                  <c:v>87.234673244524529</c:v>
                </c:pt>
                <c:pt idx="41">
                  <c:v>86.031400584762807</c:v>
                </c:pt>
                <c:pt idx="42">
                  <c:v>84.828127925000999</c:v>
                </c:pt>
                <c:pt idx="43">
                  <c:v>83.624855265239205</c:v>
                </c:pt>
                <c:pt idx="44">
                  <c:v>82.421582605477383</c:v>
                </c:pt>
                <c:pt idx="45">
                  <c:v>81.218309945715575</c:v>
                </c:pt>
                <c:pt idx="46">
                  <c:v>78.623503850293204</c:v>
                </c:pt>
                <c:pt idx="47">
                  <c:v>76.028697754870834</c:v>
                </c:pt>
                <c:pt idx="48">
                  <c:v>73.433891659448463</c:v>
                </c:pt>
                <c:pt idx="49">
                  <c:v>70.839085564026092</c:v>
                </c:pt>
                <c:pt idx="50">
                  <c:v>68.244279468603722</c:v>
                </c:pt>
                <c:pt idx="51">
                  <c:v>65.649473373181351</c:v>
                </c:pt>
                <c:pt idx="52">
                  <c:v>63.054667277758981</c:v>
                </c:pt>
                <c:pt idx="53">
                  <c:v>60.45986118233661</c:v>
                </c:pt>
                <c:pt idx="54">
                  <c:v>57.865055086914239</c:v>
                </c:pt>
                <c:pt idx="55">
                  <c:v>55.270248991491869</c:v>
                </c:pt>
                <c:pt idx="56">
                  <c:v>52.675442896069498</c:v>
                </c:pt>
                <c:pt idx="57">
                  <c:v>50.080636800647127</c:v>
                </c:pt>
                <c:pt idx="58">
                  <c:v>47.485830705224757</c:v>
                </c:pt>
                <c:pt idx="59">
                  <c:v>44.891024609802386</c:v>
                </c:pt>
                <c:pt idx="60">
                  <c:v>42.296218514380016</c:v>
                </c:pt>
              </c:numCache>
            </c:numRef>
          </c:val>
          <c:smooth val="0"/>
          <c:extLst>
            <c:ext xmlns:c16="http://schemas.microsoft.com/office/drawing/2014/chart" uri="{C3380CC4-5D6E-409C-BE32-E72D297353CC}">
              <c16:uniqueId val="{00000002-03F8-457B-9552-78C013FE7811}"/>
            </c:ext>
          </c:extLst>
        </c:ser>
        <c:ser>
          <c:idx val="3"/>
          <c:order val="3"/>
          <c:tx>
            <c:v>Parts annuelles sectorielles indicatives des budgets carbone adoptés en 2015 ajustés en 2019</c:v>
          </c:tx>
          <c:spPr>
            <a:ln w="28575" cap="rnd">
              <a:noFill/>
              <a:prstDash val="dash"/>
              <a:round/>
            </a:ln>
            <a:effectLst/>
          </c:spPr>
          <c:marker>
            <c:symbol val="dash"/>
            <c:size val="7"/>
            <c:spPr>
              <a:solidFill>
                <a:srgbClr val="00B050"/>
              </a:solidFill>
              <a:ln w="9525">
                <a:solidFill>
                  <a:srgbClr val="00B050"/>
                </a:solidFill>
              </a:ln>
              <a:effectLst/>
            </c:spPr>
          </c:marker>
          <c:val>
            <c:numRef>
              <c:f>'Suivi 2019 - indicateurs SNBC1'!$O$39:$BW$39</c:f>
              <c:numCache>
                <c:formatCode>0.00</c:formatCode>
                <c:ptCount val="61"/>
                <c:pt idx="25">
                  <c:v>134.32504580750287</c:v>
                </c:pt>
                <c:pt idx="26">
                  <c:v>130.0515879606408</c:v>
                </c:pt>
                <c:pt idx="27">
                  <c:v>125.77813011377972</c:v>
                </c:pt>
                <c:pt idx="28">
                  <c:v>121.50467226691866</c:v>
                </c:pt>
                <c:pt idx="29">
                  <c:v>117.23121442005758</c:v>
                </c:pt>
                <c:pt idx="30">
                  <c:v>112.95775657319447</c:v>
                </c:pt>
                <c:pt idx="31">
                  <c:v>110.31997848530546</c:v>
                </c:pt>
                <c:pt idx="32">
                  <c:v>107.68220039741543</c:v>
                </c:pt>
                <c:pt idx="33">
                  <c:v>105.04442230952537</c:v>
                </c:pt>
                <c:pt idx="34">
                  <c:v>102.40664422163435</c:v>
                </c:pt>
                <c:pt idx="35">
                  <c:v>99.768866133744112</c:v>
                </c:pt>
                <c:pt idx="36">
                  <c:v>97.26202755590019</c:v>
                </c:pt>
                <c:pt idx="37">
                  <c:v>94.755188978056282</c:v>
                </c:pt>
                <c:pt idx="38">
                  <c:v>92.248350400212374</c:v>
                </c:pt>
              </c:numCache>
            </c:numRef>
          </c:val>
          <c:smooth val="0"/>
          <c:extLst>
            <c:ext xmlns:c16="http://schemas.microsoft.com/office/drawing/2014/chart" uri="{C3380CC4-5D6E-409C-BE32-E72D297353CC}">
              <c16:uniqueId val="{00000003-03F8-457B-9552-78C013FE7811}"/>
            </c:ext>
          </c:extLst>
        </c:ser>
        <c:ser>
          <c:idx val="4"/>
          <c:order val="4"/>
          <c:tx>
            <c:v>Scénario SNBC 2018</c:v>
          </c:tx>
          <c:spPr>
            <a:ln w="19050" cap="rnd">
              <a:solidFill>
                <a:srgbClr val="FFC000"/>
              </a:solidFill>
              <a:prstDash val="sysDot"/>
              <a:round/>
            </a:ln>
            <a:effectLst/>
          </c:spPr>
          <c:marker>
            <c:symbol val="none"/>
          </c:marker>
          <c:val>
            <c:numRef>
              <c:f>'Suivi 2019 - indicateurs SNBC1'!$O$40:$BW$40</c:f>
              <c:numCache>
                <c:formatCode>0.00</c:formatCode>
                <c:ptCount val="61"/>
                <c:pt idx="29">
                  <c:v>132.86000000000001</c:v>
                </c:pt>
                <c:pt idx="30">
                  <c:v>131.91999999999999</c:v>
                </c:pt>
                <c:pt idx="31">
                  <c:v>128.66</c:v>
                </c:pt>
                <c:pt idx="32">
                  <c:v>125.4</c:v>
                </c:pt>
                <c:pt idx="33">
                  <c:v>122.15</c:v>
                </c:pt>
                <c:pt idx="34">
                  <c:v>118.89</c:v>
                </c:pt>
                <c:pt idx="35">
                  <c:v>115.63</c:v>
                </c:pt>
                <c:pt idx="36">
                  <c:v>112.25</c:v>
                </c:pt>
                <c:pt idx="37">
                  <c:v>108.88</c:v>
                </c:pt>
                <c:pt idx="38">
                  <c:v>105.51</c:v>
                </c:pt>
                <c:pt idx="39">
                  <c:v>102.13</c:v>
                </c:pt>
                <c:pt idx="40">
                  <c:v>98.76</c:v>
                </c:pt>
                <c:pt idx="41">
                  <c:v>94</c:v>
                </c:pt>
                <c:pt idx="42">
                  <c:v>89.25</c:v>
                </c:pt>
                <c:pt idx="43">
                  <c:v>84.49</c:v>
                </c:pt>
                <c:pt idx="44">
                  <c:v>79.739999999999995</c:v>
                </c:pt>
                <c:pt idx="45">
                  <c:v>74.98</c:v>
                </c:pt>
                <c:pt idx="46">
                  <c:v>70.23</c:v>
                </c:pt>
                <c:pt idx="47">
                  <c:v>65.47</c:v>
                </c:pt>
                <c:pt idx="48">
                  <c:v>60.72</c:v>
                </c:pt>
                <c:pt idx="49">
                  <c:v>55.96</c:v>
                </c:pt>
                <c:pt idx="50">
                  <c:v>51.21</c:v>
                </c:pt>
                <c:pt idx="51">
                  <c:v>46.45</c:v>
                </c:pt>
                <c:pt idx="52">
                  <c:v>41.7</c:v>
                </c:pt>
                <c:pt idx="53">
                  <c:v>36.94</c:v>
                </c:pt>
                <c:pt idx="54">
                  <c:v>32.19</c:v>
                </c:pt>
                <c:pt idx="55">
                  <c:v>27.43</c:v>
                </c:pt>
                <c:pt idx="56">
                  <c:v>22.68</c:v>
                </c:pt>
                <c:pt idx="57">
                  <c:v>17.920000000000002</c:v>
                </c:pt>
                <c:pt idx="58">
                  <c:v>13.17</c:v>
                </c:pt>
                <c:pt idx="59">
                  <c:v>8.41</c:v>
                </c:pt>
                <c:pt idx="60">
                  <c:v>3.66</c:v>
                </c:pt>
              </c:numCache>
            </c:numRef>
          </c:val>
          <c:smooth val="0"/>
          <c:extLst>
            <c:ext xmlns:c16="http://schemas.microsoft.com/office/drawing/2014/chart" uri="{C3380CC4-5D6E-409C-BE32-E72D297353CC}">
              <c16:uniqueId val="{00000004-03F8-457B-9552-78C013FE7811}"/>
            </c:ext>
          </c:extLst>
        </c:ser>
        <c:ser>
          <c:idx val="5"/>
          <c:order val="5"/>
          <c:tx>
            <c:v>Parts annuelles sectorielles indicatives des projets de budgets carbone 2019</c:v>
          </c:tx>
          <c:spPr>
            <a:ln w="28575" cap="rnd">
              <a:noFill/>
              <a:prstDash val="dash"/>
              <a:round/>
            </a:ln>
            <a:effectLst/>
          </c:spPr>
          <c:marker>
            <c:symbol val="dash"/>
            <c:size val="7"/>
            <c:spPr>
              <a:solidFill>
                <a:srgbClr val="FFC000"/>
              </a:solidFill>
              <a:ln w="9525">
                <a:solidFill>
                  <a:srgbClr val="FFC000"/>
                </a:solidFill>
              </a:ln>
              <a:effectLst/>
            </c:spPr>
          </c:marker>
          <c:val>
            <c:numRef>
              <c:f>'Suivi 2019 - indicateurs SNBC1'!$O$41:$BW$41</c:f>
              <c:numCache>
                <c:formatCode>0.00</c:formatCode>
                <c:ptCount val="61"/>
                <c:pt idx="29">
                  <c:v>132.86000000000001</c:v>
                </c:pt>
                <c:pt idx="30">
                  <c:v>131.91999999999999</c:v>
                </c:pt>
                <c:pt idx="31">
                  <c:v>128.66</c:v>
                </c:pt>
                <c:pt idx="32">
                  <c:v>125.4</c:v>
                </c:pt>
                <c:pt idx="33">
                  <c:v>122.15</c:v>
                </c:pt>
                <c:pt idx="34">
                  <c:v>118.89</c:v>
                </c:pt>
                <c:pt idx="35">
                  <c:v>115.63</c:v>
                </c:pt>
                <c:pt idx="36">
                  <c:v>112.25</c:v>
                </c:pt>
                <c:pt idx="37">
                  <c:v>108.88</c:v>
                </c:pt>
                <c:pt idx="38">
                  <c:v>105.51</c:v>
                </c:pt>
                <c:pt idx="39">
                  <c:v>102.13</c:v>
                </c:pt>
                <c:pt idx="40">
                  <c:v>98.76</c:v>
                </c:pt>
                <c:pt idx="41">
                  <c:v>94</c:v>
                </c:pt>
                <c:pt idx="42">
                  <c:v>89.25</c:v>
                </c:pt>
                <c:pt idx="43">
                  <c:v>84.49</c:v>
                </c:pt>
              </c:numCache>
            </c:numRef>
          </c:val>
          <c:smooth val="0"/>
          <c:extLst>
            <c:ext xmlns:c16="http://schemas.microsoft.com/office/drawing/2014/chart" uri="{C3380CC4-5D6E-409C-BE32-E72D297353CC}">
              <c16:uniqueId val="{00000005-03F8-457B-9552-78C013FE7811}"/>
            </c:ext>
          </c:extLst>
        </c:ser>
        <c:dLbls>
          <c:showLegendKey val="0"/>
          <c:showVal val="0"/>
          <c:showCatName val="0"/>
          <c:showSerName val="0"/>
          <c:showPercent val="0"/>
          <c:showBubbleSize val="0"/>
        </c:dLbls>
        <c:marker val="1"/>
        <c:smooth val="0"/>
        <c:axId val="1338589952"/>
        <c:axId val="1338590368"/>
      </c:lineChart>
      <c:catAx>
        <c:axId val="1338589952"/>
        <c:scaling>
          <c:orientation val="minMax"/>
        </c:scaling>
        <c:delete val="0"/>
        <c:axPos val="b"/>
        <c:numFmt formatCode="General" sourceLinked="1"/>
        <c:majorTickMark val="none"/>
        <c:minorTickMark val="cross"/>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338590368"/>
        <c:crosses val="autoZero"/>
        <c:auto val="1"/>
        <c:lblAlgn val="ctr"/>
        <c:lblOffset val="100"/>
        <c:noMultiLvlLbl val="0"/>
      </c:catAx>
      <c:valAx>
        <c:axId val="1338590368"/>
        <c:scaling>
          <c:orientation val="minMax"/>
          <c:max val="2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sz="1000"/>
                  <a:t>Mt</a:t>
                </a:r>
                <a:r>
                  <a:rPr lang="fr-FR" sz="1000" baseline="0"/>
                  <a:t>CO2eq</a:t>
                </a:r>
                <a:endParaRPr lang="fr-FR" sz="1000"/>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338589952"/>
        <c:crosses val="autoZero"/>
        <c:crossBetween val="between"/>
      </c:valAx>
      <c:spPr>
        <a:noFill/>
        <a:ln>
          <a:noFill/>
        </a:ln>
        <a:effectLst/>
      </c:spPr>
    </c:plotArea>
    <c:legend>
      <c:legendPos val="r"/>
      <c:layout>
        <c:manualLayout>
          <c:xMode val="edge"/>
          <c:yMode val="edge"/>
          <c:x val="7.9886567897289651E-2"/>
          <c:y val="0.69510027598896029"/>
          <c:w val="0.88685314420064665"/>
          <c:h val="0.3048997240110395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a:t>Emissions de gaz à effet de serre du secteur des bâtiments en France constatées depuis 1990 et projetées jusqu'en</a:t>
            </a:r>
            <a:r>
              <a:rPr lang="en-US" sz="1050" baseline="0"/>
              <a:t> 2050 </a:t>
            </a:r>
            <a:r>
              <a:rPr lang="en-US" sz="1050"/>
              <a:t>(scope 1)</a:t>
            </a:r>
          </a:p>
        </c:rich>
      </c:tx>
      <c:layout>
        <c:manualLayout>
          <c:xMode val="edge"/>
          <c:yMode val="edge"/>
          <c:x val="0.13560130718954247"/>
          <c:y val="0"/>
        </c:manualLayout>
      </c:layout>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9.8197733771720863E-2"/>
          <c:y val="0.13055995093529593"/>
          <c:w val="0.86425308676909818"/>
          <c:h val="0.47110119595216193"/>
        </c:manualLayout>
      </c:layout>
      <c:barChart>
        <c:barDir val="col"/>
        <c:grouping val="clustered"/>
        <c:varyColors val="0"/>
        <c:ser>
          <c:idx val="0"/>
          <c:order val="0"/>
          <c:tx>
            <c:v>Emissions constatées</c:v>
          </c:tx>
          <c:spPr>
            <a:solidFill>
              <a:srgbClr val="0070C0"/>
            </a:solidFill>
            <a:ln>
              <a:noFill/>
            </a:ln>
            <a:effectLst/>
          </c:spPr>
          <c:invertIfNegative val="0"/>
          <c:dLbls>
            <c:dLbl>
              <c:idx val="0"/>
              <c:layout>
                <c:manualLayout>
                  <c:x val="-4.1503267973856308E-3"/>
                  <c:y val="-4.40972222222222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26F-479E-9283-8B09D08AE48C}"/>
                </c:ext>
              </c:extLst>
            </c:dLbl>
            <c:dLbl>
              <c:idx val="1"/>
              <c:delete val="1"/>
              <c:extLst>
                <c:ext xmlns:c15="http://schemas.microsoft.com/office/drawing/2012/chart" uri="{CE6537A1-D6FC-4f65-9D91-7224C49458BB}"/>
                <c:ext xmlns:c16="http://schemas.microsoft.com/office/drawing/2014/chart" uri="{C3380CC4-5D6E-409C-BE32-E72D297353CC}">
                  <c16:uniqueId val="{00000002-D373-4584-904D-916577FED52B}"/>
                </c:ext>
              </c:extLst>
            </c:dLbl>
            <c:dLbl>
              <c:idx val="2"/>
              <c:delete val="1"/>
              <c:extLst>
                <c:ext xmlns:c15="http://schemas.microsoft.com/office/drawing/2012/chart" uri="{CE6537A1-D6FC-4f65-9D91-7224C49458BB}"/>
                <c:ext xmlns:c16="http://schemas.microsoft.com/office/drawing/2014/chart" uri="{C3380CC4-5D6E-409C-BE32-E72D297353CC}">
                  <c16:uniqueId val="{00000000-D373-4584-904D-916577FED52B}"/>
                </c:ext>
              </c:extLst>
            </c:dLbl>
            <c:dLbl>
              <c:idx val="3"/>
              <c:delete val="1"/>
              <c:extLst>
                <c:ext xmlns:c15="http://schemas.microsoft.com/office/drawing/2012/chart" uri="{CE6537A1-D6FC-4f65-9D91-7224C49458BB}"/>
                <c:ext xmlns:c16="http://schemas.microsoft.com/office/drawing/2014/chart" uri="{C3380CC4-5D6E-409C-BE32-E72D297353CC}">
                  <c16:uniqueId val="{00000001-D373-4584-904D-916577FED52B}"/>
                </c:ext>
              </c:extLst>
            </c:dLbl>
            <c:dLbl>
              <c:idx val="4"/>
              <c:delete val="1"/>
              <c:extLst>
                <c:ext xmlns:c15="http://schemas.microsoft.com/office/drawing/2012/chart" uri="{CE6537A1-D6FC-4f65-9D91-7224C49458BB}"/>
                <c:ext xmlns:c16="http://schemas.microsoft.com/office/drawing/2014/chart" uri="{C3380CC4-5D6E-409C-BE32-E72D297353CC}">
                  <c16:uniqueId val="{00000003-D373-4584-904D-916577FED52B}"/>
                </c:ext>
              </c:extLst>
            </c:dLbl>
            <c:dLbl>
              <c:idx val="5"/>
              <c:layout>
                <c:manualLayout>
                  <c:x val="1.9022111409629872E-17"/>
                  <c:y val="-1.32291666666666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373-4584-904D-916577FED52B}"/>
                </c:ext>
              </c:extLst>
            </c:dLbl>
            <c:dLbl>
              <c:idx val="6"/>
              <c:delete val="1"/>
              <c:extLst>
                <c:ext xmlns:c15="http://schemas.microsoft.com/office/drawing/2012/chart" uri="{CE6537A1-D6FC-4f65-9D91-7224C49458BB}"/>
                <c:ext xmlns:c16="http://schemas.microsoft.com/office/drawing/2014/chart" uri="{C3380CC4-5D6E-409C-BE32-E72D297353CC}">
                  <c16:uniqueId val="{00000006-D373-4584-904D-916577FED52B}"/>
                </c:ext>
              </c:extLst>
            </c:dLbl>
            <c:dLbl>
              <c:idx val="7"/>
              <c:delete val="1"/>
              <c:extLst>
                <c:ext xmlns:c15="http://schemas.microsoft.com/office/drawing/2012/chart" uri="{CE6537A1-D6FC-4f65-9D91-7224C49458BB}"/>
                <c:ext xmlns:c16="http://schemas.microsoft.com/office/drawing/2014/chart" uri="{C3380CC4-5D6E-409C-BE32-E72D297353CC}">
                  <c16:uniqueId val="{00000005-D373-4584-904D-916577FED52B}"/>
                </c:ext>
              </c:extLst>
            </c:dLbl>
            <c:dLbl>
              <c:idx val="8"/>
              <c:delete val="1"/>
              <c:extLst>
                <c:ext xmlns:c15="http://schemas.microsoft.com/office/drawing/2012/chart" uri="{CE6537A1-D6FC-4f65-9D91-7224C49458BB}"/>
                <c:ext xmlns:c16="http://schemas.microsoft.com/office/drawing/2014/chart" uri="{C3380CC4-5D6E-409C-BE32-E72D297353CC}">
                  <c16:uniqueId val="{00000008-D373-4584-904D-916577FED52B}"/>
                </c:ext>
              </c:extLst>
            </c:dLbl>
            <c:dLbl>
              <c:idx val="9"/>
              <c:delete val="1"/>
              <c:extLst>
                <c:ext xmlns:c15="http://schemas.microsoft.com/office/drawing/2012/chart" uri="{CE6537A1-D6FC-4f65-9D91-7224C49458BB}"/>
                <c:ext xmlns:c16="http://schemas.microsoft.com/office/drawing/2014/chart" uri="{C3380CC4-5D6E-409C-BE32-E72D297353CC}">
                  <c16:uniqueId val="{00000007-D373-4584-904D-916577FED52B}"/>
                </c:ext>
              </c:extLst>
            </c:dLbl>
            <c:dLbl>
              <c:idx val="10"/>
              <c:layout>
                <c:manualLayout>
                  <c:x val="-3.8044222819259745E-17"/>
                  <c:y val="-8.819444444444464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373-4584-904D-916577FED52B}"/>
                </c:ext>
              </c:extLst>
            </c:dLbl>
            <c:dLbl>
              <c:idx val="11"/>
              <c:delete val="1"/>
              <c:extLst>
                <c:ext xmlns:c15="http://schemas.microsoft.com/office/drawing/2012/chart" uri="{CE6537A1-D6FC-4f65-9D91-7224C49458BB}"/>
                <c:ext xmlns:c16="http://schemas.microsoft.com/office/drawing/2014/chart" uri="{C3380CC4-5D6E-409C-BE32-E72D297353CC}">
                  <c16:uniqueId val="{0000000B-D373-4584-904D-916577FED52B}"/>
                </c:ext>
              </c:extLst>
            </c:dLbl>
            <c:dLbl>
              <c:idx val="12"/>
              <c:delete val="1"/>
              <c:extLst>
                <c:ext xmlns:c15="http://schemas.microsoft.com/office/drawing/2012/chart" uri="{CE6537A1-D6FC-4f65-9D91-7224C49458BB}"/>
                <c:ext xmlns:c16="http://schemas.microsoft.com/office/drawing/2014/chart" uri="{C3380CC4-5D6E-409C-BE32-E72D297353CC}">
                  <c16:uniqueId val="{0000000A-D373-4584-904D-916577FED52B}"/>
                </c:ext>
              </c:extLst>
            </c:dLbl>
            <c:dLbl>
              <c:idx val="13"/>
              <c:delete val="1"/>
              <c:extLst>
                <c:ext xmlns:c15="http://schemas.microsoft.com/office/drawing/2012/chart" uri="{CE6537A1-D6FC-4f65-9D91-7224C49458BB}"/>
                <c:ext xmlns:c16="http://schemas.microsoft.com/office/drawing/2014/chart" uri="{C3380CC4-5D6E-409C-BE32-E72D297353CC}">
                  <c16:uniqueId val="{00000014-D373-4584-904D-916577FED52B}"/>
                </c:ext>
              </c:extLst>
            </c:dLbl>
            <c:dLbl>
              <c:idx val="14"/>
              <c:delete val="1"/>
              <c:extLst>
                <c:ext xmlns:c15="http://schemas.microsoft.com/office/drawing/2012/chart" uri="{CE6537A1-D6FC-4f65-9D91-7224C49458BB}"/>
                <c:ext xmlns:c16="http://schemas.microsoft.com/office/drawing/2014/chart" uri="{C3380CC4-5D6E-409C-BE32-E72D297353CC}">
                  <c16:uniqueId val="{0000000C-D373-4584-904D-916577FED52B}"/>
                </c:ext>
              </c:extLst>
            </c:dLbl>
            <c:dLbl>
              <c:idx val="16"/>
              <c:delete val="1"/>
              <c:extLst>
                <c:ext xmlns:c15="http://schemas.microsoft.com/office/drawing/2012/chart" uri="{CE6537A1-D6FC-4f65-9D91-7224C49458BB}"/>
                <c:ext xmlns:c16="http://schemas.microsoft.com/office/drawing/2014/chart" uri="{C3380CC4-5D6E-409C-BE32-E72D297353CC}">
                  <c16:uniqueId val="{00000013-D373-4584-904D-916577FED52B}"/>
                </c:ext>
              </c:extLst>
            </c:dLbl>
            <c:dLbl>
              <c:idx val="17"/>
              <c:delete val="1"/>
              <c:extLst>
                <c:ext xmlns:c15="http://schemas.microsoft.com/office/drawing/2012/chart" uri="{CE6537A1-D6FC-4f65-9D91-7224C49458BB}"/>
                <c:ext xmlns:c16="http://schemas.microsoft.com/office/drawing/2014/chart" uri="{C3380CC4-5D6E-409C-BE32-E72D297353CC}">
                  <c16:uniqueId val="{00000012-D373-4584-904D-916577FED52B}"/>
                </c:ext>
              </c:extLst>
            </c:dLbl>
            <c:dLbl>
              <c:idx val="18"/>
              <c:delete val="1"/>
              <c:extLst>
                <c:ext xmlns:c15="http://schemas.microsoft.com/office/drawing/2012/chart" uri="{CE6537A1-D6FC-4f65-9D91-7224C49458BB}"/>
                <c:ext xmlns:c16="http://schemas.microsoft.com/office/drawing/2014/chart" uri="{C3380CC4-5D6E-409C-BE32-E72D297353CC}">
                  <c16:uniqueId val="{00000011-D373-4584-904D-916577FED52B}"/>
                </c:ext>
              </c:extLst>
            </c:dLbl>
            <c:dLbl>
              <c:idx val="19"/>
              <c:delete val="1"/>
              <c:extLst>
                <c:ext xmlns:c15="http://schemas.microsoft.com/office/drawing/2012/chart" uri="{CE6537A1-D6FC-4f65-9D91-7224C49458BB}"/>
                <c:ext xmlns:c16="http://schemas.microsoft.com/office/drawing/2014/chart" uri="{C3380CC4-5D6E-409C-BE32-E72D297353CC}">
                  <c16:uniqueId val="{00000010-D373-4584-904D-916577FED52B}"/>
                </c:ext>
              </c:extLst>
            </c:dLbl>
            <c:dLbl>
              <c:idx val="21"/>
              <c:delete val="1"/>
              <c:extLst>
                <c:ext xmlns:c15="http://schemas.microsoft.com/office/drawing/2012/chart" uri="{CE6537A1-D6FC-4f65-9D91-7224C49458BB}"/>
                <c:ext xmlns:c16="http://schemas.microsoft.com/office/drawing/2014/chart" uri="{C3380CC4-5D6E-409C-BE32-E72D297353CC}">
                  <c16:uniqueId val="{00000015-D373-4584-904D-916577FED52B}"/>
                </c:ext>
              </c:extLst>
            </c:dLbl>
            <c:dLbl>
              <c:idx val="22"/>
              <c:delete val="1"/>
              <c:extLst>
                <c:ext xmlns:c15="http://schemas.microsoft.com/office/drawing/2012/chart" uri="{CE6537A1-D6FC-4f65-9D91-7224C49458BB}"/>
                <c:ext xmlns:c16="http://schemas.microsoft.com/office/drawing/2014/chart" uri="{C3380CC4-5D6E-409C-BE32-E72D297353CC}">
                  <c16:uniqueId val="{0000000F-D373-4584-904D-916577FED52B}"/>
                </c:ext>
              </c:extLst>
            </c:dLbl>
            <c:dLbl>
              <c:idx val="23"/>
              <c:delete val="1"/>
              <c:extLst>
                <c:ext xmlns:c15="http://schemas.microsoft.com/office/drawing/2012/chart" uri="{CE6537A1-D6FC-4f65-9D91-7224C49458BB}"/>
                <c:ext xmlns:c16="http://schemas.microsoft.com/office/drawing/2014/chart" uri="{C3380CC4-5D6E-409C-BE32-E72D297353CC}">
                  <c16:uniqueId val="{0000000E-D373-4584-904D-916577FED52B}"/>
                </c:ext>
              </c:extLst>
            </c:dLbl>
            <c:dLbl>
              <c:idx val="24"/>
              <c:delete val="1"/>
              <c:extLst>
                <c:ext xmlns:c15="http://schemas.microsoft.com/office/drawing/2012/chart" uri="{CE6537A1-D6FC-4f65-9D91-7224C49458BB}"/>
                <c:ext xmlns:c16="http://schemas.microsoft.com/office/drawing/2014/chart" uri="{C3380CC4-5D6E-409C-BE32-E72D297353CC}">
                  <c16:uniqueId val="{00000016-D373-4584-904D-916577FED52B}"/>
                </c:ext>
              </c:extLst>
            </c:dLbl>
            <c:dLbl>
              <c:idx val="26"/>
              <c:delete val="1"/>
              <c:extLst>
                <c:ext xmlns:c15="http://schemas.microsoft.com/office/drawing/2012/chart" uri="{CE6537A1-D6FC-4f65-9D91-7224C49458BB}"/>
                <c:ext xmlns:c16="http://schemas.microsoft.com/office/drawing/2014/chart" uri="{C3380CC4-5D6E-409C-BE32-E72D297353CC}">
                  <c16:uniqueId val="{00000017-D373-4584-904D-916577FED52B}"/>
                </c:ext>
              </c:extLst>
            </c:dLbl>
            <c:dLbl>
              <c:idx val="27"/>
              <c:delete val="1"/>
              <c:extLst>
                <c:ext xmlns:c15="http://schemas.microsoft.com/office/drawing/2012/chart" uri="{CE6537A1-D6FC-4f65-9D91-7224C49458BB}"/>
                <c:ext xmlns:c16="http://schemas.microsoft.com/office/drawing/2014/chart" uri="{C3380CC4-5D6E-409C-BE32-E72D297353CC}">
                  <c16:uniqueId val="{00000018-D373-4584-904D-916577FED52B}"/>
                </c:ext>
              </c:extLst>
            </c:dLbl>
            <c:dLbl>
              <c:idx val="28"/>
              <c:layout>
                <c:manualLayout>
                  <c:x val="-7.6088445638519489E-17"/>
                  <c:y val="-8.819444444444444E-3"/>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800" b="0" i="1"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26F-479E-9283-8B09D08AE48C}"/>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'Suivi 2019 - indicateurs SNBC1'!$O$1:$BW$1</c:f>
              <c:numCache>
                <c:formatCode>General</c:formatCode>
                <c:ptCount val="6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numCache>
            </c:numRef>
          </c:cat>
          <c:val>
            <c:numRef>
              <c:f>'Suivi 2019 - indicateurs SNBC1'!$O$60:$BW$60</c:f>
              <c:numCache>
                <c:formatCode>0.00</c:formatCode>
                <c:ptCount val="61"/>
                <c:pt idx="0">
                  <c:v>92.720403149582495</c:v>
                </c:pt>
                <c:pt idx="1">
                  <c:v>106.48944881213498</c:v>
                </c:pt>
                <c:pt idx="2">
                  <c:v>98.528017116428657</c:v>
                </c:pt>
                <c:pt idx="3">
                  <c:v>94.864579984241715</c:v>
                </c:pt>
                <c:pt idx="4">
                  <c:v>89.590149458832215</c:v>
                </c:pt>
                <c:pt idx="5">
                  <c:v>90.059990202021723</c:v>
                </c:pt>
                <c:pt idx="6">
                  <c:v>98.83116472518897</c:v>
                </c:pt>
                <c:pt idx="7">
                  <c:v>93.789882292217584</c:v>
                </c:pt>
                <c:pt idx="8">
                  <c:v>98.639230863711276</c:v>
                </c:pt>
                <c:pt idx="9">
                  <c:v>100.80135138428048</c:v>
                </c:pt>
                <c:pt idx="10">
                  <c:v>97.455945598579262</c:v>
                </c:pt>
                <c:pt idx="11">
                  <c:v>105.66471792562461</c:v>
                </c:pt>
                <c:pt idx="12">
                  <c:v>101.17387636819436</c:v>
                </c:pt>
                <c:pt idx="13">
                  <c:v>106.98550808451974</c:v>
                </c:pt>
                <c:pt idx="14">
                  <c:v>111.25495792373562</c:v>
                </c:pt>
                <c:pt idx="15">
                  <c:v>110.77536067637806</c:v>
                </c:pt>
                <c:pt idx="16">
                  <c:v>106.03708193515706</c:v>
                </c:pt>
                <c:pt idx="17">
                  <c:v>99.88599324941562</c:v>
                </c:pt>
                <c:pt idx="18">
                  <c:v>105.39743415843328</c:v>
                </c:pt>
                <c:pt idx="19">
                  <c:v>109.62896770794688</c:v>
                </c:pt>
                <c:pt idx="20">
                  <c:v>108.32580036528846</c:v>
                </c:pt>
                <c:pt idx="21">
                  <c:v>94.668719861665195</c:v>
                </c:pt>
                <c:pt idx="22">
                  <c:v>100.32102731004042</c:v>
                </c:pt>
                <c:pt idx="23">
                  <c:v>101.94634980289425</c:v>
                </c:pt>
                <c:pt idx="24">
                  <c:v>84.964186960180143</c:v>
                </c:pt>
                <c:pt idx="25">
                  <c:v>90.219857976529056</c:v>
                </c:pt>
                <c:pt idx="26">
                  <c:v>90.475329487111821</c:v>
                </c:pt>
                <c:pt idx="27">
                  <c:v>89.804269804990909</c:v>
                </c:pt>
              </c:numCache>
            </c:numRef>
          </c:val>
          <c:extLst>
            <c:ext xmlns:c16="http://schemas.microsoft.com/office/drawing/2014/chart" uri="{C3380CC4-5D6E-409C-BE32-E72D297353CC}">
              <c16:uniqueId val="{00000000-A241-45D2-8FF1-0ED969871FC1}"/>
            </c:ext>
          </c:extLst>
        </c:ser>
        <c:ser>
          <c:idx val="1"/>
          <c:order val="1"/>
          <c:tx>
            <c:v>Emissions estimées</c:v>
          </c:tx>
          <c:spPr>
            <a:pattFill prst="dkUpDiag">
              <a:fgClr>
                <a:schemeClr val="bg1">
                  <a:lumMod val="85000"/>
                </a:schemeClr>
              </a:fgClr>
              <a:bgClr>
                <a:srgbClr val="0070C0"/>
              </a:bgClr>
            </a:pattFill>
            <a:ln>
              <a:noFill/>
            </a:ln>
            <a:effectLst/>
          </c:spPr>
          <c:invertIfNegative val="0"/>
          <c:cat>
            <c:numRef>
              <c:f>'Suivi 2019 - indicateurs SNBC1'!$O$1:$BW$1</c:f>
              <c:numCache>
                <c:formatCode>General</c:formatCode>
                <c:ptCount val="6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numCache>
            </c:numRef>
          </c:cat>
          <c:val>
            <c:numRef>
              <c:f>'Suivi 2019 - indicateurs SNBC1'!$O$61:$BW$61</c:f>
              <c:numCache>
                <c:formatCode>0.00</c:formatCode>
                <c:ptCount val="61"/>
                <c:pt idx="28">
                  <c:v>83.671277165071899</c:v>
                </c:pt>
              </c:numCache>
            </c:numRef>
          </c:val>
          <c:extLst>
            <c:ext xmlns:c16="http://schemas.microsoft.com/office/drawing/2014/chart" uri="{C3380CC4-5D6E-409C-BE32-E72D297353CC}">
              <c16:uniqueId val="{00000001-A241-45D2-8FF1-0ED969871FC1}"/>
            </c:ext>
          </c:extLst>
        </c:ser>
        <c:dLbls>
          <c:showLegendKey val="0"/>
          <c:showVal val="0"/>
          <c:showCatName val="0"/>
          <c:showSerName val="0"/>
          <c:showPercent val="0"/>
          <c:showBubbleSize val="0"/>
        </c:dLbls>
        <c:gapWidth val="219"/>
        <c:overlap val="100"/>
        <c:axId val="1338589952"/>
        <c:axId val="1338590368"/>
      </c:barChart>
      <c:lineChart>
        <c:grouping val="standard"/>
        <c:varyColors val="0"/>
        <c:ser>
          <c:idx val="2"/>
          <c:order val="2"/>
          <c:tx>
            <c:v>Scénario SNBC 2015</c:v>
          </c:tx>
          <c:spPr>
            <a:ln w="19050" cap="rnd">
              <a:solidFill>
                <a:srgbClr val="00B050"/>
              </a:solidFill>
              <a:prstDash val="sysDot"/>
              <a:round/>
            </a:ln>
            <a:effectLst/>
          </c:spPr>
          <c:marker>
            <c:symbol val="none"/>
          </c:marker>
          <c:cat>
            <c:numRef>
              <c:f>'Suivi 2019 - indicateurs SNBC1'!$O$1:$BW$1</c:f>
              <c:numCache>
                <c:formatCode>General</c:formatCode>
                <c:ptCount val="6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numCache>
            </c:numRef>
          </c:cat>
          <c:val>
            <c:numRef>
              <c:f>'Suivi 2019 - indicateurs SNBC1'!$O$63:$BW$63</c:f>
              <c:numCache>
                <c:formatCode>0.00</c:formatCode>
                <c:ptCount val="61"/>
                <c:pt idx="25">
                  <c:v>84.548378125676351</c:v>
                </c:pt>
                <c:pt idx="26">
                  <c:v>80.728332338458017</c:v>
                </c:pt>
                <c:pt idx="27">
                  <c:v>76.908286551239684</c:v>
                </c:pt>
                <c:pt idx="28">
                  <c:v>73.088240764021577</c:v>
                </c:pt>
                <c:pt idx="29">
                  <c:v>69.26819497680323</c:v>
                </c:pt>
                <c:pt idx="30">
                  <c:v>65.44814918958491</c:v>
                </c:pt>
                <c:pt idx="31">
                  <c:v>62.384602590304596</c:v>
                </c:pt>
                <c:pt idx="32">
                  <c:v>59.321055991024274</c:v>
                </c:pt>
                <c:pt idx="33">
                  <c:v>56.257509391743739</c:v>
                </c:pt>
                <c:pt idx="34">
                  <c:v>53.193962792463317</c:v>
                </c:pt>
                <c:pt idx="35">
                  <c:v>50.130416193182889</c:v>
                </c:pt>
                <c:pt idx="36">
                  <c:v>47.328649921558643</c:v>
                </c:pt>
                <c:pt idx="37">
                  <c:v>44.526883649934604</c:v>
                </c:pt>
                <c:pt idx="38">
                  <c:v>41.725117378310351</c:v>
                </c:pt>
                <c:pt idx="39">
                  <c:v>38.923351106686304</c:v>
                </c:pt>
                <c:pt idx="40">
                  <c:v>36.121584835062052</c:v>
                </c:pt>
                <c:pt idx="41">
                  <c:v>34.739191635634761</c:v>
                </c:pt>
                <c:pt idx="42">
                  <c:v>33.356798436207477</c:v>
                </c:pt>
                <c:pt idx="43">
                  <c:v>31.97440523678009</c:v>
                </c:pt>
                <c:pt idx="44">
                  <c:v>30.592012037352806</c:v>
                </c:pt>
                <c:pt idx="45">
                  <c:v>29.209618837925412</c:v>
                </c:pt>
                <c:pt idx="46">
                  <c:v>28.189514946892874</c:v>
                </c:pt>
                <c:pt idx="47">
                  <c:v>27.169411055860337</c:v>
                </c:pt>
                <c:pt idx="48">
                  <c:v>26.1493071648278</c:v>
                </c:pt>
                <c:pt idx="49">
                  <c:v>25.129203273795262</c:v>
                </c:pt>
                <c:pt idx="50">
                  <c:v>24.109099382762725</c:v>
                </c:pt>
                <c:pt idx="51">
                  <c:v>23.088995491730188</c:v>
                </c:pt>
                <c:pt idx="52">
                  <c:v>22.068891600697651</c:v>
                </c:pt>
                <c:pt idx="53">
                  <c:v>21.048787709665113</c:v>
                </c:pt>
                <c:pt idx="54">
                  <c:v>20.028683818632576</c:v>
                </c:pt>
                <c:pt idx="55">
                  <c:v>19.008579927600039</c:v>
                </c:pt>
                <c:pt idx="56">
                  <c:v>17.988476036567501</c:v>
                </c:pt>
                <c:pt idx="57">
                  <c:v>16.968372145534964</c:v>
                </c:pt>
                <c:pt idx="58">
                  <c:v>15.948268254502429</c:v>
                </c:pt>
                <c:pt idx="59">
                  <c:v>14.928164363469893</c:v>
                </c:pt>
                <c:pt idx="60">
                  <c:v>13.908060472437377</c:v>
                </c:pt>
              </c:numCache>
            </c:numRef>
          </c:val>
          <c:smooth val="0"/>
          <c:extLst>
            <c:ext xmlns:c16="http://schemas.microsoft.com/office/drawing/2014/chart" uri="{C3380CC4-5D6E-409C-BE32-E72D297353CC}">
              <c16:uniqueId val="{00000002-A241-45D2-8FF1-0ED969871FC1}"/>
            </c:ext>
          </c:extLst>
        </c:ser>
        <c:ser>
          <c:idx val="3"/>
          <c:order val="3"/>
          <c:tx>
            <c:v>Parts annuelles sectorielles indicatives des budgets carbone adoptés en 2015 ajustés en 2019</c:v>
          </c:tx>
          <c:spPr>
            <a:ln w="28575" cap="rnd">
              <a:noFill/>
              <a:prstDash val="dash"/>
              <a:round/>
            </a:ln>
            <a:effectLst/>
          </c:spPr>
          <c:marker>
            <c:symbol val="dash"/>
            <c:size val="7"/>
            <c:spPr>
              <a:solidFill>
                <a:srgbClr val="00B050"/>
              </a:solidFill>
              <a:ln w="9525">
                <a:solidFill>
                  <a:srgbClr val="00B050"/>
                </a:solidFill>
              </a:ln>
              <a:effectLst/>
            </c:spPr>
          </c:marker>
          <c:val>
            <c:numRef>
              <c:f>'Suivi 2019 - indicateurs SNBC1'!$O$64:$BW$64</c:f>
              <c:numCache>
                <c:formatCode>0.00</c:formatCode>
                <c:ptCount val="61"/>
                <c:pt idx="25">
                  <c:v>84.548378125676351</c:v>
                </c:pt>
                <c:pt idx="26">
                  <c:v>80.728332338458017</c:v>
                </c:pt>
                <c:pt idx="27">
                  <c:v>76.908286551239684</c:v>
                </c:pt>
                <c:pt idx="28">
                  <c:v>73.088240764021577</c:v>
                </c:pt>
                <c:pt idx="29">
                  <c:v>69.26819497680323</c:v>
                </c:pt>
                <c:pt idx="30">
                  <c:v>65.44814918958491</c:v>
                </c:pt>
                <c:pt idx="31">
                  <c:v>62.384602590304596</c:v>
                </c:pt>
                <c:pt idx="32">
                  <c:v>59.321055991024274</c:v>
                </c:pt>
                <c:pt idx="33">
                  <c:v>56.257509391743739</c:v>
                </c:pt>
                <c:pt idx="34">
                  <c:v>53.193962792463317</c:v>
                </c:pt>
                <c:pt idx="35">
                  <c:v>50.130416193182889</c:v>
                </c:pt>
                <c:pt idx="36">
                  <c:v>47.328649921558643</c:v>
                </c:pt>
                <c:pt idx="37">
                  <c:v>44.526883649934604</c:v>
                </c:pt>
                <c:pt idx="38">
                  <c:v>41.725117378310351</c:v>
                </c:pt>
              </c:numCache>
            </c:numRef>
          </c:val>
          <c:smooth val="0"/>
          <c:extLst>
            <c:ext xmlns:c16="http://schemas.microsoft.com/office/drawing/2014/chart" uri="{C3380CC4-5D6E-409C-BE32-E72D297353CC}">
              <c16:uniqueId val="{00000003-A241-45D2-8FF1-0ED969871FC1}"/>
            </c:ext>
          </c:extLst>
        </c:ser>
        <c:ser>
          <c:idx val="4"/>
          <c:order val="4"/>
          <c:tx>
            <c:v>Scénario SNBC 2018</c:v>
          </c:tx>
          <c:spPr>
            <a:ln w="19050" cap="rnd">
              <a:solidFill>
                <a:srgbClr val="FFC000"/>
              </a:solidFill>
              <a:prstDash val="sysDot"/>
              <a:round/>
            </a:ln>
            <a:effectLst/>
          </c:spPr>
          <c:marker>
            <c:symbol val="none"/>
          </c:marker>
          <c:val>
            <c:numRef>
              <c:f>'Suivi 2019 - indicateurs SNBC1'!$O$65:$BW$65</c:f>
              <c:numCache>
                <c:formatCode>0.00</c:formatCode>
                <c:ptCount val="61"/>
                <c:pt idx="29">
                  <c:v>84.66</c:v>
                </c:pt>
                <c:pt idx="30">
                  <c:v>81.680000000000007</c:v>
                </c:pt>
                <c:pt idx="31">
                  <c:v>77.64</c:v>
                </c:pt>
                <c:pt idx="32">
                  <c:v>73.59</c:v>
                </c:pt>
                <c:pt idx="33">
                  <c:v>69.55</c:v>
                </c:pt>
                <c:pt idx="34">
                  <c:v>65.510000000000005</c:v>
                </c:pt>
                <c:pt idx="35">
                  <c:v>61.46</c:v>
                </c:pt>
                <c:pt idx="36">
                  <c:v>57.69</c:v>
                </c:pt>
                <c:pt idx="37">
                  <c:v>53.92</c:v>
                </c:pt>
                <c:pt idx="38">
                  <c:v>50.15</c:v>
                </c:pt>
                <c:pt idx="39">
                  <c:v>46.38</c:v>
                </c:pt>
                <c:pt idx="40">
                  <c:v>42.61</c:v>
                </c:pt>
                <c:pt idx="41">
                  <c:v>40.700000000000003</c:v>
                </c:pt>
                <c:pt idx="42">
                  <c:v>38.799999999999997</c:v>
                </c:pt>
                <c:pt idx="43">
                  <c:v>36.9</c:v>
                </c:pt>
                <c:pt idx="44">
                  <c:v>35</c:v>
                </c:pt>
                <c:pt idx="45">
                  <c:v>33.1</c:v>
                </c:pt>
                <c:pt idx="46">
                  <c:v>31.2</c:v>
                </c:pt>
                <c:pt idx="47">
                  <c:v>29.3</c:v>
                </c:pt>
                <c:pt idx="48">
                  <c:v>27.4</c:v>
                </c:pt>
                <c:pt idx="49">
                  <c:v>25.5</c:v>
                </c:pt>
                <c:pt idx="50">
                  <c:v>23.59</c:v>
                </c:pt>
                <c:pt idx="51">
                  <c:v>21.69</c:v>
                </c:pt>
                <c:pt idx="52">
                  <c:v>19.79</c:v>
                </c:pt>
                <c:pt idx="53">
                  <c:v>17.89</c:v>
                </c:pt>
                <c:pt idx="54">
                  <c:v>15.99</c:v>
                </c:pt>
                <c:pt idx="55">
                  <c:v>14.09</c:v>
                </c:pt>
                <c:pt idx="56">
                  <c:v>12.19</c:v>
                </c:pt>
                <c:pt idx="57">
                  <c:v>10.29</c:v>
                </c:pt>
                <c:pt idx="58">
                  <c:v>8.39</c:v>
                </c:pt>
                <c:pt idx="59">
                  <c:v>6.48</c:v>
                </c:pt>
                <c:pt idx="60">
                  <c:v>4.58</c:v>
                </c:pt>
              </c:numCache>
            </c:numRef>
          </c:val>
          <c:smooth val="0"/>
          <c:extLst>
            <c:ext xmlns:c16="http://schemas.microsoft.com/office/drawing/2014/chart" uri="{C3380CC4-5D6E-409C-BE32-E72D297353CC}">
              <c16:uniqueId val="{00000004-A241-45D2-8FF1-0ED969871FC1}"/>
            </c:ext>
          </c:extLst>
        </c:ser>
        <c:ser>
          <c:idx val="5"/>
          <c:order val="5"/>
          <c:tx>
            <c:v>Parts annuelles sectorielles indicatives des projets de budgets carbone 2019</c:v>
          </c:tx>
          <c:spPr>
            <a:ln w="28575" cap="rnd">
              <a:noFill/>
              <a:prstDash val="dash"/>
              <a:round/>
            </a:ln>
            <a:effectLst/>
          </c:spPr>
          <c:marker>
            <c:symbol val="dash"/>
            <c:size val="7"/>
            <c:spPr>
              <a:solidFill>
                <a:srgbClr val="FFC000"/>
              </a:solidFill>
              <a:ln w="9525">
                <a:solidFill>
                  <a:srgbClr val="FFC000"/>
                </a:solidFill>
              </a:ln>
              <a:effectLst/>
            </c:spPr>
          </c:marker>
          <c:val>
            <c:numRef>
              <c:f>'Suivi 2019 - indicateurs SNBC1'!$O$66:$BW$66</c:f>
              <c:numCache>
                <c:formatCode>0.00</c:formatCode>
                <c:ptCount val="61"/>
                <c:pt idx="29">
                  <c:v>84.66</c:v>
                </c:pt>
                <c:pt idx="30">
                  <c:v>81.680000000000007</c:v>
                </c:pt>
                <c:pt idx="31">
                  <c:v>77.64</c:v>
                </c:pt>
                <c:pt idx="32">
                  <c:v>73.59</c:v>
                </c:pt>
                <c:pt idx="33">
                  <c:v>69.55</c:v>
                </c:pt>
                <c:pt idx="34">
                  <c:v>65.510000000000005</c:v>
                </c:pt>
                <c:pt idx="35">
                  <c:v>61.46</c:v>
                </c:pt>
                <c:pt idx="36">
                  <c:v>57.69</c:v>
                </c:pt>
                <c:pt idx="37">
                  <c:v>53.92</c:v>
                </c:pt>
                <c:pt idx="38">
                  <c:v>50.15</c:v>
                </c:pt>
                <c:pt idx="39">
                  <c:v>46.38</c:v>
                </c:pt>
                <c:pt idx="40">
                  <c:v>42.61</c:v>
                </c:pt>
                <c:pt idx="41">
                  <c:v>40.700000000000003</c:v>
                </c:pt>
                <c:pt idx="42">
                  <c:v>38.799999999999997</c:v>
                </c:pt>
                <c:pt idx="43">
                  <c:v>36.9</c:v>
                </c:pt>
              </c:numCache>
            </c:numRef>
          </c:val>
          <c:smooth val="0"/>
          <c:extLst>
            <c:ext xmlns:c16="http://schemas.microsoft.com/office/drawing/2014/chart" uri="{C3380CC4-5D6E-409C-BE32-E72D297353CC}">
              <c16:uniqueId val="{00000005-A241-45D2-8FF1-0ED969871FC1}"/>
            </c:ext>
          </c:extLst>
        </c:ser>
        <c:dLbls>
          <c:showLegendKey val="0"/>
          <c:showVal val="0"/>
          <c:showCatName val="0"/>
          <c:showSerName val="0"/>
          <c:showPercent val="0"/>
          <c:showBubbleSize val="0"/>
        </c:dLbls>
        <c:marker val="1"/>
        <c:smooth val="0"/>
        <c:axId val="1338589952"/>
        <c:axId val="1338590368"/>
      </c:lineChart>
      <c:catAx>
        <c:axId val="1338589952"/>
        <c:scaling>
          <c:orientation val="minMax"/>
        </c:scaling>
        <c:delete val="0"/>
        <c:axPos val="b"/>
        <c:numFmt formatCode="General" sourceLinked="1"/>
        <c:majorTickMark val="none"/>
        <c:minorTickMark val="cross"/>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338590368"/>
        <c:crosses val="autoZero"/>
        <c:auto val="1"/>
        <c:lblAlgn val="ctr"/>
        <c:lblOffset val="100"/>
        <c:noMultiLvlLbl val="0"/>
      </c:catAx>
      <c:valAx>
        <c:axId val="1338590368"/>
        <c:scaling>
          <c:orientation val="minMax"/>
          <c:max val="12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sz="1000"/>
                  <a:t>Mt</a:t>
                </a:r>
                <a:r>
                  <a:rPr lang="fr-FR" sz="1000" baseline="0"/>
                  <a:t>CO2eq</a:t>
                </a:r>
                <a:endParaRPr lang="fr-FR" sz="1000"/>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338589952"/>
        <c:crosses val="autoZero"/>
        <c:crossBetween val="between"/>
      </c:valAx>
      <c:spPr>
        <a:noFill/>
        <a:ln>
          <a:noFill/>
        </a:ln>
        <a:effectLst/>
      </c:spPr>
    </c:plotArea>
    <c:legend>
      <c:legendPos val="r"/>
      <c:layout>
        <c:manualLayout>
          <c:xMode val="edge"/>
          <c:yMode val="edge"/>
          <c:x val="8.1961764705882359E-2"/>
          <c:y val="0.69120576510272913"/>
          <c:w val="0.88685314420064665"/>
          <c:h val="0.3087942348972708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a:t>Emissions de gaz à effet de serre du</a:t>
            </a:r>
            <a:r>
              <a:rPr lang="en-US" sz="1050" baseline="0"/>
              <a:t> secteur agricole constatées depuis 1990 et projetées jusqu'en 2050</a:t>
            </a:r>
            <a:endParaRPr lang="en-US" sz="1050"/>
          </a:p>
        </c:rich>
      </c:tx>
      <c:layout>
        <c:manualLayout>
          <c:xMode val="edge"/>
          <c:yMode val="edge"/>
          <c:x val="0.10935571895424838"/>
          <c:y val="0"/>
        </c:manualLayout>
      </c:layout>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0234803921568628"/>
          <c:y val="0.12277092916283348"/>
          <c:w val="0.86425308676909818"/>
          <c:h val="0.45941766329346828"/>
        </c:manualLayout>
      </c:layout>
      <c:barChart>
        <c:barDir val="col"/>
        <c:grouping val="clustered"/>
        <c:varyColors val="0"/>
        <c:ser>
          <c:idx val="0"/>
          <c:order val="0"/>
          <c:tx>
            <c:v>Emissions constatées</c:v>
          </c:tx>
          <c:spPr>
            <a:solidFill>
              <a:srgbClr val="0070C0"/>
            </a:solidFill>
            <a:ln>
              <a:no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0-7A66-43D5-84BB-6CE8AE69CB02}"/>
                </c:ext>
              </c:extLst>
            </c:dLbl>
            <c:dLbl>
              <c:idx val="2"/>
              <c:delete val="1"/>
              <c:extLst>
                <c:ext xmlns:c15="http://schemas.microsoft.com/office/drawing/2012/chart" uri="{CE6537A1-D6FC-4f65-9D91-7224C49458BB}"/>
                <c:ext xmlns:c16="http://schemas.microsoft.com/office/drawing/2014/chart" uri="{C3380CC4-5D6E-409C-BE32-E72D297353CC}">
                  <c16:uniqueId val="{00000001-7A66-43D5-84BB-6CE8AE69CB02}"/>
                </c:ext>
              </c:extLst>
            </c:dLbl>
            <c:dLbl>
              <c:idx val="3"/>
              <c:delete val="1"/>
              <c:extLst>
                <c:ext xmlns:c15="http://schemas.microsoft.com/office/drawing/2012/chart" uri="{CE6537A1-D6FC-4f65-9D91-7224C49458BB}"/>
                <c:ext xmlns:c16="http://schemas.microsoft.com/office/drawing/2014/chart" uri="{C3380CC4-5D6E-409C-BE32-E72D297353CC}">
                  <c16:uniqueId val="{00000003-7A66-43D5-84BB-6CE8AE69CB02}"/>
                </c:ext>
              </c:extLst>
            </c:dLbl>
            <c:dLbl>
              <c:idx val="4"/>
              <c:delete val="1"/>
              <c:extLst>
                <c:ext xmlns:c15="http://schemas.microsoft.com/office/drawing/2012/chart" uri="{CE6537A1-D6FC-4f65-9D91-7224C49458BB}"/>
                <c:ext xmlns:c16="http://schemas.microsoft.com/office/drawing/2014/chart" uri="{C3380CC4-5D6E-409C-BE32-E72D297353CC}">
                  <c16:uniqueId val="{00000002-7A66-43D5-84BB-6CE8AE69CB02}"/>
                </c:ext>
              </c:extLst>
            </c:dLbl>
            <c:dLbl>
              <c:idx val="6"/>
              <c:delete val="1"/>
              <c:extLst>
                <c:ext xmlns:c15="http://schemas.microsoft.com/office/drawing/2012/chart" uri="{CE6537A1-D6FC-4f65-9D91-7224C49458BB}"/>
                <c:ext xmlns:c16="http://schemas.microsoft.com/office/drawing/2014/chart" uri="{C3380CC4-5D6E-409C-BE32-E72D297353CC}">
                  <c16:uniqueId val="{00000006-7A66-43D5-84BB-6CE8AE69CB02}"/>
                </c:ext>
              </c:extLst>
            </c:dLbl>
            <c:dLbl>
              <c:idx val="7"/>
              <c:delete val="1"/>
              <c:extLst>
                <c:ext xmlns:c15="http://schemas.microsoft.com/office/drawing/2012/chart" uri="{CE6537A1-D6FC-4f65-9D91-7224C49458BB}"/>
                <c:ext xmlns:c16="http://schemas.microsoft.com/office/drawing/2014/chart" uri="{C3380CC4-5D6E-409C-BE32-E72D297353CC}">
                  <c16:uniqueId val="{00000005-7A66-43D5-84BB-6CE8AE69CB02}"/>
                </c:ext>
              </c:extLst>
            </c:dLbl>
            <c:dLbl>
              <c:idx val="8"/>
              <c:delete val="1"/>
              <c:extLst>
                <c:ext xmlns:c15="http://schemas.microsoft.com/office/drawing/2012/chart" uri="{CE6537A1-D6FC-4f65-9D91-7224C49458BB}"/>
                <c:ext xmlns:c16="http://schemas.microsoft.com/office/drawing/2014/chart" uri="{C3380CC4-5D6E-409C-BE32-E72D297353CC}">
                  <c16:uniqueId val="{00000008-7A66-43D5-84BB-6CE8AE69CB02}"/>
                </c:ext>
              </c:extLst>
            </c:dLbl>
            <c:dLbl>
              <c:idx val="9"/>
              <c:delete val="1"/>
              <c:extLst>
                <c:ext xmlns:c15="http://schemas.microsoft.com/office/drawing/2012/chart" uri="{CE6537A1-D6FC-4f65-9D91-7224C49458BB}"/>
                <c:ext xmlns:c16="http://schemas.microsoft.com/office/drawing/2014/chart" uri="{C3380CC4-5D6E-409C-BE32-E72D297353CC}">
                  <c16:uniqueId val="{00000007-7A66-43D5-84BB-6CE8AE69CB02}"/>
                </c:ext>
              </c:extLst>
            </c:dLbl>
            <c:dLbl>
              <c:idx val="11"/>
              <c:delete val="1"/>
              <c:extLst>
                <c:ext xmlns:c15="http://schemas.microsoft.com/office/drawing/2012/chart" uri="{CE6537A1-D6FC-4f65-9D91-7224C49458BB}"/>
                <c:ext xmlns:c16="http://schemas.microsoft.com/office/drawing/2014/chart" uri="{C3380CC4-5D6E-409C-BE32-E72D297353CC}">
                  <c16:uniqueId val="{0000000B-7A66-43D5-84BB-6CE8AE69CB02}"/>
                </c:ext>
              </c:extLst>
            </c:dLbl>
            <c:dLbl>
              <c:idx val="12"/>
              <c:delete val="1"/>
              <c:extLst>
                <c:ext xmlns:c15="http://schemas.microsoft.com/office/drawing/2012/chart" uri="{CE6537A1-D6FC-4f65-9D91-7224C49458BB}"/>
                <c:ext xmlns:c16="http://schemas.microsoft.com/office/drawing/2014/chart" uri="{C3380CC4-5D6E-409C-BE32-E72D297353CC}">
                  <c16:uniqueId val="{0000000A-7A66-43D5-84BB-6CE8AE69CB02}"/>
                </c:ext>
              </c:extLst>
            </c:dLbl>
            <c:dLbl>
              <c:idx val="13"/>
              <c:delete val="1"/>
              <c:extLst>
                <c:ext xmlns:c15="http://schemas.microsoft.com/office/drawing/2012/chart" uri="{CE6537A1-D6FC-4f65-9D91-7224C49458BB}"/>
                <c:ext xmlns:c16="http://schemas.microsoft.com/office/drawing/2014/chart" uri="{C3380CC4-5D6E-409C-BE32-E72D297353CC}">
                  <c16:uniqueId val="{0000000C-7A66-43D5-84BB-6CE8AE69CB02}"/>
                </c:ext>
              </c:extLst>
            </c:dLbl>
            <c:dLbl>
              <c:idx val="14"/>
              <c:delete val="1"/>
              <c:extLst>
                <c:ext xmlns:c15="http://schemas.microsoft.com/office/drawing/2012/chart" uri="{CE6537A1-D6FC-4f65-9D91-7224C49458BB}"/>
                <c:ext xmlns:c16="http://schemas.microsoft.com/office/drawing/2014/chart" uri="{C3380CC4-5D6E-409C-BE32-E72D297353CC}">
                  <c16:uniqueId val="{0000000D-7A66-43D5-84BB-6CE8AE69CB02}"/>
                </c:ext>
              </c:extLst>
            </c:dLbl>
            <c:dLbl>
              <c:idx val="16"/>
              <c:delete val="1"/>
              <c:extLst>
                <c:ext xmlns:c15="http://schemas.microsoft.com/office/drawing/2012/chart" uri="{CE6537A1-D6FC-4f65-9D91-7224C49458BB}"/>
                <c:ext xmlns:c16="http://schemas.microsoft.com/office/drawing/2014/chart" uri="{C3380CC4-5D6E-409C-BE32-E72D297353CC}">
                  <c16:uniqueId val="{0000000E-7A66-43D5-84BB-6CE8AE69CB02}"/>
                </c:ext>
              </c:extLst>
            </c:dLbl>
            <c:dLbl>
              <c:idx val="17"/>
              <c:delete val="1"/>
              <c:extLst>
                <c:ext xmlns:c15="http://schemas.microsoft.com/office/drawing/2012/chart" uri="{CE6537A1-D6FC-4f65-9D91-7224C49458BB}"/>
                <c:ext xmlns:c16="http://schemas.microsoft.com/office/drawing/2014/chart" uri="{C3380CC4-5D6E-409C-BE32-E72D297353CC}">
                  <c16:uniqueId val="{0000000F-7A66-43D5-84BB-6CE8AE69CB02}"/>
                </c:ext>
              </c:extLst>
            </c:dLbl>
            <c:dLbl>
              <c:idx val="18"/>
              <c:delete val="1"/>
              <c:extLst>
                <c:ext xmlns:c15="http://schemas.microsoft.com/office/drawing/2012/chart" uri="{CE6537A1-D6FC-4f65-9D91-7224C49458BB}"/>
                <c:ext xmlns:c16="http://schemas.microsoft.com/office/drawing/2014/chart" uri="{C3380CC4-5D6E-409C-BE32-E72D297353CC}">
                  <c16:uniqueId val="{00000010-7A66-43D5-84BB-6CE8AE69CB02}"/>
                </c:ext>
              </c:extLst>
            </c:dLbl>
            <c:dLbl>
              <c:idx val="19"/>
              <c:delete val="1"/>
              <c:extLst>
                <c:ext xmlns:c15="http://schemas.microsoft.com/office/drawing/2012/chart" uri="{CE6537A1-D6FC-4f65-9D91-7224C49458BB}"/>
                <c:ext xmlns:c16="http://schemas.microsoft.com/office/drawing/2014/chart" uri="{C3380CC4-5D6E-409C-BE32-E72D297353CC}">
                  <c16:uniqueId val="{00000011-7A66-43D5-84BB-6CE8AE69CB02}"/>
                </c:ext>
              </c:extLst>
            </c:dLbl>
            <c:dLbl>
              <c:idx val="21"/>
              <c:delete val="1"/>
              <c:extLst>
                <c:ext xmlns:c15="http://schemas.microsoft.com/office/drawing/2012/chart" uri="{CE6537A1-D6FC-4f65-9D91-7224C49458BB}"/>
                <c:ext xmlns:c16="http://schemas.microsoft.com/office/drawing/2014/chart" uri="{C3380CC4-5D6E-409C-BE32-E72D297353CC}">
                  <c16:uniqueId val="{00000012-7A66-43D5-84BB-6CE8AE69CB02}"/>
                </c:ext>
              </c:extLst>
            </c:dLbl>
            <c:dLbl>
              <c:idx val="22"/>
              <c:delete val="1"/>
              <c:extLst>
                <c:ext xmlns:c15="http://schemas.microsoft.com/office/drawing/2012/chart" uri="{CE6537A1-D6FC-4f65-9D91-7224C49458BB}"/>
                <c:ext xmlns:c16="http://schemas.microsoft.com/office/drawing/2014/chart" uri="{C3380CC4-5D6E-409C-BE32-E72D297353CC}">
                  <c16:uniqueId val="{00000013-7A66-43D5-84BB-6CE8AE69CB02}"/>
                </c:ext>
              </c:extLst>
            </c:dLbl>
            <c:dLbl>
              <c:idx val="23"/>
              <c:delete val="1"/>
              <c:extLst>
                <c:ext xmlns:c15="http://schemas.microsoft.com/office/drawing/2012/chart" uri="{CE6537A1-D6FC-4f65-9D91-7224C49458BB}"/>
                <c:ext xmlns:c16="http://schemas.microsoft.com/office/drawing/2014/chart" uri="{C3380CC4-5D6E-409C-BE32-E72D297353CC}">
                  <c16:uniqueId val="{00000014-7A66-43D5-84BB-6CE8AE69CB02}"/>
                </c:ext>
              </c:extLst>
            </c:dLbl>
            <c:dLbl>
              <c:idx val="24"/>
              <c:delete val="1"/>
              <c:extLst>
                <c:ext xmlns:c15="http://schemas.microsoft.com/office/drawing/2012/chart" uri="{CE6537A1-D6FC-4f65-9D91-7224C49458BB}"/>
                <c:ext xmlns:c16="http://schemas.microsoft.com/office/drawing/2014/chart" uri="{C3380CC4-5D6E-409C-BE32-E72D297353CC}">
                  <c16:uniqueId val="{00000015-7A66-43D5-84BB-6CE8AE69CB02}"/>
                </c:ext>
              </c:extLst>
            </c:dLbl>
            <c:dLbl>
              <c:idx val="26"/>
              <c:delete val="1"/>
              <c:extLst>
                <c:ext xmlns:c15="http://schemas.microsoft.com/office/drawing/2012/chart" uri="{CE6537A1-D6FC-4f65-9D91-7224C49458BB}"/>
                <c:ext xmlns:c16="http://schemas.microsoft.com/office/drawing/2014/chart" uri="{C3380CC4-5D6E-409C-BE32-E72D297353CC}">
                  <c16:uniqueId val="{00000016-7A66-43D5-84BB-6CE8AE69CB02}"/>
                </c:ext>
              </c:extLst>
            </c:dLbl>
            <c:dLbl>
              <c:idx val="27"/>
              <c:delete val="1"/>
              <c:extLst>
                <c:ext xmlns:c15="http://schemas.microsoft.com/office/drawing/2012/chart" uri="{CE6537A1-D6FC-4f65-9D91-7224C49458BB}"/>
                <c:ext xmlns:c16="http://schemas.microsoft.com/office/drawing/2014/chart" uri="{C3380CC4-5D6E-409C-BE32-E72D297353CC}">
                  <c16:uniqueId val="{00000017-7A66-43D5-84BB-6CE8AE69CB02}"/>
                </c:ext>
              </c:extLst>
            </c:dLbl>
            <c:dLbl>
              <c:idx val="28"/>
              <c:numFmt formatCode="#,##0.0" sourceLinked="0"/>
              <c:spPr>
                <a:noFill/>
                <a:ln>
                  <a:noFill/>
                </a:ln>
                <a:effectLst/>
              </c:spPr>
              <c:txPr>
                <a:bodyPr rot="0" spcFirstLastPara="1" vertOverflow="ellipsis" vert="horz" wrap="square" lIns="38100" tIns="19050" rIns="38100" bIns="19050" anchor="ctr" anchorCtr="1">
                  <a:spAutoFit/>
                </a:bodyPr>
                <a:lstStyle/>
                <a:p>
                  <a:pPr>
                    <a:defRPr sz="800" b="0" i="1"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00-6014-464B-A40A-922247087044}"/>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'Suivi 2019 - indicateurs SNBC1'!$O$1:$BW$1</c:f>
              <c:numCache>
                <c:formatCode>General</c:formatCode>
                <c:ptCount val="6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numCache>
            </c:numRef>
          </c:cat>
          <c:val>
            <c:numRef>
              <c:f>'Suivi 2019 - indicateurs SNBC1'!$O$129:$BW$129</c:f>
              <c:numCache>
                <c:formatCode>0.00</c:formatCode>
                <c:ptCount val="61"/>
                <c:pt idx="0">
                  <c:v>93.146888779220006</c:v>
                </c:pt>
                <c:pt idx="1">
                  <c:v>92.6748147128299</c:v>
                </c:pt>
                <c:pt idx="2">
                  <c:v>91.530441826642601</c:v>
                </c:pt>
                <c:pt idx="3">
                  <c:v>90.650570933376997</c:v>
                </c:pt>
                <c:pt idx="4">
                  <c:v>90.080490153561001</c:v>
                </c:pt>
                <c:pt idx="5">
                  <c:v>90.900846144469199</c:v>
                </c:pt>
                <c:pt idx="6">
                  <c:v>91.640562142453206</c:v>
                </c:pt>
                <c:pt idx="7">
                  <c:v>91.933941017141294</c:v>
                </c:pt>
                <c:pt idx="8">
                  <c:v>92.089966421836607</c:v>
                </c:pt>
                <c:pt idx="9">
                  <c:v>92.499069063209305</c:v>
                </c:pt>
                <c:pt idx="10">
                  <c:v>94.451898914222497</c:v>
                </c:pt>
                <c:pt idx="11">
                  <c:v>94.004411749142506</c:v>
                </c:pt>
                <c:pt idx="12">
                  <c:v>92.285386871697199</c:v>
                </c:pt>
                <c:pt idx="13">
                  <c:v>89.274663926518699</c:v>
                </c:pt>
                <c:pt idx="14">
                  <c:v>90.556524539822703</c:v>
                </c:pt>
                <c:pt idx="15">
                  <c:v>89.1393681877354</c:v>
                </c:pt>
                <c:pt idx="16">
                  <c:v>88.453604734648906</c:v>
                </c:pt>
                <c:pt idx="17">
                  <c:v>89.211370984449005</c:v>
                </c:pt>
                <c:pt idx="18">
                  <c:v>90.243075036829097</c:v>
                </c:pt>
                <c:pt idx="19">
                  <c:v>89.244491781684303</c:v>
                </c:pt>
                <c:pt idx="20">
                  <c:v>87.991253972408501</c:v>
                </c:pt>
                <c:pt idx="21">
                  <c:v>87.019088338165602</c:v>
                </c:pt>
                <c:pt idx="22">
                  <c:v>86.4086316407748</c:v>
                </c:pt>
                <c:pt idx="23">
                  <c:v>86.622095472694596</c:v>
                </c:pt>
                <c:pt idx="24">
                  <c:v>88.659793363699805</c:v>
                </c:pt>
                <c:pt idx="25">
                  <c:v>88.258560396251397</c:v>
                </c:pt>
                <c:pt idx="26">
                  <c:v>87.151379667596203</c:v>
                </c:pt>
                <c:pt idx="27">
                  <c:v>86.025908880688604</c:v>
                </c:pt>
              </c:numCache>
            </c:numRef>
          </c:val>
          <c:extLst>
            <c:ext xmlns:c16="http://schemas.microsoft.com/office/drawing/2014/chart" uri="{C3380CC4-5D6E-409C-BE32-E72D297353CC}">
              <c16:uniqueId val="{00000000-199A-4882-9B53-69A0685E50F0}"/>
            </c:ext>
          </c:extLst>
        </c:ser>
        <c:dLbls>
          <c:showLegendKey val="0"/>
          <c:showVal val="0"/>
          <c:showCatName val="0"/>
          <c:showSerName val="0"/>
          <c:showPercent val="0"/>
          <c:showBubbleSize val="0"/>
        </c:dLbls>
        <c:gapWidth val="219"/>
        <c:overlap val="100"/>
        <c:axId val="1338589952"/>
        <c:axId val="1338590368"/>
      </c:barChart>
      <c:lineChart>
        <c:grouping val="standard"/>
        <c:varyColors val="0"/>
        <c:ser>
          <c:idx val="2"/>
          <c:order val="1"/>
          <c:tx>
            <c:v>Scénario SNBC 2015</c:v>
          </c:tx>
          <c:spPr>
            <a:ln w="19050" cap="rnd">
              <a:solidFill>
                <a:srgbClr val="00B050"/>
              </a:solidFill>
              <a:prstDash val="sysDot"/>
              <a:round/>
            </a:ln>
            <a:effectLst/>
          </c:spPr>
          <c:marker>
            <c:symbol val="none"/>
          </c:marker>
          <c:cat>
            <c:numRef>
              <c:f>'Suivi 2019 - indicateurs SNBC1'!$O$1:$BW$1</c:f>
              <c:numCache>
                <c:formatCode>General</c:formatCode>
                <c:ptCount val="6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numCache>
            </c:numRef>
          </c:cat>
          <c:val>
            <c:numRef>
              <c:f>'Suivi 2019 - indicateurs SNBC1'!$O$131:$BW$131</c:f>
              <c:numCache>
                <c:formatCode>0.00</c:formatCode>
                <c:ptCount val="61"/>
                <c:pt idx="25">
                  <c:v>85.801669767114902</c:v>
                </c:pt>
                <c:pt idx="26">
                  <c:v>85.129651853698533</c:v>
                </c:pt>
                <c:pt idx="27">
                  <c:v>84.457633940282051</c:v>
                </c:pt>
                <c:pt idx="28">
                  <c:v>83.785616026865583</c:v>
                </c:pt>
                <c:pt idx="29">
                  <c:v>83.113598113449015</c:v>
                </c:pt>
                <c:pt idx="30">
                  <c:v>82.441580200032547</c:v>
                </c:pt>
                <c:pt idx="31">
                  <c:v>81.839600127206367</c:v>
                </c:pt>
                <c:pt idx="32">
                  <c:v>81.237620054380102</c:v>
                </c:pt>
                <c:pt idx="33">
                  <c:v>80.635639981554021</c:v>
                </c:pt>
                <c:pt idx="34">
                  <c:v>80.033659908727827</c:v>
                </c:pt>
                <c:pt idx="35">
                  <c:v>79.431679835901562</c:v>
                </c:pt>
                <c:pt idx="36">
                  <c:v>78.722890571221626</c:v>
                </c:pt>
                <c:pt idx="37">
                  <c:v>78.014101306541889</c:v>
                </c:pt>
                <c:pt idx="38">
                  <c:v>77.305312041861953</c:v>
                </c:pt>
                <c:pt idx="39">
                  <c:v>76.596522777182102</c:v>
                </c:pt>
                <c:pt idx="40">
                  <c:v>75.88773351250228</c:v>
                </c:pt>
                <c:pt idx="41">
                  <c:v>75.272930778007037</c:v>
                </c:pt>
                <c:pt idx="42">
                  <c:v>74.658128043511638</c:v>
                </c:pt>
                <c:pt idx="43">
                  <c:v>74.043325309016325</c:v>
                </c:pt>
                <c:pt idx="44">
                  <c:v>73.428522574521111</c:v>
                </c:pt>
                <c:pt idx="45">
                  <c:v>72.813719840025797</c:v>
                </c:pt>
                <c:pt idx="46">
                  <c:v>71.002270217478596</c:v>
                </c:pt>
                <c:pt idx="47">
                  <c:v>69.190820594931395</c:v>
                </c:pt>
                <c:pt idx="48">
                  <c:v>67.379370972384194</c:v>
                </c:pt>
                <c:pt idx="49">
                  <c:v>65.567921349836993</c:v>
                </c:pt>
                <c:pt idx="50">
                  <c:v>63.756471727289792</c:v>
                </c:pt>
                <c:pt idx="51">
                  <c:v>61.945022104742591</c:v>
                </c:pt>
                <c:pt idx="52">
                  <c:v>60.13357248219539</c:v>
                </c:pt>
                <c:pt idx="53">
                  <c:v>58.322122859648189</c:v>
                </c:pt>
                <c:pt idx="54">
                  <c:v>56.510673237100988</c:v>
                </c:pt>
                <c:pt idx="55">
                  <c:v>54.699223614553787</c:v>
                </c:pt>
                <c:pt idx="56">
                  <c:v>52.887773992006586</c:v>
                </c:pt>
                <c:pt idx="57">
                  <c:v>51.076324369459385</c:v>
                </c:pt>
                <c:pt idx="58">
                  <c:v>49.264874746912184</c:v>
                </c:pt>
                <c:pt idx="59">
                  <c:v>47.453425124364983</c:v>
                </c:pt>
                <c:pt idx="60">
                  <c:v>45.641975501817804</c:v>
                </c:pt>
              </c:numCache>
            </c:numRef>
          </c:val>
          <c:smooth val="0"/>
          <c:extLst>
            <c:ext xmlns:c16="http://schemas.microsoft.com/office/drawing/2014/chart" uri="{C3380CC4-5D6E-409C-BE32-E72D297353CC}">
              <c16:uniqueId val="{00000002-199A-4882-9B53-69A0685E50F0}"/>
            </c:ext>
          </c:extLst>
        </c:ser>
        <c:ser>
          <c:idx val="3"/>
          <c:order val="2"/>
          <c:tx>
            <c:v>Parts annuelles sectorielles indicatives des budgets carbone adoptés en 2015 ajustés en 2019</c:v>
          </c:tx>
          <c:spPr>
            <a:ln w="28575" cap="rnd">
              <a:noFill/>
              <a:prstDash val="dash"/>
              <a:round/>
            </a:ln>
            <a:effectLst/>
          </c:spPr>
          <c:marker>
            <c:symbol val="dash"/>
            <c:size val="7"/>
            <c:spPr>
              <a:solidFill>
                <a:srgbClr val="00B050"/>
              </a:solidFill>
              <a:ln w="9525">
                <a:solidFill>
                  <a:srgbClr val="00B050"/>
                </a:solidFill>
              </a:ln>
              <a:effectLst/>
            </c:spPr>
          </c:marker>
          <c:val>
            <c:numRef>
              <c:f>'Suivi 2019 - indicateurs SNBC1'!$O$132:$BW$132</c:f>
              <c:numCache>
                <c:formatCode>0.00</c:formatCode>
                <c:ptCount val="61"/>
                <c:pt idx="25">
                  <c:v>85.801669767114902</c:v>
                </c:pt>
                <c:pt idx="26">
                  <c:v>85.129651853698533</c:v>
                </c:pt>
                <c:pt idx="27">
                  <c:v>84.457633940282051</c:v>
                </c:pt>
                <c:pt idx="28">
                  <c:v>83.785616026865583</c:v>
                </c:pt>
                <c:pt idx="29">
                  <c:v>83.113598113449015</c:v>
                </c:pt>
                <c:pt idx="30">
                  <c:v>82.441580200032547</c:v>
                </c:pt>
                <c:pt idx="31">
                  <c:v>81.839600127206367</c:v>
                </c:pt>
                <c:pt idx="32">
                  <c:v>81.237620054380102</c:v>
                </c:pt>
                <c:pt idx="33">
                  <c:v>80.635639981554021</c:v>
                </c:pt>
                <c:pt idx="34">
                  <c:v>80.033659908727827</c:v>
                </c:pt>
                <c:pt idx="35">
                  <c:v>79.431679835901562</c:v>
                </c:pt>
                <c:pt idx="36">
                  <c:v>78.722890571221626</c:v>
                </c:pt>
                <c:pt idx="37">
                  <c:v>78.014101306541889</c:v>
                </c:pt>
                <c:pt idx="38">
                  <c:v>77.305312041861953</c:v>
                </c:pt>
              </c:numCache>
            </c:numRef>
          </c:val>
          <c:smooth val="0"/>
          <c:extLst>
            <c:ext xmlns:c16="http://schemas.microsoft.com/office/drawing/2014/chart" uri="{C3380CC4-5D6E-409C-BE32-E72D297353CC}">
              <c16:uniqueId val="{00000003-199A-4882-9B53-69A0685E50F0}"/>
            </c:ext>
          </c:extLst>
        </c:ser>
        <c:ser>
          <c:idx val="4"/>
          <c:order val="3"/>
          <c:tx>
            <c:strRef>
              <c:f>'Suivi 2019 - indicateurs SNBC1'!$C$17</c:f>
              <c:strCache>
                <c:ptCount val="1"/>
                <c:pt idx="0">
                  <c:v>IR2 - Scénario SNBC 2018</c:v>
                </c:pt>
              </c:strCache>
            </c:strRef>
          </c:tx>
          <c:spPr>
            <a:ln w="19050" cap="rnd">
              <a:solidFill>
                <a:srgbClr val="FFC000"/>
              </a:solidFill>
              <a:prstDash val="sysDot"/>
              <a:round/>
            </a:ln>
            <a:effectLst/>
          </c:spPr>
          <c:marker>
            <c:symbol val="none"/>
          </c:marker>
          <c:val>
            <c:numRef>
              <c:f>'Suivi 2019 - indicateurs SNBC1'!$O$133:$BW$133</c:f>
              <c:numCache>
                <c:formatCode>0.00</c:formatCode>
                <c:ptCount val="61"/>
                <c:pt idx="29">
                  <c:v>84.62</c:v>
                </c:pt>
                <c:pt idx="30">
                  <c:v>83.49</c:v>
                </c:pt>
                <c:pt idx="31">
                  <c:v>82.32</c:v>
                </c:pt>
                <c:pt idx="32">
                  <c:v>81.150000000000006</c:v>
                </c:pt>
                <c:pt idx="33">
                  <c:v>79.98</c:v>
                </c:pt>
                <c:pt idx="34">
                  <c:v>78.81</c:v>
                </c:pt>
                <c:pt idx="35">
                  <c:v>77.64</c:v>
                </c:pt>
                <c:pt idx="36">
                  <c:v>76.69</c:v>
                </c:pt>
                <c:pt idx="37">
                  <c:v>75.73</c:v>
                </c:pt>
                <c:pt idx="38">
                  <c:v>74.78</c:v>
                </c:pt>
                <c:pt idx="39">
                  <c:v>73.83</c:v>
                </c:pt>
                <c:pt idx="40">
                  <c:v>72.88</c:v>
                </c:pt>
                <c:pt idx="41">
                  <c:v>71.88</c:v>
                </c:pt>
                <c:pt idx="42">
                  <c:v>70.88</c:v>
                </c:pt>
                <c:pt idx="43">
                  <c:v>69.88</c:v>
                </c:pt>
                <c:pt idx="44">
                  <c:v>68.63</c:v>
                </c:pt>
                <c:pt idx="45">
                  <c:v>67.38</c:v>
                </c:pt>
                <c:pt idx="46">
                  <c:v>66.13</c:v>
                </c:pt>
                <c:pt idx="47">
                  <c:v>64.88</c:v>
                </c:pt>
                <c:pt idx="48">
                  <c:v>63.64</c:v>
                </c:pt>
                <c:pt idx="49">
                  <c:v>62.39</c:v>
                </c:pt>
                <c:pt idx="50">
                  <c:v>61.14</c:v>
                </c:pt>
                <c:pt idx="51">
                  <c:v>59.89</c:v>
                </c:pt>
                <c:pt idx="52">
                  <c:v>58.65</c:v>
                </c:pt>
                <c:pt idx="53">
                  <c:v>57.4</c:v>
                </c:pt>
                <c:pt idx="54">
                  <c:v>56.15</c:v>
                </c:pt>
                <c:pt idx="55">
                  <c:v>54.9</c:v>
                </c:pt>
                <c:pt idx="56">
                  <c:v>53.65</c:v>
                </c:pt>
                <c:pt idx="57">
                  <c:v>52.41</c:v>
                </c:pt>
                <c:pt idx="58">
                  <c:v>51.16</c:v>
                </c:pt>
                <c:pt idx="59">
                  <c:v>49.91</c:v>
                </c:pt>
                <c:pt idx="60">
                  <c:v>47.92</c:v>
                </c:pt>
              </c:numCache>
            </c:numRef>
          </c:val>
          <c:smooth val="0"/>
          <c:extLst>
            <c:ext xmlns:c16="http://schemas.microsoft.com/office/drawing/2014/chart" uri="{C3380CC4-5D6E-409C-BE32-E72D297353CC}">
              <c16:uniqueId val="{00000004-199A-4882-9B53-69A0685E50F0}"/>
            </c:ext>
          </c:extLst>
        </c:ser>
        <c:ser>
          <c:idx val="5"/>
          <c:order val="4"/>
          <c:tx>
            <c:v>Parts annuelles sectorielles indicatives des projets de budgets carbone 2019</c:v>
          </c:tx>
          <c:spPr>
            <a:ln w="28575" cap="rnd">
              <a:noFill/>
              <a:prstDash val="dash"/>
              <a:round/>
            </a:ln>
            <a:effectLst/>
          </c:spPr>
          <c:marker>
            <c:symbol val="dash"/>
            <c:size val="7"/>
            <c:spPr>
              <a:solidFill>
                <a:srgbClr val="FFC000"/>
              </a:solidFill>
              <a:ln w="9525">
                <a:solidFill>
                  <a:srgbClr val="FFC000"/>
                </a:solidFill>
              </a:ln>
              <a:effectLst/>
            </c:spPr>
          </c:marker>
          <c:val>
            <c:numRef>
              <c:f>'Suivi 2019 - indicateurs SNBC1'!$O$134:$BW$134</c:f>
              <c:numCache>
                <c:formatCode>0.00</c:formatCode>
                <c:ptCount val="61"/>
                <c:pt idx="29">
                  <c:v>84.62</c:v>
                </c:pt>
                <c:pt idx="30">
                  <c:v>83.49</c:v>
                </c:pt>
                <c:pt idx="31">
                  <c:v>82.32</c:v>
                </c:pt>
                <c:pt idx="32">
                  <c:v>81.150000000000006</c:v>
                </c:pt>
                <c:pt idx="33">
                  <c:v>79.98</c:v>
                </c:pt>
                <c:pt idx="34">
                  <c:v>78.81</c:v>
                </c:pt>
                <c:pt idx="35">
                  <c:v>77.64</c:v>
                </c:pt>
                <c:pt idx="36">
                  <c:v>76.69</c:v>
                </c:pt>
                <c:pt idx="37">
                  <c:v>75.73</c:v>
                </c:pt>
                <c:pt idx="38">
                  <c:v>74.78</c:v>
                </c:pt>
                <c:pt idx="39">
                  <c:v>73.83</c:v>
                </c:pt>
                <c:pt idx="40">
                  <c:v>72.88</c:v>
                </c:pt>
                <c:pt idx="41">
                  <c:v>71.88</c:v>
                </c:pt>
                <c:pt idx="42">
                  <c:v>70.88</c:v>
                </c:pt>
                <c:pt idx="43">
                  <c:v>69.88</c:v>
                </c:pt>
              </c:numCache>
            </c:numRef>
          </c:val>
          <c:smooth val="0"/>
          <c:extLst>
            <c:ext xmlns:c16="http://schemas.microsoft.com/office/drawing/2014/chart" uri="{C3380CC4-5D6E-409C-BE32-E72D297353CC}">
              <c16:uniqueId val="{00000005-199A-4882-9B53-69A0685E50F0}"/>
            </c:ext>
          </c:extLst>
        </c:ser>
        <c:dLbls>
          <c:showLegendKey val="0"/>
          <c:showVal val="0"/>
          <c:showCatName val="0"/>
          <c:showSerName val="0"/>
          <c:showPercent val="0"/>
          <c:showBubbleSize val="0"/>
        </c:dLbls>
        <c:marker val="1"/>
        <c:smooth val="0"/>
        <c:axId val="1338589952"/>
        <c:axId val="1338590368"/>
      </c:lineChart>
      <c:catAx>
        <c:axId val="1338589952"/>
        <c:scaling>
          <c:orientation val="minMax"/>
        </c:scaling>
        <c:delete val="0"/>
        <c:axPos val="b"/>
        <c:numFmt formatCode="General" sourceLinked="1"/>
        <c:majorTickMark val="none"/>
        <c:minorTickMark val="cross"/>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338590368"/>
        <c:crosses val="autoZero"/>
        <c:auto val="1"/>
        <c:lblAlgn val="ctr"/>
        <c:lblOffset val="100"/>
        <c:noMultiLvlLbl val="0"/>
      </c:catAx>
      <c:valAx>
        <c:axId val="1338590368"/>
        <c:scaling>
          <c:orientation val="minMax"/>
          <c:max val="1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sz="1000"/>
                  <a:t>Mt</a:t>
                </a:r>
                <a:r>
                  <a:rPr lang="fr-FR" sz="1000" baseline="0"/>
                  <a:t>CO2eq</a:t>
                </a:r>
                <a:endParaRPr lang="fr-FR" sz="1000"/>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338589952"/>
        <c:crosses val="autoZero"/>
        <c:crossBetween val="between"/>
      </c:valAx>
      <c:spPr>
        <a:noFill/>
        <a:ln w="25400">
          <a:noFill/>
        </a:ln>
        <a:effectLst/>
      </c:spPr>
    </c:plotArea>
    <c:legend>
      <c:legendPos val="r"/>
      <c:layout>
        <c:manualLayout>
          <c:xMode val="edge"/>
          <c:yMode val="edge"/>
          <c:x val="7.7811437908496733E-2"/>
          <c:y val="0.67952223244403553"/>
          <c:w val="0.88685314420064665"/>
          <c:h val="0.3204777675559645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a:t>Emissions de gaz à effet de serre du secteur de l'industrie en France constatées</a:t>
            </a:r>
            <a:r>
              <a:rPr lang="en-US" sz="1050" baseline="0"/>
              <a:t> depuis 1990 et projetées jusqu'en 2050 </a:t>
            </a:r>
            <a:r>
              <a:rPr lang="en-US" sz="1050"/>
              <a:t>(scope 1)</a:t>
            </a:r>
          </a:p>
        </c:rich>
      </c:tx>
      <c:layout>
        <c:manualLayout>
          <c:xMode val="edge"/>
          <c:yMode val="edge"/>
          <c:x val="0.12527728758169934"/>
          <c:y val="0"/>
        </c:manualLayout>
      </c:layout>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9.8197712418300651E-2"/>
          <c:y val="0.11887641827660227"/>
          <c:w val="0.86425308676909818"/>
          <c:h val="0.47499570683839315"/>
        </c:manualLayout>
      </c:layout>
      <c:barChart>
        <c:barDir val="col"/>
        <c:grouping val="clustered"/>
        <c:varyColors val="0"/>
        <c:ser>
          <c:idx val="0"/>
          <c:order val="0"/>
          <c:tx>
            <c:v>Emissions constatées</c:v>
          </c:tx>
          <c:spPr>
            <a:solidFill>
              <a:srgbClr val="0070C0"/>
            </a:solidFill>
            <a:ln>
              <a:no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0-AFC0-4BB0-B1D0-749962C0B85E}"/>
                </c:ext>
              </c:extLst>
            </c:dLbl>
            <c:dLbl>
              <c:idx val="2"/>
              <c:delete val="1"/>
              <c:extLst>
                <c:ext xmlns:c15="http://schemas.microsoft.com/office/drawing/2012/chart" uri="{CE6537A1-D6FC-4f65-9D91-7224C49458BB}"/>
                <c:ext xmlns:c16="http://schemas.microsoft.com/office/drawing/2014/chart" uri="{C3380CC4-5D6E-409C-BE32-E72D297353CC}">
                  <c16:uniqueId val="{00000002-AFC0-4BB0-B1D0-749962C0B85E}"/>
                </c:ext>
              </c:extLst>
            </c:dLbl>
            <c:dLbl>
              <c:idx val="3"/>
              <c:delete val="1"/>
              <c:extLst>
                <c:ext xmlns:c15="http://schemas.microsoft.com/office/drawing/2012/chart" uri="{CE6537A1-D6FC-4f65-9D91-7224C49458BB}"/>
                <c:ext xmlns:c16="http://schemas.microsoft.com/office/drawing/2014/chart" uri="{C3380CC4-5D6E-409C-BE32-E72D297353CC}">
                  <c16:uniqueId val="{00000001-AFC0-4BB0-B1D0-749962C0B85E}"/>
                </c:ext>
              </c:extLst>
            </c:dLbl>
            <c:dLbl>
              <c:idx val="4"/>
              <c:delete val="1"/>
              <c:extLst>
                <c:ext xmlns:c15="http://schemas.microsoft.com/office/drawing/2012/chart" uri="{CE6537A1-D6FC-4f65-9D91-7224C49458BB}"/>
                <c:ext xmlns:c16="http://schemas.microsoft.com/office/drawing/2014/chart" uri="{C3380CC4-5D6E-409C-BE32-E72D297353CC}">
                  <c16:uniqueId val="{00000004-AFC0-4BB0-B1D0-749962C0B85E}"/>
                </c:ext>
              </c:extLst>
            </c:dLbl>
            <c:dLbl>
              <c:idx val="5"/>
              <c:layout>
                <c:manualLayout>
                  <c:x val="-1.9022111409629872E-17"/>
                  <c:y val="1.32291666666666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FC0-4BB0-B1D0-749962C0B85E}"/>
                </c:ext>
              </c:extLst>
            </c:dLbl>
            <c:dLbl>
              <c:idx val="6"/>
              <c:delete val="1"/>
              <c:extLst>
                <c:ext xmlns:c15="http://schemas.microsoft.com/office/drawing/2012/chart" uri="{CE6537A1-D6FC-4f65-9D91-7224C49458BB}"/>
                <c:ext xmlns:c16="http://schemas.microsoft.com/office/drawing/2014/chart" uri="{C3380CC4-5D6E-409C-BE32-E72D297353CC}">
                  <c16:uniqueId val="{00000005-AFC0-4BB0-B1D0-749962C0B85E}"/>
                </c:ext>
              </c:extLst>
            </c:dLbl>
            <c:dLbl>
              <c:idx val="7"/>
              <c:delete val="1"/>
              <c:extLst>
                <c:ext xmlns:c15="http://schemas.microsoft.com/office/drawing/2012/chart" uri="{CE6537A1-D6FC-4f65-9D91-7224C49458BB}"/>
                <c:ext xmlns:c16="http://schemas.microsoft.com/office/drawing/2014/chart" uri="{C3380CC4-5D6E-409C-BE32-E72D297353CC}">
                  <c16:uniqueId val="{00000007-AFC0-4BB0-B1D0-749962C0B85E}"/>
                </c:ext>
              </c:extLst>
            </c:dLbl>
            <c:dLbl>
              <c:idx val="8"/>
              <c:delete val="1"/>
              <c:extLst>
                <c:ext xmlns:c15="http://schemas.microsoft.com/office/drawing/2012/chart" uri="{CE6537A1-D6FC-4f65-9D91-7224C49458BB}"/>
                <c:ext xmlns:c16="http://schemas.microsoft.com/office/drawing/2014/chart" uri="{C3380CC4-5D6E-409C-BE32-E72D297353CC}">
                  <c16:uniqueId val="{00000006-AFC0-4BB0-B1D0-749962C0B85E}"/>
                </c:ext>
              </c:extLst>
            </c:dLbl>
            <c:dLbl>
              <c:idx val="9"/>
              <c:delete val="1"/>
              <c:extLst>
                <c:ext xmlns:c15="http://schemas.microsoft.com/office/drawing/2012/chart" uri="{CE6537A1-D6FC-4f65-9D91-7224C49458BB}"/>
                <c:ext xmlns:c16="http://schemas.microsoft.com/office/drawing/2014/chart" uri="{C3380CC4-5D6E-409C-BE32-E72D297353CC}">
                  <c16:uniqueId val="{00000009-AFC0-4BB0-B1D0-749962C0B85E}"/>
                </c:ext>
              </c:extLst>
            </c:dLbl>
            <c:dLbl>
              <c:idx val="10"/>
              <c:layout>
                <c:manualLayout>
                  <c:x val="-2.0751633986928106E-3"/>
                  <c:y val="-1.763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FC0-4BB0-B1D0-749962C0B85E}"/>
                </c:ext>
              </c:extLst>
            </c:dLbl>
            <c:dLbl>
              <c:idx val="11"/>
              <c:delete val="1"/>
              <c:extLst>
                <c:ext xmlns:c15="http://schemas.microsoft.com/office/drawing/2012/chart" uri="{CE6537A1-D6FC-4f65-9D91-7224C49458BB}"/>
                <c:ext xmlns:c16="http://schemas.microsoft.com/office/drawing/2014/chart" uri="{C3380CC4-5D6E-409C-BE32-E72D297353CC}">
                  <c16:uniqueId val="{0000000C-AFC0-4BB0-B1D0-749962C0B85E}"/>
                </c:ext>
              </c:extLst>
            </c:dLbl>
            <c:dLbl>
              <c:idx val="12"/>
              <c:delete val="1"/>
              <c:extLst>
                <c:ext xmlns:c15="http://schemas.microsoft.com/office/drawing/2012/chart" uri="{CE6537A1-D6FC-4f65-9D91-7224C49458BB}"/>
                <c:ext xmlns:c16="http://schemas.microsoft.com/office/drawing/2014/chart" uri="{C3380CC4-5D6E-409C-BE32-E72D297353CC}">
                  <c16:uniqueId val="{0000000A-AFC0-4BB0-B1D0-749962C0B85E}"/>
                </c:ext>
              </c:extLst>
            </c:dLbl>
            <c:dLbl>
              <c:idx val="13"/>
              <c:delete val="1"/>
              <c:extLst>
                <c:ext xmlns:c15="http://schemas.microsoft.com/office/drawing/2012/chart" uri="{CE6537A1-D6FC-4f65-9D91-7224C49458BB}"/>
                <c:ext xmlns:c16="http://schemas.microsoft.com/office/drawing/2014/chart" uri="{C3380CC4-5D6E-409C-BE32-E72D297353CC}">
                  <c16:uniqueId val="{0000000B-AFC0-4BB0-B1D0-749962C0B85E}"/>
                </c:ext>
              </c:extLst>
            </c:dLbl>
            <c:dLbl>
              <c:idx val="14"/>
              <c:delete val="1"/>
              <c:extLst>
                <c:ext xmlns:c15="http://schemas.microsoft.com/office/drawing/2012/chart" uri="{CE6537A1-D6FC-4f65-9D91-7224C49458BB}"/>
                <c:ext xmlns:c16="http://schemas.microsoft.com/office/drawing/2014/chart" uri="{C3380CC4-5D6E-409C-BE32-E72D297353CC}">
                  <c16:uniqueId val="{0000000E-AFC0-4BB0-B1D0-749962C0B85E}"/>
                </c:ext>
              </c:extLst>
            </c:dLbl>
            <c:dLbl>
              <c:idx val="16"/>
              <c:delete val="1"/>
              <c:extLst>
                <c:ext xmlns:c15="http://schemas.microsoft.com/office/drawing/2012/chart" uri="{CE6537A1-D6FC-4f65-9D91-7224C49458BB}"/>
                <c:ext xmlns:c16="http://schemas.microsoft.com/office/drawing/2014/chart" uri="{C3380CC4-5D6E-409C-BE32-E72D297353CC}">
                  <c16:uniqueId val="{00000010-AFC0-4BB0-B1D0-749962C0B85E}"/>
                </c:ext>
              </c:extLst>
            </c:dLbl>
            <c:dLbl>
              <c:idx val="17"/>
              <c:delete val="1"/>
              <c:extLst>
                <c:ext xmlns:c15="http://schemas.microsoft.com/office/drawing/2012/chart" uri="{CE6537A1-D6FC-4f65-9D91-7224C49458BB}"/>
                <c:ext xmlns:c16="http://schemas.microsoft.com/office/drawing/2014/chart" uri="{C3380CC4-5D6E-409C-BE32-E72D297353CC}">
                  <c16:uniqueId val="{0000000F-AFC0-4BB0-B1D0-749962C0B85E}"/>
                </c:ext>
              </c:extLst>
            </c:dLbl>
            <c:dLbl>
              <c:idx val="18"/>
              <c:delete val="1"/>
              <c:extLst>
                <c:ext xmlns:c15="http://schemas.microsoft.com/office/drawing/2012/chart" uri="{CE6537A1-D6FC-4f65-9D91-7224C49458BB}"/>
                <c:ext xmlns:c16="http://schemas.microsoft.com/office/drawing/2014/chart" uri="{C3380CC4-5D6E-409C-BE32-E72D297353CC}">
                  <c16:uniqueId val="{00000011-AFC0-4BB0-B1D0-749962C0B85E}"/>
                </c:ext>
              </c:extLst>
            </c:dLbl>
            <c:dLbl>
              <c:idx val="19"/>
              <c:delete val="1"/>
              <c:extLst>
                <c:ext xmlns:c15="http://schemas.microsoft.com/office/drawing/2012/chart" uri="{CE6537A1-D6FC-4f65-9D91-7224C49458BB}"/>
                <c:ext xmlns:c16="http://schemas.microsoft.com/office/drawing/2014/chart" uri="{C3380CC4-5D6E-409C-BE32-E72D297353CC}">
                  <c16:uniqueId val="{00000013-AFC0-4BB0-B1D0-749962C0B85E}"/>
                </c:ext>
              </c:extLst>
            </c:dLbl>
            <c:dLbl>
              <c:idx val="21"/>
              <c:delete val="1"/>
              <c:extLst>
                <c:ext xmlns:c15="http://schemas.microsoft.com/office/drawing/2012/chart" uri="{CE6537A1-D6FC-4f65-9D91-7224C49458BB}"/>
                <c:ext xmlns:c16="http://schemas.microsoft.com/office/drawing/2014/chart" uri="{C3380CC4-5D6E-409C-BE32-E72D297353CC}">
                  <c16:uniqueId val="{00000015-AFC0-4BB0-B1D0-749962C0B85E}"/>
                </c:ext>
              </c:extLst>
            </c:dLbl>
            <c:dLbl>
              <c:idx val="22"/>
              <c:delete val="1"/>
              <c:extLst>
                <c:ext xmlns:c15="http://schemas.microsoft.com/office/drawing/2012/chart" uri="{CE6537A1-D6FC-4f65-9D91-7224C49458BB}"/>
                <c:ext xmlns:c16="http://schemas.microsoft.com/office/drawing/2014/chart" uri="{C3380CC4-5D6E-409C-BE32-E72D297353CC}">
                  <c16:uniqueId val="{00000014-AFC0-4BB0-B1D0-749962C0B85E}"/>
                </c:ext>
              </c:extLst>
            </c:dLbl>
            <c:dLbl>
              <c:idx val="23"/>
              <c:delete val="1"/>
              <c:extLst>
                <c:ext xmlns:c15="http://schemas.microsoft.com/office/drawing/2012/chart" uri="{CE6537A1-D6FC-4f65-9D91-7224C49458BB}"/>
                <c:ext xmlns:c16="http://schemas.microsoft.com/office/drawing/2014/chart" uri="{C3380CC4-5D6E-409C-BE32-E72D297353CC}">
                  <c16:uniqueId val="{00000016-AFC0-4BB0-B1D0-749962C0B85E}"/>
                </c:ext>
              </c:extLst>
            </c:dLbl>
            <c:dLbl>
              <c:idx val="24"/>
              <c:delete val="1"/>
              <c:extLst>
                <c:ext xmlns:c15="http://schemas.microsoft.com/office/drawing/2012/chart" uri="{CE6537A1-D6FC-4f65-9D91-7224C49458BB}"/>
                <c:ext xmlns:c16="http://schemas.microsoft.com/office/drawing/2014/chart" uri="{C3380CC4-5D6E-409C-BE32-E72D297353CC}">
                  <c16:uniqueId val="{00000017-AFC0-4BB0-B1D0-749962C0B85E}"/>
                </c:ext>
              </c:extLst>
            </c:dLbl>
            <c:dLbl>
              <c:idx val="26"/>
              <c:delete val="1"/>
              <c:extLst>
                <c:ext xmlns:c15="http://schemas.microsoft.com/office/drawing/2012/chart" uri="{CE6537A1-D6FC-4f65-9D91-7224C49458BB}"/>
                <c:ext xmlns:c16="http://schemas.microsoft.com/office/drawing/2014/chart" uri="{C3380CC4-5D6E-409C-BE32-E72D297353CC}">
                  <c16:uniqueId val="{00000018-AFC0-4BB0-B1D0-749962C0B85E}"/>
                </c:ext>
              </c:extLst>
            </c:dLbl>
            <c:dLbl>
              <c:idx val="27"/>
              <c:delete val="1"/>
              <c:extLst>
                <c:ext xmlns:c15="http://schemas.microsoft.com/office/drawing/2012/chart" uri="{CE6537A1-D6FC-4f65-9D91-7224C49458BB}"/>
                <c:ext xmlns:c16="http://schemas.microsoft.com/office/drawing/2014/chart" uri="{C3380CC4-5D6E-409C-BE32-E72D297353CC}">
                  <c16:uniqueId val="{00000019-AFC0-4BB0-B1D0-749962C0B85E}"/>
                </c:ext>
              </c:extLst>
            </c:dLbl>
            <c:dLbl>
              <c:idx val="28"/>
              <c:tx>
                <c:rich>
                  <a:bodyPr/>
                  <a:lstStyle/>
                  <a:p>
                    <a:fld id="{73B559CA-930F-4368-BC03-929001E8A81B}" type="VALUE">
                      <a:rPr lang="en-US" i="1"/>
                      <a:pPr/>
                      <a:t>[VALEUR]</a:t>
                    </a:fld>
                    <a:endParaRPr lang="fr-F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2E2D-47F1-AD23-B216CA0C70D7}"/>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numRef>
              <c:f>'Suivi 2019 - indicateurs SNBC1'!$O$1:$BW$1</c:f>
              <c:numCache>
                <c:formatCode>General</c:formatCode>
                <c:ptCount val="6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numCache>
            </c:numRef>
          </c:cat>
          <c:val>
            <c:numRef>
              <c:f>'Suivi 2019 - indicateurs SNBC1'!$O$176:$BW$176</c:f>
              <c:numCache>
                <c:formatCode>0.00</c:formatCode>
                <c:ptCount val="61"/>
                <c:pt idx="0">
                  <c:v>144.39960949263201</c:v>
                </c:pt>
                <c:pt idx="1">
                  <c:v>153.72110176766799</c:v>
                </c:pt>
                <c:pt idx="2">
                  <c:v>144.73255050482001</c:v>
                </c:pt>
                <c:pt idx="3">
                  <c:v>138.79637736794999</c:v>
                </c:pt>
                <c:pt idx="4">
                  <c:v>140.022719053402</c:v>
                </c:pt>
                <c:pt idx="5">
                  <c:v>141.83604532742399</c:v>
                </c:pt>
                <c:pt idx="6">
                  <c:v>144.07916149571099</c:v>
                </c:pt>
                <c:pt idx="7">
                  <c:v>143.01050208836801</c:v>
                </c:pt>
                <c:pt idx="8">
                  <c:v>136.77363504326999</c:v>
                </c:pt>
                <c:pt idx="9">
                  <c:v>130.42635248087899</c:v>
                </c:pt>
                <c:pt idx="10">
                  <c:v>126.541741225412</c:v>
                </c:pt>
                <c:pt idx="11">
                  <c:v>126.741660395686</c:v>
                </c:pt>
                <c:pt idx="12">
                  <c:v>122.807851216957</c:v>
                </c:pt>
                <c:pt idx="13">
                  <c:v>121.713106491904</c:v>
                </c:pt>
                <c:pt idx="14">
                  <c:v>115.47994317857599</c:v>
                </c:pt>
                <c:pt idx="15">
                  <c:v>115.886187718697</c:v>
                </c:pt>
                <c:pt idx="16">
                  <c:v>113.59295441764399</c:v>
                </c:pt>
                <c:pt idx="17">
                  <c:v>110.47558666512001</c:v>
                </c:pt>
                <c:pt idx="18">
                  <c:v>105.039676639419</c:v>
                </c:pt>
                <c:pt idx="19">
                  <c:v>86.210473479951901</c:v>
                </c:pt>
                <c:pt idx="20">
                  <c:v>91.938670635175299</c:v>
                </c:pt>
                <c:pt idx="21">
                  <c:v>89.345548418849702</c:v>
                </c:pt>
                <c:pt idx="22">
                  <c:v>85.757401817269198</c:v>
                </c:pt>
                <c:pt idx="23">
                  <c:v>86.008511266461795</c:v>
                </c:pt>
                <c:pt idx="24">
                  <c:v>83.849406431268307</c:v>
                </c:pt>
                <c:pt idx="25">
                  <c:v>81.890752690103099</c:v>
                </c:pt>
                <c:pt idx="26">
                  <c:v>79.756288529434102</c:v>
                </c:pt>
                <c:pt idx="27">
                  <c:v>80.878730121874398</c:v>
                </c:pt>
              </c:numCache>
            </c:numRef>
          </c:val>
          <c:extLst>
            <c:ext xmlns:c16="http://schemas.microsoft.com/office/drawing/2014/chart" uri="{C3380CC4-5D6E-409C-BE32-E72D297353CC}">
              <c16:uniqueId val="{00000000-D343-485D-B23C-2ED2CFBC5C4F}"/>
            </c:ext>
          </c:extLst>
        </c:ser>
        <c:ser>
          <c:idx val="1"/>
          <c:order val="1"/>
          <c:tx>
            <c:v>Emissions estimées</c:v>
          </c:tx>
          <c:spPr>
            <a:pattFill prst="dkUpDiag">
              <a:fgClr>
                <a:schemeClr val="bg1">
                  <a:lumMod val="85000"/>
                </a:schemeClr>
              </a:fgClr>
              <a:bgClr>
                <a:srgbClr val="0070C0"/>
              </a:bgClr>
            </a:pattFill>
            <a:ln>
              <a:noFill/>
            </a:ln>
            <a:effectLst/>
          </c:spPr>
          <c:invertIfNegative val="0"/>
          <c:cat>
            <c:numRef>
              <c:f>'Suivi 2019 - indicateurs SNBC1'!$O$1:$BW$1</c:f>
              <c:numCache>
                <c:formatCode>General</c:formatCode>
                <c:ptCount val="6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numCache>
            </c:numRef>
          </c:cat>
          <c:val>
            <c:numRef>
              <c:f>'Suivi 2019 - indicateurs SNBC1'!$O$177:$BW$177</c:f>
              <c:numCache>
                <c:formatCode>0.00</c:formatCode>
                <c:ptCount val="61"/>
                <c:pt idx="28">
                  <c:v>78.638471536478207</c:v>
                </c:pt>
              </c:numCache>
            </c:numRef>
          </c:val>
          <c:extLst>
            <c:ext xmlns:c16="http://schemas.microsoft.com/office/drawing/2014/chart" uri="{C3380CC4-5D6E-409C-BE32-E72D297353CC}">
              <c16:uniqueId val="{00000001-D343-485D-B23C-2ED2CFBC5C4F}"/>
            </c:ext>
          </c:extLst>
        </c:ser>
        <c:dLbls>
          <c:showLegendKey val="0"/>
          <c:showVal val="0"/>
          <c:showCatName val="0"/>
          <c:showSerName val="0"/>
          <c:showPercent val="0"/>
          <c:showBubbleSize val="0"/>
        </c:dLbls>
        <c:gapWidth val="219"/>
        <c:overlap val="100"/>
        <c:axId val="1338589952"/>
        <c:axId val="1338590368"/>
      </c:barChart>
      <c:lineChart>
        <c:grouping val="standard"/>
        <c:varyColors val="0"/>
        <c:ser>
          <c:idx val="2"/>
          <c:order val="2"/>
          <c:tx>
            <c:v>Scénario SNBC 2015</c:v>
          </c:tx>
          <c:spPr>
            <a:ln w="19050" cap="rnd">
              <a:solidFill>
                <a:srgbClr val="00B050"/>
              </a:solidFill>
              <a:prstDash val="sysDot"/>
              <a:round/>
            </a:ln>
            <a:effectLst/>
          </c:spPr>
          <c:marker>
            <c:symbol val="none"/>
          </c:marker>
          <c:cat>
            <c:numRef>
              <c:f>'Suivi 2019 - indicateurs SNBC1'!$O$1:$BW$1</c:f>
              <c:numCache>
                <c:formatCode>General</c:formatCode>
                <c:ptCount val="6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numCache>
            </c:numRef>
          </c:cat>
          <c:val>
            <c:numRef>
              <c:f>'Suivi 2019 - indicateurs SNBC1'!$O$179:$BW$179</c:f>
              <c:numCache>
                <c:formatCode>0.00</c:formatCode>
                <c:ptCount val="61"/>
                <c:pt idx="25">
                  <c:v>80.690928454415328</c:v>
                </c:pt>
                <c:pt idx="26">
                  <c:v>79.856888785237544</c:v>
                </c:pt>
                <c:pt idx="27">
                  <c:v>79.022849116059888</c:v>
                </c:pt>
                <c:pt idx="28">
                  <c:v>78.188809446882118</c:v>
                </c:pt>
                <c:pt idx="29">
                  <c:v>77.354769777704547</c:v>
                </c:pt>
                <c:pt idx="30">
                  <c:v>76.520730108526777</c:v>
                </c:pt>
                <c:pt idx="31">
                  <c:v>74.992318280979177</c:v>
                </c:pt>
                <c:pt idx="32">
                  <c:v>73.463906453431377</c:v>
                </c:pt>
                <c:pt idx="33">
                  <c:v>71.935494625883678</c:v>
                </c:pt>
                <c:pt idx="34">
                  <c:v>70.407082798336091</c:v>
                </c:pt>
                <c:pt idx="35">
                  <c:v>68.878670970788406</c:v>
                </c:pt>
                <c:pt idx="36">
                  <c:v>67.362516802289733</c:v>
                </c:pt>
                <c:pt idx="37">
                  <c:v>65.846362633790889</c:v>
                </c:pt>
                <c:pt idx="38">
                  <c:v>64.330208465292216</c:v>
                </c:pt>
                <c:pt idx="39">
                  <c:v>62.814054296793365</c:v>
                </c:pt>
                <c:pt idx="40">
                  <c:v>61.2979001282946</c:v>
                </c:pt>
                <c:pt idx="41">
                  <c:v>60.752433378211833</c:v>
                </c:pt>
                <c:pt idx="42">
                  <c:v>60.20696662812886</c:v>
                </c:pt>
                <c:pt idx="43">
                  <c:v>59.661499878045888</c:v>
                </c:pt>
                <c:pt idx="44">
                  <c:v>59.116033127963121</c:v>
                </c:pt>
                <c:pt idx="45">
                  <c:v>58.570566377880247</c:v>
                </c:pt>
                <c:pt idx="46">
                  <c:v>56.109858047614551</c:v>
                </c:pt>
                <c:pt idx="47">
                  <c:v>53.649149717348855</c:v>
                </c:pt>
                <c:pt idx="48">
                  <c:v>51.188441387083159</c:v>
                </c:pt>
                <c:pt idx="49">
                  <c:v>48.727733056817463</c:v>
                </c:pt>
                <c:pt idx="50">
                  <c:v>46.267024726551767</c:v>
                </c:pt>
                <c:pt idx="51">
                  <c:v>43.806316396286071</c:v>
                </c:pt>
                <c:pt idx="52">
                  <c:v>41.345608066020375</c:v>
                </c:pt>
                <c:pt idx="53">
                  <c:v>38.884899735754679</c:v>
                </c:pt>
                <c:pt idx="54">
                  <c:v>36.424191405488983</c:v>
                </c:pt>
                <c:pt idx="55">
                  <c:v>33.963483075223287</c:v>
                </c:pt>
                <c:pt idx="56">
                  <c:v>31.502774744957591</c:v>
                </c:pt>
                <c:pt idx="57">
                  <c:v>29.042066414691895</c:v>
                </c:pt>
                <c:pt idx="58">
                  <c:v>26.581358084426199</c:v>
                </c:pt>
                <c:pt idx="59">
                  <c:v>24.120649754160503</c:v>
                </c:pt>
                <c:pt idx="60">
                  <c:v>21.659941423894804</c:v>
                </c:pt>
              </c:numCache>
            </c:numRef>
          </c:val>
          <c:smooth val="0"/>
          <c:extLst>
            <c:ext xmlns:c16="http://schemas.microsoft.com/office/drawing/2014/chart" uri="{C3380CC4-5D6E-409C-BE32-E72D297353CC}">
              <c16:uniqueId val="{00000002-D343-485D-B23C-2ED2CFBC5C4F}"/>
            </c:ext>
          </c:extLst>
        </c:ser>
        <c:ser>
          <c:idx val="3"/>
          <c:order val="3"/>
          <c:tx>
            <c:v>Parts annuelles sectorielles indicatives des budgets carbone adoptés en 2015 ajustés en 2019</c:v>
          </c:tx>
          <c:spPr>
            <a:ln w="28575" cap="rnd">
              <a:noFill/>
              <a:prstDash val="dash"/>
              <a:round/>
            </a:ln>
            <a:effectLst/>
          </c:spPr>
          <c:marker>
            <c:symbol val="dash"/>
            <c:size val="7"/>
            <c:spPr>
              <a:solidFill>
                <a:srgbClr val="00B050"/>
              </a:solidFill>
              <a:ln w="9525">
                <a:solidFill>
                  <a:srgbClr val="00B050"/>
                </a:solidFill>
              </a:ln>
              <a:effectLst/>
            </c:spPr>
          </c:marker>
          <c:val>
            <c:numRef>
              <c:f>'Suivi 2019 - indicateurs SNBC1'!$O$180:$BW$180</c:f>
              <c:numCache>
                <c:formatCode>0.00</c:formatCode>
                <c:ptCount val="61"/>
                <c:pt idx="25">
                  <c:v>80.690928454415328</c:v>
                </c:pt>
                <c:pt idx="26">
                  <c:v>79.856888785237544</c:v>
                </c:pt>
                <c:pt idx="27">
                  <c:v>79.022849116059888</c:v>
                </c:pt>
                <c:pt idx="28">
                  <c:v>78.188809446882118</c:v>
                </c:pt>
                <c:pt idx="29">
                  <c:v>77.354769777704547</c:v>
                </c:pt>
                <c:pt idx="30">
                  <c:v>76.520730108526777</c:v>
                </c:pt>
                <c:pt idx="31">
                  <c:v>74.992318280979177</c:v>
                </c:pt>
                <c:pt idx="32">
                  <c:v>73.463906453431377</c:v>
                </c:pt>
                <c:pt idx="33">
                  <c:v>71.935494625883678</c:v>
                </c:pt>
                <c:pt idx="34">
                  <c:v>70.407082798336091</c:v>
                </c:pt>
                <c:pt idx="35">
                  <c:v>68.878670970788406</c:v>
                </c:pt>
                <c:pt idx="36">
                  <c:v>67.362516802289733</c:v>
                </c:pt>
                <c:pt idx="37">
                  <c:v>65.846362633790889</c:v>
                </c:pt>
                <c:pt idx="38">
                  <c:v>64.330208465292216</c:v>
                </c:pt>
              </c:numCache>
            </c:numRef>
          </c:val>
          <c:smooth val="0"/>
          <c:extLst>
            <c:ext xmlns:c16="http://schemas.microsoft.com/office/drawing/2014/chart" uri="{C3380CC4-5D6E-409C-BE32-E72D297353CC}">
              <c16:uniqueId val="{00000003-D343-485D-B23C-2ED2CFBC5C4F}"/>
            </c:ext>
          </c:extLst>
        </c:ser>
        <c:ser>
          <c:idx val="4"/>
          <c:order val="4"/>
          <c:tx>
            <c:strRef>
              <c:f>'Suivi 2019 - indicateurs SNBC1'!$C$17</c:f>
              <c:strCache>
                <c:ptCount val="1"/>
                <c:pt idx="0">
                  <c:v>IR2 - Scénario SNBC 2018</c:v>
                </c:pt>
              </c:strCache>
            </c:strRef>
          </c:tx>
          <c:spPr>
            <a:ln w="19050" cap="rnd">
              <a:solidFill>
                <a:srgbClr val="FFC000"/>
              </a:solidFill>
              <a:prstDash val="sysDot"/>
              <a:round/>
            </a:ln>
            <a:effectLst/>
          </c:spPr>
          <c:marker>
            <c:symbol val="none"/>
          </c:marker>
          <c:val>
            <c:numRef>
              <c:f>'Suivi 2019 - indicateurs SNBC1'!$O$181:$BW$181</c:f>
              <c:numCache>
                <c:formatCode>0.00</c:formatCode>
                <c:ptCount val="61"/>
                <c:pt idx="29">
                  <c:v>75.760000000000005</c:v>
                </c:pt>
                <c:pt idx="30">
                  <c:v>73.75</c:v>
                </c:pt>
                <c:pt idx="31">
                  <c:v>72.12</c:v>
                </c:pt>
                <c:pt idx="32">
                  <c:v>70.48</c:v>
                </c:pt>
                <c:pt idx="33">
                  <c:v>68.84</c:v>
                </c:pt>
                <c:pt idx="34">
                  <c:v>67.2</c:v>
                </c:pt>
                <c:pt idx="35">
                  <c:v>65.569999999999993</c:v>
                </c:pt>
                <c:pt idx="36">
                  <c:v>63.35</c:v>
                </c:pt>
                <c:pt idx="37">
                  <c:v>61.13</c:v>
                </c:pt>
                <c:pt idx="38">
                  <c:v>58.91</c:v>
                </c:pt>
                <c:pt idx="39">
                  <c:v>56.7</c:v>
                </c:pt>
                <c:pt idx="40">
                  <c:v>54.48</c:v>
                </c:pt>
                <c:pt idx="41">
                  <c:v>52.53</c:v>
                </c:pt>
                <c:pt idx="42">
                  <c:v>50.59</c:v>
                </c:pt>
                <c:pt idx="43">
                  <c:v>48.65</c:v>
                </c:pt>
                <c:pt idx="44">
                  <c:v>46.7</c:v>
                </c:pt>
                <c:pt idx="45">
                  <c:v>44.76</c:v>
                </c:pt>
                <c:pt idx="46">
                  <c:v>42.81</c:v>
                </c:pt>
                <c:pt idx="47">
                  <c:v>40.869999999999997</c:v>
                </c:pt>
                <c:pt idx="48">
                  <c:v>38.93</c:v>
                </c:pt>
                <c:pt idx="49">
                  <c:v>36.979999999999997</c:v>
                </c:pt>
                <c:pt idx="50">
                  <c:v>35.04</c:v>
                </c:pt>
                <c:pt idx="51">
                  <c:v>33.090000000000003</c:v>
                </c:pt>
                <c:pt idx="52">
                  <c:v>31.15</c:v>
                </c:pt>
                <c:pt idx="53">
                  <c:v>29.21</c:v>
                </c:pt>
                <c:pt idx="54">
                  <c:v>27.26</c:v>
                </c:pt>
                <c:pt idx="55">
                  <c:v>25.32</c:v>
                </c:pt>
                <c:pt idx="56">
                  <c:v>23.37</c:v>
                </c:pt>
                <c:pt idx="57">
                  <c:v>21.43</c:v>
                </c:pt>
                <c:pt idx="58">
                  <c:v>19.489999999999998</c:v>
                </c:pt>
                <c:pt idx="59">
                  <c:v>17.54</c:v>
                </c:pt>
                <c:pt idx="60">
                  <c:v>15.6</c:v>
                </c:pt>
              </c:numCache>
            </c:numRef>
          </c:val>
          <c:smooth val="0"/>
          <c:extLst>
            <c:ext xmlns:c16="http://schemas.microsoft.com/office/drawing/2014/chart" uri="{C3380CC4-5D6E-409C-BE32-E72D297353CC}">
              <c16:uniqueId val="{00000004-D343-485D-B23C-2ED2CFBC5C4F}"/>
            </c:ext>
          </c:extLst>
        </c:ser>
        <c:ser>
          <c:idx val="5"/>
          <c:order val="5"/>
          <c:tx>
            <c:v>Parts annuelles sectorielles indicatives des projets de budgets carbone 2019</c:v>
          </c:tx>
          <c:spPr>
            <a:ln w="28575" cap="rnd">
              <a:noFill/>
              <a:prstDash val="dash"/>
              <a:round/>
            </a:ln>
            <a:effectLst/>
          </c:spPr>
          <c:marker>
            <c:symbol val="dash"/>
            <c:size val="7"/>
            <c:spPr>
              <a:solidFill>
                <a:srgbClr val="FFC000"/>
              </a:solidFill>
              <a:ln w="9525">
                <a:solidFill>
                  <a:srgbClr val="FFC000"/>
                </a:solidFill>
              </a:ln>
              <a:effectLst/>
            </c:spPr>
          </c:marker>
          <c:val>
            <c:numRef>
              <c:f>'Suivi 2019 - indicateurs SNBC1'!$O$182:$BW$182</c:f>
              <c:numCache>
                <c:formatCode>0.00</c:formatCode>
                <c:ptCount val="61"/>
                <c:pt idx="29">
                  <c:v>75.760000000000005</c:v>
                </c:pt>
                <c:pt idx="30">
                  <c:v>73.75</c:v>
                </c:pt>
                <c:pt idx="31">
                  <c:v>72.12</c:v>
                </c:pt>
                <c:pt idx="32">
                  <c:v>70.48</c:v>
                </c:pt>
                <c:pt idx="33">
                  <c:v>68.84</c:v>
                </c:pt>
                <c:pt idx="34">
                  <c:v>67.2</c:v>
                </c:pt>
                <c:pt idx="35">
                  <c:v>65.569999999999993</c:v>
                </c:pt>
                <c:pt idx="36">
                  <c:v>63.35</c:v>
                </c:pt>
                <c:pt idx="37">
                  <c:v>61.13</c:v>
                </c:pt>
                <c:pt idx="38">
                  <c:v>58.91</c:v>
                </c:pt>
                <c:pt idx="39">
                  <c:v>56.7</c:v>
                </c:pt>
                <c:pt idx="40">
                  <c:v>54.48</c:v>
                </c:pt>
                <c:pt idx="41">
                  <c:v>52.53</c:v>
                </c:pt>
                <c:pt idx="42">
                  <c:v>50.59</c:v>
                </c:pt>
                <c:pt idx="43">
                  <c:v>48.65</c:v>
                </c:pt>
              </c:numCache>
            </c:numRef>
          </c:val>
          <c:smooth val="0"/>
          <c:extLst>
            <c:ext xmlns:c16="http://schemas.microsoft.com/office/drawing/2014/chart" uri="{C3380CC4-5D6E-409C-BE32-E72D297353CC}">
              <c16:uniqueId val="{00000005-D343-485D-B23C-2ED2CFBC5C4F}"/>
            </c:ext>
          </c:extLst>
        </c:ser>
        <c:dLbls>
          <c:showLegendKey val="0"/>
          <c:showVal val="0"/>
          <c:showCatName val="0"/>
          <c:showSerName val="0"/>
          <c:showPercent val="0"/>
          <c:showBubbleSize val="0"/>
        </c:dLbls>
        <c:marker val="1"/>
        <c:smooth val="0"/>
        <c:axId val="1338589952"/>
        <c:axId val="1338590368"/>
      </c:lineChart>
      <c:catAx>
        <c:axId val="1338589952"/>
        <c:scaling>
          <c:orientation val="minMax"/>
        </c:scaling>
        <c:delete val="0"/>
        <c:axPos val="b"/>
        <c:numFmt formatCode="General" sourceLinked="1"/>
        <c:majorTickMark val="none"/>
        <c:minorTickMark val="cross"/>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338590368"/>
        <c:crosses val="autoZero"/>
        <c:auto val="1"/>
        <c:lblAlgn val="ctr"/>
        <c:lblOffset val="100"/>
        <c:noMultiLvlLbl val="0"/>
      </c:catAx>
      <c:valAx>
        <c:axId val="1338590368"/>
        <c:scaling>
          <c:orientation val="minMax"/>
          <c:max val="18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sz="1000"/>
                  <a:t>Mt</a:t>
                </a:r>
                <a:r>
                  <a:rPr lang="fr-FR" sz="1000" baseline="0"/>
                  <a:t>CO2eq</a:t>
                </a:r>
                <a:endParaRPr lang="fr-FR" sz="1000"/>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338589952"/>
        <c:crosses val="autoZero"/>
        <c:crossBetween val="between"/>
      </c:valAx>
      <c:spPr>
        <a:noFill/>
        <a:ln>
          <a:noFill/>
        </a:ln>
        <a:effectLst/>
      </c:spPr>
    </c:plotArea>
    <c:legend>
      <c:legendPos val="r"/>
      <c:layout>
        <c:manualLayout>
          <c:xMode val="edge"/>
          <c:yMode val="edge"/>
          <c:x val="7.7811437908496733E-2"/>
          <c:y val="0.69899478687519168"/>
          <c:w val="0.88685314420064665"/>
          <c:h val="0.301005213124808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rgbClr val="595959"/>
                </a:solidFill>
                <a:latin typeface="+mn-lt"/>
                <a:ea typeface="+mn-ea"/>
                <a:cs typeface="+mn-cs"/>
              </a:defRPr>
            </a:pPr>
            <a:r>
              <a:rPr lang="en-US" sz="1050">
                <a:solidFill>
                  <a:srgbClr val="595959"/>
                </a:solidFill>
              </a:rPr>
              <a:t>Emissions de gaz à effet de serre du secteur de la production d'énergie constatées depuis 1990 et projetées jusqu'en</a:t>
            </a:r>
            <a:r>
              <a:rPr lang="en-US" sz="1050" baseline="0">
                <a:solidFill>
                  <a:srgbClr val="595959"/>
                </a:solidFill>
              </a:rPr>
              <a:t> 2050</a:t>
            </a:r>
            <a:endParaRPr lang="en-US" sz="1050">
              <a:solidFill>
                <a:srgbClr val="595959"/>
              </a:solidFill>
            </a:endParaRPr>
          </a:p>
        </c:rich>
      </c:tx>
      <c:layout>
        <c:manualLayout>
          <c:xMode val="edge"/>
          <c:yMode val="edge"/>
          <c:x val="0.13088545751633987"/>
          <c:y val="0"/>
        </c:manualLayout>
      </c:layout>
      <c:overlay val="0"/>
      <c:spPr>
        <a:solidFill>
          <a:schemeClr val="bg1"/>
        </a:solidFill>
        <a:ln>
          <a:noFill/>
        </a:ln>
        <a:effectLst/>
      </c:spPr>
      <c:txPr>
        <a:bodyPr rot="0" spcFirstLastPara="1" vertOverflow="ellipsis" vert="horz" wrap="square" anchor="ctr" anchorCtr="1"/>
        <a:lstStyle/>
        <a:p>
          <a:pPr>
            <a:defRPr sz="1050" b="0" i="0" u="none" strike="noStrike" kern="1200" spc="0" baseline="0">
              <a:solidFill>
                <a:srgbClr val="595959"/>
              </a:solidFill>
              <a:latin typeface="+mn-lt"/>
              <a:ea typeface="+mn-ea"/>
              <a:cs typeface="+mn-cs"/>
            </a:defRPr>
          </a:pPr>
          <a:endParaRPr lang="fr-FR"/>
        </a:p>
      </c:txPr>
    </c:title>
    <c:autoTitleDeleted val="0"/>
    <c:plotArea>
      <c:layout>
        <c:manualLayout>
          <c:layoutTarget val="inner"/>
          <c:xMode val="edge"/>
          <c:yMode val="edge"/>
          <c:x val="9.8197733771720863E-2"/>
          <c:y val="0.12666544004906471"/>
          <c:w val="0.86425308676909818"/>
          <c:h val="0.4866792394970868"/>
        </c:manualLayout>
      </c:layout>
      <c:barChart>
        <c:barDir val="col"/>
        <c:grouping val="clustered"/>
        <c:varyColors val="0"/>
        <c:ser>
          <c:idx val="0"/>
          <c:order val="0"/>
          <c:tx>
            <c:v>Emissions constatées</c:v>
          </c:tx>
          <c:spPr>
            <a:solidFill>
              <a:srgbClr val="0070C0"/>
            </a:solidFill>
            <a:ln>
              <a:no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4-D218-4F3B-87BD-E24B0F9E8653}"/>
                </c:ext>
              </c:extLst>
            </c:dLbl>
            <c:dLbl>
              <c:idx val="2"/>
              <c:delete val="1"/>
              <c:extLst>
                <c:ext xmlns:c15="http://schemas.microsoft.com/office/drawing/2012/chart" uri="{CE6537A1-D6FC-4f65-9D91-7224C49458BB}"/>
                <c:ext xmlns:c16="http://schemas.microsoft.com/office/drawing/2014/chart" uri="{C3380CC4-5D6E-409C-BE32-E72D297353CC}">
                  <c16:uniqueId val="{00000003-D218-4F3B-87BD-E24B0F9E8653}"/>
                </c:ext>
              </c:extLst>
            </c:dLbl>
            <c:dLbl>
              <c:idx val="3"/>
              <c:delete val="1"/>
              <c:extLst>
                <c:ext xmlns:c15="http://schemas.microsoft.com/office/drawing/2012/chart" uri="{CE6537A1-D6FC-4f65-9D91-7224C49458BB}"/>
                <c:ext xmlns:c16="http://schemas.microsoft.com/office/drawing/2014/chart" uri="{C3380CC4-5D6E-409C-BE32-E72D297353CC}">
                  <c16:uniqueId val="{00000002-D218-4F3B-87BD-E24B0F9E8653}"/>
                </c:ext>
              </c:extLst>
            </c:dLbl>
            <c:dLbl>
              <c:idx val="4"/>
              <c:delete val="1"/>
              <c:extLst>
                <c:ext xmlns:c15="http://schemas.microsoft.com/office/drawing/2012/chart" uri="{CE6537A1-D6FC-4f65-9D91-7224C49458BB}"/>
                <c:ext xmlns:c16="http://schemas.microsoft.com/office/drawing/2014/chart" uri="{C3380CC4-5D6E-409C-BE32-E72D297353CC}">
                  <c16:uniqueId val="{00000006-D218-4F3B-87BD-E24B0F9E8653}"/>
                </c:ext>
              </c:extLst>
            </c:dLbl>
            <c:dLbl>
              <c:idx val="6"/>
              <c:delete val="1"/>
              <c:extLst>
                <c:ext xmlns:c15="http://schemas.microsoft.com/office/drawing/2012/chart" uri="{CE6537A1-D6FC-4f65-9D91-7224C49458BB}"/>
                <c:ext xmlns:c16="http://schemas.microsoft.com/office/drawing/2014/chart" uri="{C3380CC4-5D6E-409C-BE32-E72D297353CC}">
                  <c16:uniqueId val="{00000007-D218-4F3B-87BD-E24B0F9E8653}"/>
                </c:ext>
              </c:extLst>
            </c:dLbl>
            <c:dLbl>
              <c:idx val="7"/>
              <c:delete val="1"/>
              <c:extLst>
                <c:ext xmlns:c15="http://schemas.microsoft.com/office/drawing/2012/chart" uri="{CE6537A1-D6FC-4f65-9D91-7224C49458BB}"/>
                <c:ext xmlns:c16="http://schemas.microsoft.com/office/drawing/2014/chart" uri="{C3380CC4-5D6E-409C-BE32-E72D297353CC}">
                  <c16:uniqueId val="{00000008-D218-4F3B-87BD-E24B0F9E8653}"/>
                </c:ext>
              </c:extLst>
            </c:dLbl>
            <c:dLbl>
              <c:idx val="8"/>
              <c:delete val="1"/>
              <c:extLst>
                <c:ext xmlns:c15="http://schemas.microsoft.com/office/drawing/2012/chart" uri="{CE6537A1-D6FC-4f65-9D91-7224C49458BB}"/>
                <c:ext xmlns:c16="http://schemas.microsoft.com/office/drawing/2014/chart" uri="{C3380CC4-5D6E-409C-BE32-E72D297353CC}">
                  <c16:uniqueId val="{0000000F-D218-4F3B-87BD-E24B0F9E8653}"/>
                </c:ext>
              </c:extLst>
            </c:dLbl>
            <c:dLbl>
              <c:idx val="9"/>
              <c:delete val="1"/>
              <c:extLst>
                <c:ext xmlns:c15="http://schemas.microsoft.com/office/drawing/2012/chart" uri="{CE6537A1-D6FC-4f65-9D91-7224C49458BB}"/>
                <c:ext xmlns:c16="http://schemas.microsoft.com/office/drawing/2014/chart" uri="{C3380CC4-5D6E-409C-BE32-E72D297353CC}">
                  <c16:uniqueId val="{00000009-D218-4F3B-87BD-E24B0F9E8653}"/>
                </c:ext>
              </c:extLst>
            </c:dLbl>
            <c:dLbl>
              <c:idx val="11"/>
              <c:delete val="1"/>
              <c:extLst>
                <c:ext xmlns:c15="http://schemas.microsoft.com/office/drawing/2012/chart" uri="{CE6537A1-D6FC-4f65-9D91-7224C49458BB}"/>
                <c:ext xmlns:c16="http://schemas.microsoft.com/office/drawing/2014/chart" uri="{C3380CC4-5D6E-409C-BE32-E72D297353CC}">
                  <c16:uniqueId val="{0000000B-D218-4F3B-87BD-E24B0F9E8653}"/>
                </c:ext>
              </c:extLst>
            </c:dLbl>
            <c:dLbl>
              <c:idx val="12"/>
              <c:delete val="1"/>
              <c:extLst>
                <c:ext xmlns:c15="http://schemas.microsoft.com/office/drawing/2012/chart" uri="{CE6537A1-D6FC-4f65-9D91-7224C49458BB}"/>
                <c:ext xmlns:c16="http://schemas.microsoft.com/office/drawing/2014/chart" uri="{C3380CC4-5D6E-409C-BE32-E72D297353CC}">
                  <c16:uniqueId val="{0000000C-D218-4F3B-87BD-E24B0F9E8653}"/>
                </c:ext>
              </c:extLst>
            </c:dLbl>
            <c:dLbl>
              <c:idx val="13"/>
              <c:delete val="1"/>
              <c:extLst>
                <c:ext xmlns:c15="http://schemas.microsoft.com/office/drawing/2012/chart" uri="{CE6537A1-D6FC-4f65-9D91-7224C49458BB}"/>
                <c:ext xmlns:c16="http://schemas.microsoft.com/office/drawing/2014/chart" uri="{C3380CC4-5D6E-409C-BE32-E72D297353CC}">
                  <c16:uniqueId val="{0000000D-D218-4F3B-87BD-E24B0F9E8653}"/>
                </c:ext>
              </c:extLst>
            </c:dLbl>
            <c:dLbl>
              <c:idx val="14"/>
              <c:delete val="1"/>
              <c:extLst>
                <c:ext xmlns:c15="http://schemas.microsoft.com/office/drawing/2012/chart" uri="{CE6537A1-D6FC-4f65-9D91-7224C49458BB}"/>
                <c:ext xmlns:c16="http://schemas.microsoft.com/office/drawing/2014/chart" uri="{C3380CC4-5D6E-409C-BE32-E72D297353CC}">
                  <c16:uniqueId val="{0000000E-D218-4F3B-87BD-E24B0F9E8653}"/>
                </c:ext>
              </c:extLst>
            </c:dLbl>
            <c:dLbl>
              <c:idx val="16"/>
              <c:delete val="1"/>
              <c:extLst>
                <c:ext xmlns:c15="http://schemas.microsoft.com/office/drawing/2012/chart" uri="{CE6537A1-D6FC-4f65-9D91-7224C49458BB}"/>
                <c:ext xmlns:c16="http://schemas.microsoft.com/office/drawing/2014/chart" uri="{C3380CC4-5D6E-409C-BE32-E72D297353CC}">
                  <c16:uniqueId val="{00000010-D218-4F3B-87BD-E24B0F9E8653}"/>
                </c:ext>
              </c:extLst>
            </c:dLbl>
            <c:dLbl>
              <c:idx val="17"/>
              <c:delete val="1"/>
              <c:extLst>
                <c:ext xmlns:c15="http://schemas.microsoft.com/office/drawing/2012/chart" uri="{CE6537A1-D6FC-4f65-9D91-7224C49458BB}"/>
                <c:ext xmlns:c16="http://schemas.microsoft.com/office/drawing/2014/chart" uri="{C3380CC4-5D6E-409C-BE32-E72D297353CC}">
                  <c16:uniqueId val="{00000012-D218-4F3B-87BD-E24B0F9E8653}"/>
                </c:ext>
              </c:extLst>
            </c:dLbl>
            <c:dLbl>
              <c:idx val="18"/>
              <c:delete val="1"/>
              <c:extLst>
                <c:ext xmlns:c15="http://schemas.microsoft.com/office/drawing/2012/chart" uri="{CE6537A1-D6FC-4f65-9D91-7224C49458BB}"/>
                <c:ext xmlns:c16="http://schemas.microsoft.com/office/drawing/2014/chart" uri="{C3380CC4-5D6E-409C-BE32-E72D297353CC}">
                  <c16:uniqueId val="{00000011-D218-4F3B-87BD-E24B0F9E8653}"/>
                </c:ext>
              </c:extLst>
            </c:dLbl>
            <c:dLbl>
              <c:idx val="19"/>
              <c:delete val="1"/>
              <c:extLst>
                <c:ext xmlns:c15="http://schemas.microsoft.com/office/drawing/2012/chart" uri="{CE6537A1-D6FC-4f65-9D91-7224C49458BB}"/>
                <c:ext xmlns:c16="http://schemas.microsoft.com/office/drawing/2014/chart" uri="{C3380CC4-5D6E-409C-BE32-E72D297353CC}">
                  <c16:uniqueId val="{00000013-D218-4F3B-87BD-E24B0F9E8653}"/>
                </c:ext>
              </c:extLst>
            </c:dLbl>
            <c:dLbl>
              <c:idx val="21"/>
              <c:delete val="1"/>
              <c:extLst>
                <c:ext xmlns:c15="http://schemas.microsoft.com/office/drawing/2012/chart" uri="{CE6537A1-D6FC-4f65-9D91-7224C49458BB}"/>
                <c:ext xmlns:c16="http://schemas.microsoft.com/office/drawing/2014/chart" uri="{C3380CC4-5D6E-409C-BE32-E72D297353CC}">
                  <c16:uniqueId val="{00000014-D218-4F3B-87BD-E24B0F9E8653}"/>
                </c:ext>
              </c:extLst>
            </c:dLbl>
            <c:dLbl>
              <c:idx val="22"/>
              <c:delete val="1"/>
              <c:extLst>
                <c:ext xmlns:c15="http://schemas.microsoft.com/office/drawing/2012/chart" uri="{CE6537A1-D6FC-4f65-9D91-7224C49458BB}"/>
                <c:ext xmlns:c16="http://schemas.microsoft.com/office/drawing/2014/chart" uri="{C3380CC4-5D6E-409C-BE32-E72D297353CC}">
                  <c16:uniqueId val="{00000015-D218-4F3B-87BD-E24B0F9E8653}"/>
                </c:ext>
              </c:extLst>
            </c:dLbl>
            <c:dLbl>
              <c:idx val="23"/>
              <c:delete val="1"/>
              <c:extLst>
                <c:ext xmlns:c15="http://schemas.microsoft.com/office/drawing/2012/chart" uri="{CE6537A1-D6FC-4f65-9D91-7224C49458BB}"/>
                <c:ext xmlns:c16="http://schemas.microsoft.com/office/drawing/2014/chart" uri="{C3380CC4-5D6E-409C-BE32-E72D297353CC}">
                  <c16:uniqueId val="{00000016-D218-4F3B-87BD-E24B0F9E8653}"/>
                </c:ext>
              </c:extLst>
            </c:dLbl>
            <c:dLbl>
              <c:idx val="24"/>
              <c:delete val="1"/>
              <c:extLst>
                <c:ext xmlns:c15="http://schemas.microsoft.com/office/drawing/2012/chart" uri="{CE6537A1-D6FC-4f65-9D91-7224C49458BB}"/>
                <c:ext xmlns:c16="http://schemas.microsoft.com/office/drawing/2014/chart" uri="{C3380CC4-5D6E-409C-BE32-E72D297353CC}">
                  <c16:uniqueId val="{00000017-D218-4F3B-87BD-E24B0F9E8653}"/>
                </c:ext>
              </c:extLst>
            </c:dLbl>
            <c:dLbl>
              <c:idx val="25"/>
              <c:layout>
                <c:manualLayout>
                  <c:x val="-7.6088445638519489E-17"/>
                  <c:y val="-5.29166666666667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D218-4F3B-87BD-E24B0F9E8653}"/>
                </c:ext>
              </c:extLst>
            </c:dLbl>
            <c:dLbl>
              <c:idx val="26"/>
              <c:delete val="1"/>
              <c:extLst>
                <c:ext xmlns:c15="http://schemas.microsoft.com/office/drawing/2012/chart" uri="{CE6537A1-D6FC-4f65-9D91-7224C49458BB}"/>
                <c:ext xmlns:c16="http://schemas.microsoft.com/office/drawing/2014/chart" uri="{C3380CC4-5D6E-409C-BE32-E72D297353CC}">
                  <c16:uniqueId val="{00000019-D218-4F3B-87BD-E24B0F9E8653}"/>
                </c:ext>
              </c:extLst>
            </c:dLbl>
            <c:dLbl>
              <c:idx val="27"/>
              <c:delete val="1"/>
              <c:extLst>
                <c:ext xmlns:c15="http://schemas.microsoft.com/office/drawing/2012/chart" uri="{CE6537A1-D6FC-4f65-9D91-7224C49458BB}"/>
                <c:ext xmlns:c16="http://schemas.microsoft.com/office/drawing/2014/chart" uri="{C3380CC4-5D6E-409C-BE32-E72D297353CC}">
                  <c16:uniqueId val="{00000018-D218-4F3B-87BD-E24B0F9E8653}"/>
                </c:ext>
              </c:extLst>
            </c:dLbl>
            <c:dLbl>
              <c:idx val="28"/>
              <c:layout>
                <c:manualLayout>
                  <c:x val="0"/>
                  <c:y val="-4.8506944444444484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800" b="0" i="1"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163-4125-AFA4-F873B6F1D26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'Suivi 2019 - indicateurs SNBC1'!$O$1:$BW$1</c:f>
              <c:numCache>
                <c:formatCode>General</c:formatCode>
                <c:ptCount val="6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numCache>
            </c:numRef>
          </c:cat>
          <c:val>
            <c:numRef>
              <c:f>'Suivi 2019 - indicateurs SNBC1'!$O$215:$BW$215</c:f>
              <c:numCache>
                <c:formatCode>0.00</c:formatCode>
                <c:ptCount val="61"/>
                <c:pt idx="0">
                  <c:v>78.116411588563295</c:v>
                </c:pt>
                <c:pt idx="1">
                  <c:v>79.388548650855796</c:v>
                </c:pt>
                <c:pt idx="2">
                  <c:v>80.660185246565007</c:v>
                </c:pt>
                <c:pt idx="3">
                  <c:v>68.457348186362495</c:v>
                </c:pt>
                <c:pt idx="4">
                  <c:v>65.3306687303415</c:v>
                </c:pt>
                <c:pt idx="5">
                  <c:v>67.874816199133804</c:v>
                </c:pt>
                <c:pt idx="6">
                  <c:v>71.652042301011406</c:v>
                </c:pt>
                <c:pt idx="7">
                  <c:v>67.306208847805706</c:v>
                </c:pt>
                <c:pt idx="8">
                  <c:v>79.607100938006297</c:v>
                </c:pt>
                <c:pt idx="9">
                  <c:v>72.604920413237593</c:v>
                </c:pt>
                <c:pt idx="10">
                  <c:v>71.430782574852699</c:v>
                </c:pt>
                <c:pt idx="11">
                  <c:v>64.882681384824195</c:v>
                </c:pt>
                <c:pt idx="12">
                  <c:v>66.985380070225602</c:v>
                </c:pt>
                <c:pt idx="13">
                  <c:v>70.252360693254104</c:v>
                </c:pt>
                <c:pt idx="14">
                  <c:v>68.896682725798499</c:v>
                </c:pt>
                <c:pt idx="15">
                  <c:v>74.127491311144396</c:v>
                </c:pt>
                <c:pt idx="16">
                  <c:v>70.107144410067704</c:v>
                </c:pt>
                <c:pt idx="17">
                  <c:v>69.682218221206895</c:v>
                </c:pt>
                <c:pt idx="18">
                  <c:v>68.750934629334793</c:v>
                </c:pt>
                <c:pt idx="19">
                  <c:v>66.494892825739896</c:v>
                </c:pt>
                <c:pt idx="20">
                  <c:v>66.546696771161095</c:v>
                </c:pt>
                <c:pt idx="21">
                  <c:v>57.771802356504601</c:v>
                </c:pt>
                <c:pt idx="22">
                  <c:v>58.485106242337999</c:v>
                </c:pt>
                <c:pt idx="23">
                  <c:v>57.697221720953898</c:v>
                </c:pt>
                <c:pt idx="24">
                  <c:v>44.6984277311809</c:v>
                </c:pt>
                <c:pt idx="25">
                  <c:v>46.664764271840603</c:v>
                </c:pt>
                <c:pt idx="26">
                  <c:v>50.000779265942199</c:v>
                </c:pt>
                <c:pt idx="27">
                  <c:v>54.236320137836898</c:v>
                </c:pt>
              </c:numCache>
            </c:numRef>
          </c:val>
          <c:extLst>
            <c:ext xmlns:c16="http://schemas.microsoft.com/office/drawing/2014/chart" uri="{C3380CC4-5D6E-409C-BE32-E72D297353CC}">
              <c16:uniqueId val="{00000000-CB40-4088-9F6A-B192153180E1}"/>
            </c:ext>
          </c:extLst>
        </c:ser>
        <c:ser>
          <c:idx val="1"/>
          <c:order val="1"/>
          <c:tx>
            <c:v>Emissions estimées</c:v>
          </c:tx>
          <c:spPr>
            <a:pattFill prst="dkUpDiag">
              <a:fgClr>
                <a:schemeClr val="bg1">
                  <a:lumMod val="85000"/>
                </a:schemeClr>
              </a:fgClr>
              <a:bgClr>
                <a:srgbClr val="0070C0"/>
              </a:bgClr>
            </a:pattFill>
            <a:ln>
              <a:noFill/>
            </a:ln>
            <a:effectLst/>
          </c:spPr>
          <c:invertIfNegative val="0"/>
          <c:dPt>
            <c:idx val="28"/>
            <c:invertIfNegative val="0"/>
            <c:bubble3D val="0"/>
            <c:spPr>
              <a:pattFill prst="dkUpDiag">
                <a:fgClr>
                  <a:schemeClr val="bg1">
                    <a:lumMod val="85000"/>
                  </a:schemeClr>
                </a:fgClr>
                <a:bgClr>
                  <a:srgbClr val="0070C0"/>
                </a:bgClr>
              </a:pattFill>
              <a:ln>
                <a:noFill/>
              </a:ln>
              <a:effectLst/>
            </c:spPr>
            <c:extLst>
              <c:ext xmlns:c16="http://schemas.microsoft.com/office/drawing/2014/chart" uri="{C3380CC4-5D6E-409C-BE32-E72D297353CC}">
                <c16:uniqueId val="{00000002-CB40-4088-9F6A-B192153180E1}"/>
              </c:ext>
            </c:extLst>
          </c:dPt>
          <c:cat>
            <c:numRef>
              <c:f>'Suivi 2019 - indicateurs SNBC1'!$O$1:$BW$1</c:f>
              <c:numCache>
                <c:formatCode>General</c:formatCode>
                <c:ptCount val="6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numCache>
            </c:numRef>
          </c:cat>
          <c:val>
            <c:numRef>
              <c:f>'Suivi 2019 - indicateurs SNBC1'!$O$216:$BW$216</c:f>
              <c:numCache>
                <c:formatCode>0.00</c:formatCode>
                <c:ptCount val="61"/>
                <c:pt idx="28">
                  <c:v>45.988402799865099</c:v>
                </c:pt>
              </c:numCache>
            </c:numRef>
          </c:val>
          <c:extLst>
            <c:ext xmlns:c16="http://schemas.microsoft.com/office/drawing/2014/chart" uri="{C3380CC4-5D6E-409C-BE32-E72D297353CC}">
              <c16:uniqueId val="{00000003-CB40-4088-9F6A-B192153180E1}"/>
            </c:ext>
          </c:extLst>
        </c:ser>
        <c:dLbls>
          <c:showLegendKey val="0"/>
          <c:showVal val="0"/>
          <c:showCatName val="0"/>
          <c:showSerName val="0"/>
          <c:showPercent val="0"/>
          <c:showBubbleSize val="0"/>
        </c:dLbls>
        <c:gapWidth val="219"/>
        <c:overlap val="100"/>
        <c:axId val="1338589952"/>
        <c:axId val="1338590368"/>
      </c:barChart>
      <c:lineChart>
        <c:grouping val="standard"/>
        <c:varyColors val="0"/>
        <c:ser>
          <c:idx val="2"/>
          <c:order val="2"/>
          <c:tx>
            <c:v>Scénario SNBC 2015</c:v>
          </c:tx>
          <c:spPr>
            <a:ln w="19050" cap="rnd">
              <a:solidFill>
                <a:srgbClr val="00B050"/>
              </a:solidFill>
              <a:prstDash val="sysDot"/>
              <a:round/>
            </a:ln>
            <a:effectLst/>
          </c:spPr>
          <c:marker>
            <c:symbol val="none"/>
          </c:marker>
          <c:cat>
            <c:numRef>
              <c:f>'Suivi 2019 - indicateurs SNBC1'!$O$1:$BW$1</c:f>
              <c:numCache>
                <c:formatCode>General</c:formatCode>
                <c:ptCount val="6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numCache>
            </c:numRef>
          </c:cat>
          <c:val>
            <c:numRef>
              <c:f>'Suivi 2019 - indicateurs SNBC1'!$O$219:$BW$219</c:f>
              <c:numCache>
                <c:formatCode>0.00</c:formatCode>
                <c:ptCount val="61"/>
                <c:pt idx="25">
                  <c:v>55.361766671746636</c:v>
                </c:pt>
                <c:pt idx="26">
                  <c:v>55.361766671746636</c:v>
                </c:pt>
                <c:pt idx="27">
                  <c:v>55.361766671746636</c:v>
                </c:pt>
                <c:pt idx="28">
                  <c:v>55.361766671746636</c:v>
                </c:pt>
                <c:pt idx="29">
                  <c:v>55.361766671746636</c:v>
                </c:pt>
                <c:pt idx="30">
                  <c:v>55.36176667174653</c:v>
                </c:pt>
                <c:pt idx="31">
                  <c:v>55.361766671746636</c:v>
                </c:pt>
                <c:pt idx="32">
                  <c:v>55.361766671746636</c:v>
                </c:pt>
                <c:pt idx="33">
                  <c:v>55.361766671746636</c:v>
                </c:pt>
                <c:pt idx="34">
                  <c:v>55.361766671746636</c:v>
                </c:pt>
                <c:pt idx="35">
                  <c:v>55.361766671746636</c:v>
                </c:pt>
                <c:pt idx="36">
                  <c:v>55.361766671746636</c:v>
                </c:pt>
                <c:pt idx="37">
                  <c:v>55.361766671746636</c:v>
                </c:pt>
                <c:pt idx="38">
                  <c:v>55.361766671746636</c:v>
                </c:pt>
                <c:pt idx="39">
                  <c:v>46.966171116735993</c:v>
                </c:pt>
                <c:pt idx="40">
                  <c:v>44.867272227983285</c:v>
                </c:pt>
                <c:pt idx="41">
                  <c:v>42.631883476619649</c:v>
                </c:pt>
                <c:pt idx="42">
                  <c:v>40.396494725256126</c:v>
                </c:pt>
                <c:pt idx="43">
                  <c:v>38.161105973892504</c:v>
                </c:pt>
                <c:pt idx="44">
                  <c:v>35.925717222528981</c:v>
                </c:pt>
                <c:pt idx="45">
                  <c:v>33.690328471165458</c:v>
                </c:pt>
                <c:pt idx="46">
                  <c:v>31.652617003990596</c:v>
                </c:pt>
                <c:pt idx="47">
                  <c:v>29.614905536815733</c:v>
                </c:pt>
                <c:pt idx="48">
                  <c:v>27.577194069640871</c:v>
                </c:pt>
                <c:pt idx="49">
                  <c:v>25.539482602466009</c:v>
                </c:pt>
                <c:pt idx="50">
                  <c:v>23.501771135291147</c:v>
                </c:pt>
                <c:pt idx="51">
                  <c:v>21.464059668116285</c:v>
                </c:pt>
                <c:pt idx="52">
                  <c:v>19.426348200941423</c:v>
                </c:pt>
                <c:pt idx="53">
                  <c:v>17.38863673376656</c:v>
                </c:pt>
                <c:pt idx="54">
                  <c:v>15.350925266591698</c:v>
                </c:pt>
                <c:pt idx="55">
                  <c:v>13.313213799416836</c:v>
                </c:pt>
                <c:pt idx="56">
                  <c:v>11.275502332241974</c:v>
                </c:pt>
                <c:pt idx="57">
                  <c:v>9.2377908650671117</c:v>
                </c:pt>
                <c:pt idx="58">
                  <c:v>7.2000793978922504</c:v>
                </c:pt>
                <c:pt idx="59">
                  <c:v>5.1623679307173891</c:v>
                </c:pt>
                <c:pt idx="60">
                  <c:v>3.1246564635425345</c:v>
                </c:pt>
              </c:numCache>
            </c:numRef>
          </c:val>
          <c:smooth val="0"/>
          <c:extLst>
            <c:ext xmlns:c16="http://schemas.microsoft.com/office/drawing/2014/chart" uri="{C3380CC4-5D6E-409C-BE32-E72D297353CC}">
              <c16:uniqueId val="{00000004-CB40-4088-9F6A-B192153180E1}"/>
            </c:ext>
          </c:extLst>
        </c:ser>
        <c:ser>
          <c:idx val="3"/>
          <c:order val="3"/>
          <c:tx>
            <c:v>Parts annuelles sectorielles indicatives des budgets carbone adoptés en 2015 ajustés en 2019</c:v>
          </c:tx>
          <c:spPr>
            <a:ln w="28575" cap="rnd">
              <a:noFill/>
              <a:prstDash val="dash"/>
              <a:round/>
            </a:ln>
            <a:effectLst/>
          </c:spPr>
          <c:marker>
            <c:symbol val="dash"/>
            <c:size val="7"/>
            <c:spPr>
              <a:solidFill>
                <a:srgbClr val="00B050"/>
              </a:solidFill>
              <a:ln w="9525">
                <a:solidFill>
                  <a:srgbClr val="00B050"/>
                </a:solidFill>
              </a:ln>
              <a:effectLst/>
            </c:spPr>
          </c:marker>
          <c:val>
            <c:numRef>
              <c:f>'Suivi 2019 - indicateurs SNBC1'!$O$220:$BW$220</c:f>
              <c:numCache>
                <c:formatCode>0.00</c:formatCode>
                <c:ptCount val="61"/>
                <c:pt idx="25">
                  <c:v>55.361766671746636</c:v>
                </c:pt>
                <c:pt idx="26">
                  <c:v>55.361766671746636</c:v>
                </c:pt>
                <c:pt idx="27">
                  <c:v>55.361766671746636</c:v>
                </c:pt>
                <c:pt idx="28">
                  <c:v>55.361766671746636</c:v>
                </c:pt>
                <c:pt idx="29">
                  <c:v>55.361766671746636</c:v>
                </c:pt>
                <c:pt idx="30">
                  <c:v>55.36176667174653</c:v>
                </c:pt>
                <c:pt idx="31">
                  <c:v>55.361766671746636</c:v>
                </c:pt>
                <c:pt idx="32">
                  <c:v>55.361766671746636</c:v>
                </c:pt>
                <c:pt idx="33">
                  <c:v>55.361766671746636</c:v>
                </c:pt>
                <c:pt idx="34">
                  <c:v>55.361766671746636</c:v>
                </c:pt>
                <c:pt idx="35">
                  <c:v>55.361766671746636</c:v>
                </c:pt>
                <c:pt idx="36">
                  <c:v>55.361766671746636</c:v>
                </c:pt>
                <c:pt idx="37">
                  <c:v>55.361766671746636</c:v>
                </c:pt>
                <c:pt idx="38">
                  <c:v>55.361766671746636</c:v>
                </c:pt>
              </c:numCache>
            </c:numRef>
          </c:val>
          <c:smooth val="0"/>
          <c:extLst>
            <c:ext xmlns:c16="http://schemas.microsoft.com/office/drawing/2014/chart" uri="{C3380CC4-5D6E-409C-BE32-E72D297353CC}">
              <c16:uniqueId val="{00000005-CB40-4088-9F6A-B192153180E1}"/>
            </c:ext>
          </c:extLst>
        </c:ser>
        <c:ser>
          <c:idx val="4"/>
          <c:order val="4"/>
          <c:tx>
            <c:strRef>
              <c:f>'Suivi 2019 - indicateurs SNBC1'!$C$17</c:f>
              <c:strCache>
                <c:ptCount val="1"/>
                <c:pt idx="0">
                  <c:v>IR2 - Scénario SNBC 2018</c:v>
                </c:pt>
              </c:strCache>
            </c:strRef>
          </c:tx>
          <c:spPr>
            <a:ln w="19050" cap="rnd">
              <a:solidFill>
                <a:srgbClr val="FFC000"/>
              </a:solidFill>
              <a:prstDash val="sysDot"/>
              <a:round/>
            </a:ln>
            <a:effectLst/>
          </c:spPr>
          <c:marker>
            <c:symbol val="none"/>
          </c:marker>
          <c:val>
            <c:numRef>
              <c:f>'Suivi 2019 - indicateurs SNBC1'!$O$221:$BW$221</c:f>
              <c:numCache>
                <c:formatCode>0.00</c:formatCode>
                <c:ptCount val="61"/>
                <c:pt idx="29">
                  <c:v>50.66</c:v>
                </c:pt>
                <c:pt idx="30">
                  <c:v>51.66</c:v>
                </c:pt>
                <c:pt idx="31">
                  <c:v>48.49</c:v>
                </c:pt>
                <c:pt idx="32">
                  <c:v>45.32</c:v>
                </c:pt>
                <c:pt idx="33">
                  <c:v>42.15</c:v>
                </c:pt>
                <c:pt idx="34">
                  <c:v>38.979999999999997</c:v>
                </c:pt>
                <c:pt idx="35">
                  <c:v>35.81</c:v>
                </c:pt>
                <c:pt idx="36">
                  <c:v>34.909999999999997</c:v>
                </c:pt>
                <c:pt idx="37">
                  <c:v>34</c:v>
                </c:pt>
                <c:pt idx="38">
                  <c:v>33.090000000000003</c:v>
                </c:pt>
                <c:pt idx="39">
                  <c:v>32.18</c:v>
                </c:pt>
                <c:pt idx="40">
                  <c:v>31.27</c:v>
                </c:pt>
                <c:pt idx="41">
                  <c:v>29.82</c:v>
                </c:pt>
                <c:pt idx="42">
                  <c:v>28.37</c:v>
                </c:pt>
                <c:pt idx="43">
                  <c:v>26.91</c:v>
                </c:pt>
                <c:pt idx="44">
                  <c:v>25.46</c:v>
                </c:pt>
                <c:pt idx="45">
                  <c:v>24</c:v>
                </c:pt>
                <c:pt idx="46">
                  <c:v>22.55</c:v>
                </c:pt>
                <c:pt idx="47">
                  <c:v>21.09</c:v>
                </c:pt>
                <c:pt idx="48">
                  <c:v>19.64</c:v>
                </c:pt>
                <c:pt idx="49">
                  <c:v>18.190000000000001</c:v>
                </c:pt>
                <c:pt idx="50">
                  <c:v>16.73</c:v>
                </c:pt>
                <c:pt idx="51">
                  <c:v>15.28</c:v>
                </c:pt>
                <c:pt idx="52">
                  <c:v>13.82</c:v>
                </c:pt>
                <c:pt idx="53">
                  <c:v>12.37</c:v>
                </c:pt>
                <c:pt idx="54">
                  <c:v>10.92</c:v>
                </c:pt>
                <c:pt idx="55">
                  <c:v>9.4600000000000009</c:v>
                </c:pt>
                <c:pt idx="56">
                  <c:v>8.01</c:v>
                </c:pt>
                <c:pt idx="57">
                  <c:v>6.55</c:v>
                </c:pt>
                <c:pt idx="58">
                  <c:v>5.0999999999999996</c:v>
                </c:pt>
                <c:pt idx="59">
                  <c:v>3.64</c:v>
                </c:pt>
                <c:pt idx="60">
                  <c:v>2.19</c:v>
                </c:pt>
              </c:numCache>
            </c:numRef>
          </c:val>
          <c:smooth val="0"/>
          <c:extLst>
            <c:ext xmlns:c16="http://schemas.microsoft.com/office/drawing/2014/chart" uri="{C3380CC4-5D6E-409C-BE32-E72D297353CC}">
              <c16:uniqueId val="{00000006-CB40-4088-9F6A-B192153180E1}"/>
            </c:ext>
          </c:extLst>
        </c:ser>
        <c:ser>
          <c:idx val="5"/>
          <c:order val="5"/>
          <c:tx>
            <c:v>Parts annuelles sectorielles indicatives des projets de budgets carbone 2019</c:v>
          </c:tx>
          <c:spPr>
            <a:ln w="28575" cap="rnd">
              <a:noFill/>
              <a:prstDash val="dash"/>
              <a:round/>
            </a:ln>
            <a:effectLst/>
          </c:spPr>
          <c:marker>
            <c:symbol val="dash"/>
            <c:size val="7"/>
            <c:spPr>
              <a:solidFill>
                <a:srgbClr val="FFC000"/>
              </a:solidFill>
              <a:ln w="9525">
                <a:solidFill>
                  <a:srgbClr val="FFC000"/>
                </a:solidFill>
              </a:ln>
              <a:effectLst/>
            </c:spPr>
          </c:marker>
          <c:val>
            <c:numRef>
              <c:f>'Suivi 2019 - indicateurs SNBC1'!$O$222:$BW$222</c:f>
              <c:numCache>
                <c:formatCode>0.00</c:formatCode>
                <c:ptCount val="61"/>
                <c:pt idx="29">
                  <c:v>50.66</c:v>
                </c:pt>
                <c:pt idx="30">
                  <c:v>51.66</c:v>
                </c:pt>
                <c:pt idx="31">
                  <c:v>48.49</c:v>
                </c:pt>
                <c:pt idx="32">
                  <c:v>45.32</c:v>
                </c:pt>
                <c:pt idx="33">
                  <c:v>42.15</c:v>
                </c:pt>
                <c:pt idx="34">
                  <c:v>38.979999999999997</c:v>
                </c:pt>
                <c:pt idx="35">
                  <c:v>35.81</c:v>
                </c:pt>
                <c:pt idx="36">
                  <c:v>34.909999999999997</c:v>
                </c:pt>
                <c:pt idx="37">
                  <c:v>34</c:v>
                </c:pt>
                <c:pt idx="38">
                  <c:v>33.090000000000003</c:v>
                </c:pt>
                <c:pt idx="39">
                  <c:v>32.18</c:v>
                </c:pt>
                <c:pt idx="40">
                  <c:v>31.27</c:v>
                </c:pt>
                <c:pt idx="41">
                  <c:v>29.82</c:v>
                </c:pt>
                <c:pt idx="42">
                  <c:v>28.37</c:v>
                </c:pt>
                <c:pt idx="43">
                  <c:v>26.91</c:v>
                </c:pt>
              </c:numCache>
            </c:numRef>
          </c:val>
          <c:smooth val="0"/>
          <c:extLst>
            <c:ext xmlns:c16="http://schemas.microsoft.com/office/drawing/2014/chart" uri="{C3380CC4-5D6E-409C-BE32-E72D297353CC}">
              <c16:uniqueId val="{00000007-CB40-4088-9F6A-B192153180E1}"/>
            </c:ext>
          </c:extLst>
        </c:ser>
        <c:dLbls>
          <c:showLegendKey val="0"/>
          <c:showVal val="0"/>
          <c:showCatName val="0"/>
          <c:showSerName val="0"/>
          <c:showPercent val="0"/>
          <c:showBubbleSize val="0"/>
        </c:dLbls>
        <c:marker val="1"/>
        <c:smooth val="0"/>
        <c:axId val="1338589952"/>
        <c:axId val="1338590368"/>
      </c:lineChart>
      <c:catAx>
        <c:axId val="1338589952"/>
        <c:scaling>
          <c:orientation val="minMax"/>
        </c:scaling>
        <c:delete val="0"/>
        <c:axPos val="b"/>
        <c:numFmt formatCode="General" sourceLinked="1"/>
        <c:majorTickMark val="none"/>
        <c:minorTickMark val="cross"/>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338590368"/>
        <c:crosses val="autoZero"/>
        <c:auto val="1"/>
        <c:lblAlgn val="ctr"/>
        <c:lblOffset val="100"/>
        <c:noMultiLvlLbl val="0"/>
      </c:catAx>
      <c:valAx>
        <c:axId val="1338590368"/>
        <c:scaling>
          <c:orientation val="minMax"/>
          <c:max val="9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sz="1000"/>
                  <a:t>Mt</a:t>
                </a:r>
                <a:r>
                  <a:rPr lang="fr-FR" sz="1000" baseline="0"/>
                  <a:t>CO2eq</a:t>
                </a:r>
                <a:endParaRPr lang="fr-FR" sz="1000"/>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338589952"/>
        <c:crosses val="autoZero"/>
        <c:crossBetween val="between"/>
      </c:valAx>
      <c:spPr>
        <a:noFill/>
        <a:ln>
          <a:noFill/>
        </a:ln>
        <a:effectLst/>
      </c:spPr>
    </c:plotArea>
    <c:legend>
      <c:legendPos val="r"/>
      <c:layout>
        <c:manualLayout>
          <c:xMode val="edge"/>
          <c:yMode val="edge"/>
          <c:x val="7.7811437908496733E-2"/>
          <c:y val="0.70678380864765411"/>
          <c:w val="0.88685314420064665"/>
          <c:h val="0.2932161913523459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rgbClr val="595959"/>
                </a:solidFill>
                <a:latin typeface="+mn-lt"/>
                <a:ea typeface="+mn-ea"/>
                <a:cs typeface="+mn-cs"/>
              </a:defRPr>
            </a:pPr>
            <a:r>
              <a:rPr lang="en-US" sz="1050">
                <a:solidFill>
                  <a:srgbClr val="595959"/>
                </a:solidFill>
              </a:rPr>
              <a:t>Emissions de gaz à effet de serre du secteur des déchets constatées</a:t>
            </a:r>
            <a:r>
              <a:rPr lang="en-US" sz="1050" baseline="0">
                <a:solidFill>
                  <a:srgbClr val="595959"/>
                </a:solidFill>
              </a:rPr>
              <a:t> depuis 1990 et projetées jusqu'en 2050</a:t>
            </a:r>
            <a:r>
              <a:rPr lang="en-US" sz="1050">
                <a:solidFill>
                  <a:srgbClr val="595959"/>
                </a:solidFill>
              </a:rPr>
              <a:t> </a:t>
            </a:r>
          </a:p>
        </c:rich>
      </c:tx>
      <c:layout>
        <c:manualLayout>
          <c:xMode val="edge"/>
          <c:yMode val="edge"/>
          <c:x val="0.12704640522875818"/>
          <c:y val="0"/>
        </c:manualLayout>
      </c:layout>
      <c:overlay val="0"/>
      <c:spPr>
        <a:solidFill>
          <a:schemeClr val="bg1"/>
        </a:solidFill>
        <a:ln>
          <a:noFill/>
        </a:ln>
        <a:effectLst/>
      </c:spPr>
      <c:txPr>
        <a:bodyPr rot="0" spcFirstLastPara="1" vertOverflow="ellipsis" vert="horz" wrap="square" anchor="ctr" anchorCtr="1"/>
        <a:lstStyle/>
        <a:p>
          <a:pPr>
            <a:defRPr sz="1050" b="0" i="0" u="none" strike="noStrike" kern="1200" spc="0" baseline="0">
              <a:solidFill>
                <a:srgbClr val="595959"/>
              </a:solidFill>
              <a:latin typeface="+mn-lt"/>
              <a:ea typeface="+mn-ea"/>
              <a:cs typeface="+mn-cs"/>
            </a:defRPr>
          </a:pPr>
          <a:endParaRPr lang="fr-FR"/>
        </a:p>
      </c:txPr>
    </c:title>
    <c:autoTitleDeleted val="0"/>
    <c:plotArea>
      <c:layout>
        <c:manualLayout>
          <c:layoutTarget val="inner"/>
          <c:xMode val="edge"/>
          <c:yMode val="edge"/>
          <c:x val="0.10234803921568628"/>
          <c:y val="0.12277092916283348"/>
          <c:w val="0.86425308676909818"/>
          <c:h val="0.47110119595216193"/>
        </c:manualLayout>
      </c:layout>
      <c:barChart>
        <c:barDir val="col"/>
        <c:grouping val="clustered"/>
        <c:varyColors val="0"/>
        <c:ser>
          <c:idx val="0"/>
          <c:order val="0"/>
          <c:tx>
            <c:v>Emissions constatées</c:v>
          </c:tx>
          <c:spPr>
            <a:solidFill>
              <a:srgbClr val="0070C0"/>
            </a:solidFill>
            <a:ln>
              <a:no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0-C429-4D1F-9E76-A2401A61A8E1}"/>
                </c:ext>
              </c:extLst>
            </c:dLbl>
            <c:dLbl>
              <c:idx val="2"/>
              <c:delete val="1"/>
              <c:extLst>
                <c:ext xmlns:c15="http://schemas.microsoft.com/office/drawing/2012/chart" uri="{CE6537A1-D6FC-4f65-9D91-7224C49458BB}"/>
                <c:ext xmlns:c16="http://schemas.microsoft.com/office/drawing/2014/chart" uri="{C3380CC4-5D6E-409C-BE32-E72D297353CC}">
                  <c16:uniqueId val="{00000001-C429-4D1F-9E76-A2401A61A8E1}"/>
                </c:ext>
              </c:extLst>
            </c:dLbl>
            <c:dLbl>
              <c:idx val="3"/>
              <c:delete val="1"/>
              <c:extLst>
                <c:ext xmlns:c15="http://schemas.microsoft.com/office/drawing/2012/chart" uri="{CE6537A1-D6FC-4f65-9D91-7224C49458BB}"/>
                <c:ext xmlns:c16="http://schemas.microsoft.com/office/drawing/2014/chart" uri="{C3380CC4-5D6E-409C-BE32-E72D297353CC}">
                  <c16:uniqueId val="{00000003-C429-4D1F-9E76-A2401A61A8E1}"/>
                </c:ext>
              </c:extLst>
            </c:dLbl>
            <c:dLbl>
              <c:idx val="4"/>
              <c:delete val="1"/>
              <c:extLst>
                <c:ext xmlns:c15="http://schemas.microsoft.com/office/drawing/2012/chart" uri="{CE6537A1-D6FC-4f65-9D91-7224C49458BB}"/>
                <c:ext xmlns:c16="http://schemas.microsoft.com/office/drawing/2014/chart" uri="{C3380CC4-5D6E-409C-BE32-E72D297353CC}">
                  <c16:uniqueId val="{00000002-C429-4D1F-9E76-A2401A61A8E1}"/>
                </c:ext>
              </c:extLst>
            </c:dLbl>
            <c:dLbl>
              <c:idx val="6"/>
              <c:delete val="1"/>
              <c:extLst>
                <c:ext xmlns:c15="http://schemas.microsoft.com/office/drawing/2012/chart" uri="{CE6537A1-D6FC-4f65-9D91-7224C49458BB}"/>
                <c:ext xmlns:c16="http://schemas.microsoft.com/office/drawing/2014/chart" uri="{C3380CC4-5D6E-409C-BE32-E72D297353CC}">
                  <c16:uniqueId val="{00000006-C429-4D1F-9E76-A2401A61A8E1}"/>
                </c:ext>
              </c:extLst>
            </c:dLbl>
            <c:dLbl>
              <c:idx val="7"/>
              <c:delete val="1"/>
              <c:extLst>
                <c:ext xmlns:c15="http://schemas.microsoft.com/office/drawing/2012/chart" uri="{CE6537A1-D6FC-4f65-9D91-7224C49458BB}"/>
                <c:ext xmlns:c16="http://schemas.microsoft.com/office/drawing/2014/chart" uri="{C3380CC4-5D6E-409C-BE32-E72D297353CC}">
                  <c16:uniqueId val="{00000005-C429-4D1F-9E76-A2401A61A8E1}"/>
                </c:ext>
              </c:extLst>
            </c:dLbl>
            <c:dLbl>
              <c:idx val="8"/>
              <c:delete val="1"/>
              <c:extLst>
                <c:ext xmlns:c15="http://schemas.microsoft.com/office/drawing/2012/chart" uri="{CE6537A1-D6FC-4f65-9D91-7224C49458BB}"/>
                <c:ext xmlns:c16="http://schemas.microsoft.com/office/drawing/2014/chart" uri="{C3380CC4-5D6E-409C-BE32-E72D297353CC}">
                  <c16:uniqueId val="{00000007-C429-4D1F-9E76-A2401A61A8E1}"/>
                </c:ext>
              </c:extLst>
            </c:dLbl>
            <c:dLbl>
              <c:idx val="9"/>
              <c:delete val="1"/>
              <c:extLst>
                <c:ext xmlns:c15="http://schemas.microsoft.com/office/drawing/2012/chart" uri="{CE6537A1-D6FC-4f65-9D91-7224C49458BB}"/>
                <c:ext xmlns:c16="http://schemas.microsoft.com/office/drawing/2014/chart" uri="{C3380CC4-5D6E-409C-BE32-E72D297353CC}">
                  <c16:uniqueId val="{00000009-C429-4D1F-9E76-A2401A61A8E1}"/>
                </c:ext>
              </c:extLst>
            </c:dLbl>
            <c:dLbl>
              <c:idx val="11"/>
              <c:delete val="1"/>
              <c:extLst>
                <c:ext xmlns:c15="http://schemas.microsoft.com/office/drawing/2012/chart" uri="{CE6537A1-D6FC-4f65-9D91-7224C49458BB}"/>
                <c:ext xmlns:c16="http://schemas.microsoft.com/office/drawing/2014/chart" uri="{C3380CC4-5D6E-409C-BE32-E72D297353CC}">
                  <c16:uniqueId val="{0000000A-C429-4D1F-9E76-A2401A61A8E1}"/>
                </c:ext>
              </c:extLst>
            </c:dLbl>
            <c:dLbl>
              <c:idx val="12"/>
              <c:delete val="1"/>
              <c:extLst>
                <c:ext xmlns:c15="http://schemas.microsoft.com/office/drawing/2012/chart" uri="{CE6537A1-D6FC-4f65-9D91-7224C49458BB}"/>
                <c:ext xmlns:c16="http://schemas.microsoft.com/office/drawing/2014/chart" uri="{C3380CC4-5D6E-409C-BE32-E72D297353CC}">
                  <c16:uniqueId val="{0000000C-C429-4D1F-9E76-A2401A61A8E1}"/>
                </c:ext>
              </c:extLst>
            </c:dLbl>
            <c:dLbl>
              <c:idx val="13"/>
              <c:delete val="1"/>
              <c:extLst>
                <c:ext xmlns:c15="http://schemas.microsoft.com/office/drawing/2012/chart" uri="{CE6537A1-D6FC-4f65-9D91-7224C49458BB}"/>
                <c:ext xmlns:c16="http://schemas.microsoft.com/office/drawing/2014/chart" uri="{C3380CC4-5D6E-409C-BE32-E72D297353CC}">
                  <c16:uniqueId val="{0000000B-C429-4D1F-9E76-A2401A61A8E1}"/>
                </c:ext>
              </c:extLst>
            </c:dLbl>
            <c:dLbl>
              <c:idx val="14"/>
              <c:delete val="1"/>
              <c:extLst>
                <c:ext xmlns:c15="http://schemas.microsoft.com/office/drawing/2012/chart" uri="{CE6537A1-D6FC-4f65-9D91-7224C49458BB}"/>
                <c:ext xmlns:c16="http://schemas.microsoft.com/office/drawing/2014/chart" uri="{C3380CC4-5D6E-409C-BE32-E72D297353CC}">
                  <c16:uniqueId val="{0000000E-C429-4D1F-9E76-A2401A61A8E1}"/>
                </c:ext>
              </c:extLst>
            </c:dLbl>
            <c:dLbl>
              <c:idx val="16"/>
              <c:delete val="1"/>
              <c:extLst>
                <c:ext xmlns:c15="http://schemas.microsoft.com/office/drawing/2012/chart" uri="{CE6537A1-D6FC-4f65-9D91-7224C49458BB}"/>
                <c:ext xmlns:c16="http://schemas.microsoft.com/office/drawing/2014/chart" uri="{C3380CC4-5D6E-409C-BE32-E72D297353CC}">
                  <c16:uniqueId val="{0000000F-C429-4D1F-9E76-A2401A61A8E1}"/>
                </c:ext>
              </c:extLst>
            </c:dLbl>
            <c:dLbl>
              <c:idx val="17"/>
              <c:delete val="1"/>
              <c:extLst>
                <c:ext xmlns:c15="http://schemas.microsoft.com/office/drawing/2012/chart" uri="{CE6537A1-D6FC-4f65-9D91-7224C49458BB}"/>
                <c:ext xmlns:c16="http://schemas.microsoft.com/office/drawing/2014/chart" uri="{C3380CC4-5D6E-409C-BE32-E72D297353CC}">
                  <c16:uniqueId val="{00000011-C429-4D1F-9E76-A2401A61A8E1}"/>
                </c:ext>
              </c:extLst>
            </c:dLbl>
            <c:dLbl>
              <c:idx val="18"/>
              <c:delete val="1"/>
              <c:extLst>
                <c:ext xmlns:c15="http://schemas.microsoft.com/office/drawing/2012/chart" uri="{CE6537A1-D6FC-4f65-9D91-7224C49458BB}"/>
                <c:ext xmlns:c16="http://schemas.microsoft.com/office/drawing/2014/chart" uri="{C3380CC4-5D6E-409C-BE32-E72D297353CC}">
                  <c16:uniqueId val="{00000010-C429-4D1F-9E76-A2401A61A8E1}"/>
                </c:ext>
              </c:extLst>
            </c:dLbl>
            <c:dLbl>
              <c:idx val="19"/>
              <c:delete val="1"/>
              <c:extLst>
                <c:ext xmlns:c15="http://schemas.microsoft.com/office/drawing/2012/chart" uri="{CE6537A1-D6FC-4f65-9D91-7224C49458BB}"/>
                <c:ext xmlns:c16="http://schemas.microsoft.com/office/drawing/2014/chart" uri="{C3380CC4-5D6E-409C-BE32-E72D297353CC}">
                  <c16:uniqueId val="{00000012-C429-4D1F-9E76-A2401A61A8E1}"/>
                </c:ext>
              </c:extLst>
            </c:dLbl>
            <c:dLbl>
              <c:idx val="21"/>
              <c:delete val="1"/>
              <c:extLst>
                <c:ext xmlns:c15="http://schemas.microsoft.com/office/drawing/2012/chart" uri="{CE6537A1-D6FC-4f65-9D91-7224C49458BB}"/>
                <c:ext xmlns:c16="http://schemas.microsoft.com/office/drawing/2014/chart" uri="{C3380CC4-5D6E-409C-BE32-E72D297353CC}">
                  <c16:uniqueId val="{00000013-C429-4D1F-9E76-A2401A61A8E1}"/>
                </c:ext>
              </c:extLst>
            </c:dLbl>
            <c:dLbl>
              <c:idx val="22"/>
              <c:delete val="1"/>
              <c:extLst>
                <c:ext xmlns:c15="http://schemas.microsoft.com/office/drawing/2012/chart" uri="{CE6537A1-D6FC-4f65-9D91-7224C49458BB}"/>
                <c:ext xmlns:c16="http://schemas.microsoft.com/office/drawing/2014/chart" uri="{C3380CC4-5D6E-409C-BE32-E72D297353CC}">
                  <c16:uniqueId val="{00000014-C429-4D1F-9E76-A2401A61A8E1}"/>
                </c:ext>
              </c:extLst>
            </c:dLbl>
            <c:dLbl>
              <c:idx val="23"/>
              <c:delete val="1"/>
              <c:extLst>
                <c:ext xmlns:c15="http://schemas.microsoft.com/office/drawing/2012/chart" uri="{CE6537A1-D6FC-4f65-9D91-7224C49458BB}"/>
                <c:ext xmlns:c16="http://schemas.microsoft.com/office/drawing/2014/chart" uri="{C3380CC4-5D6E-409C-BE32-E72D297353CC}">
                  <c16:uniqueId val="{00000016-C429-4D1F-9E76-A2401A61A8E1}"/>
                </c:ext>
              </c:extLst>
            </c:dLbl>
            <c:dLbl>
              <c:idx val="24"/>
              <c:delete val="1"/>
              <c:extLst>
                <c:ext xmlns:c15="http://schemas.microsoft.com/office/drawing/2012/chart" uri="{CE6537A1-D6FC-4f65-9D91-7224C49458BB}"/>
                <c:ext xmlns:c16="http://schemas.microsoft.com/office/drawing/2014/chart" uri="{C3380CC4-5D6E-409C-BE32-E72D297353CC}">
                  <c16:uniqueId val="{00000015-C429-4D1F-9E76-A2401A61A8E1}"/>
                </c:ext>
              </c:extLst>
            </c:dLbl>
            <c:dLbl>
              <c:idx val="25"/>
              <c:layout>
                <c:manualLayout>
                  <c:x val="-7.6088445638519489E-17"/>
                  <c:y val="-2.64583333333333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C429-4D1F-9E76-A2401A61A8E1}"/>
                </c:ext>
              </c:extLst>
            </c:dLbl>
            <c:dLbl>
              <c:idx val="26"/>
              <c:delete val="1"/>
              <c:extLst>
                <c:ext xmlns:c15="http://schemas.microsoft.com/office/drawing/2012/chart" uri="{CE6537A1-D6FC-4f65-9D91-7224C49458BB}"/>
                <c:ext xmlns:c16="http://schemas.microsoft.com/office/drawing/2014/chart" uri="{C3380CC4-5D6E-409C-BE32-E72D297353CC}">
                  <c16:uniqueId val="{00000017-C429-4D1F-9E76-A2401A61A8E1}"/>
                </c:ext>
              </c:extLst>
            </c:dLbl>
            <c:dLbl>
              <c:idx val="27"/>
              <c:delete val="1"/>
              <c:extLst>
                <c:ext xmlns:c15="http://schemas.microsoft.com/office/drawing/2012/chart" uri="{CE6537A1-D6FC-4f65-9D91-7224C49458BB}"/>
                <c:ext xmlns:c16="http://schemas.microsoft.com/office/drawing/2014/chart" uri="{C3380CC4-5D6E-409C-BE32-E72D297353CC}">
                  <c16:uniqueId val="{00000018-C429-4D1F-9E76-A2401A61A8E1}"/>
                </c:ext>
              </c:extLst>
            </c:dLbl>
            <c:dLbl>
              <c:idx val="28"/>
              <c:numFmt formatCode="#,##0.0" sourceLinked="0"/>
              <c:spPr>
                <a:noFill/>
                <a:ln>
                  <a:noFill/>
                </a:ln>
                <a:effectLst/>
              </c:spPr>
              <c:txPr>
                <a:bodyPr rot="0" spcFirstLastPara="1" vertOverflow="ellipsis" vert="horz" wrap="square" lIns="38100" tIns="19050" rIns="38100" bIns="19050" anchor="ctr" anchorCtr="1">
                  <a:spAutoFit/>
                </a:bodyPr>
                <a:lstStyle/>
                <a:p>
                  <a:pPr>
                    <a:defRPr sz="800" b="0" i="1"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00-4745-49B3-8EAC-333F97E884E2}"/>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'Suivi 2019 - indicateurs SNBC1'!$O$1:$BW$1</c:f>
              <c:numCache>
                <c:formatCode>General</c:formatCode>
                <c:ptCount val="6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numCache>
            </c:numRef>
          </c:cat>
          <c:val>
            <c:numRef>
              <c:f>'Suivi 2019 - indicateurs SNBC1'!$O$224:$BW$224</c:f>
              <c:numCache>
                <c:formatCode>0.00</c:formatCode>
                <c:ptCount val="61"/>
                <c:pt idx="0">
                  <c:v>15.2848764788056</c:v>
                </c:pt>
                <c:pt idx="1">
                  <c:v>15.852106876356499</c:v>
                </c:pt>
                <c:pt idx="2">
                  <c:v>16.562945484872099</c:v>
                </c:pt>
                <c:pt idx="3">
                  <c:v>17.264583208588299</c:v>
                </c:pt>
                <c:pt idx="4">
                  <c:v>17.723431581404999</c:v>
                </c:pt>
                <c:pt idx="5">
                  <c:v>18.063953270340299</c:v>
                </c:pt>
                <c:pt idx="6">
                  <c:v>18.227329711583899</c:v>
                </c:pt>
                <c:pt idx="7">
                  <c:v>18.259512029054999</c:v>
                </c:pt>
                <c:pt idx="8">
                  <c:v>18.602715249700701</c:v>
                </c:pt>
                <c:pt idx="9">
                  <c:v>18.844763386890701</c:v>
                </c:pt>
                <c:pt idx="10">
                  <c:v>19.184313173372001</c:v>
                </c:pt>
                <c:pt idx="11">
                  <c:v>19.3289409848033</c:v>
                </c:pt>
                <c:pt idx="12">
                  <c:v>19.494455576685301</c:v>
                </c:pt>
                <c:pt idx="13">
                  <c:v>19.545691365251699</c:v>
                </c:pt>
                <c:pt idx="14">
                  <c:v>19.3210305975139</c:v>
                </c:pt>
                <c:pt idx="15">
                  <c:v>19.102430396166699</c:v>
                </c:pt>
                <c:pt idx="16">
                  <c:v>18.929159152728499</c:v>
                </c:pt>
                <c:pt idx="17">
                  <c:v>18.577305672654202</c:v>
                </c:pt>
                <c:pt idx="18">
                  <c:v>18.345549206081301</c:v>
                </c:pt>
                <c:pt idx="19">
                  <c:v>17.731855227182901</c:v>
                </c:pt>
                <c:pt idx="20">
                  <c:v>17.812566621906299</c:v>
                </c:pt>
                <c:pt idx="21">
                  <c:v>17.293181269481298</c:v>
                </c:pt>
                <c:pt idx="22">
                  <c:v>16.5538666862066</c:v>
                </c:pt>
                <c:pt idx="23">
                  <c:v>16.056278231732399</c:v>
                </c:pt>
                <c:pt idx="24">
                  <c:v>15.763980922616801</c:v>
                </c:pt>
                <c:pt idx="25">
                  <c:v>14.7208938654591</c:v>
                </c:pt>
                <c:pt idx="26">
                  <c:v>14.438850679582201</c:v>
                </c:pt>
                <c:pt idx="27">
                  <c:v>14.608541553890699</c:v>
                </c:pt>
              </c:numCache>
            </c:numRef>
          </c:val>
          <c:extLst>
            <c:ext xmlns:c16="http://schemas.microsoft.com/office/drawing/2014/chart" uri="{C3380CC4-5D6E-409C-BE32-E72D297353CC}">
              <c16:uniqueId val="{00000000-11E5-46D4-93AD-38B08C831D73}"/>
            </c:ext>
          </c:extLst>
        </c:ser>
        <c:ser>
          <c:idx val="1"/>
          <c:order val="1"/>
          <c:tx>
            <c:v>Emissions estimées</c:v>
          </c:tx>
          <c:spPr>
            <a:pattFill prst="dkUpDiag">
              <a:fgClr>
                <a:schemeClr val="bg1">
                  <a:lumMod val="85000"/>
                </a:schemeClr>
              </a:fgClr>
              <a:bgClr>
                <a:srgbClr val="0070C0"/>
              </a:bgClr>
            </a:pattFill>
            <a:ln>
              <a:noFill/>
            </a:ln>
            <a:effectLst/>
          </c:spPr>
          <c:invertIfNegative val="0"/>
          <c:cat>
            <c:numRef>
              <c:f>'Suivi 2019 - indicateurs SNBC1'!$O$1:$BW$1</c:f>
              <c:numCache>
                <c:formatCode>General</c:formatCode>
                <c:ptCount val="6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numCache>
            </c:numRef>
          </c:cat>
          <c:val>
            <c:numRef>
              <c:f>'Suivi 2019 - indicateurs SNBC1'!$O$225:$BW$225</c:f>
              <c:numCache>
                <c:formatCode>0.00</c:formatCode>
                <c:ptCount val="61"/>
                <c:pt idx="28">
                  <c:v>14.265941863637501</c:v>
                </c:pt>
              </c:numCache>
            </c:numRef>
          </c:val>
          <c:extLst>
            <c:ext xmlns:c16="http://schemas.microsoft.com/office/drawing/2014/chart" uri="{C3380CC4-5D6E-409C-BE32-E72D297353CC}">
              <c16:uniqueId val="{00000001-11E5-46D4-93AD-38B08C831D73}"/>
            </c:ext>
          </c:extLst>
        </c:ser>
        <c:dLbls>
          <c:showLegendKey val="0"/>
          <c:showVal val="0"/>
          <c:showCatName val="0"/>
          <c:showSerName val="0"/>
          <c:showPercent val="0"/>
          <c:showBubbleSize val="0"/>
        </c:dLbls>
        <c:gapWidth val="219"/>
        <c:overlap val="100"/>
        <c:axId val="1338589952"/>
        <c:axId val="1338590368"/>
      </c:barChart>
      <c:lineChart>
        <c:grouping val="standard"/>
        <c:varyColors val="0"/>
        <c:ser>
          <c:idx val="2"/>
          <c:order val="2"/>
          <c:tx>
            <c:v>Scénario SNBC 2015</c:v>
          </c:tx>
          <c:spPr>
            <a:ln w="19050" cap="rnd">
              <a:solidFill>
                <a:srgbClr val="00B050"/>
              </a:solidFill>
              <a:prstDash val="sysDot"/>
              <a:round/>
            </a:ln>
            <a:effectLst/>
          </c:spPr>
          <c:marker>
            <c:symbol val="none"/>
          </c:marker>
          <c:cat>
            <c:numRef>
              <c:f>'Suivi 2019 - indicateurs SNBC1'!$O$1:$BW$1</c:f>
              <c:numCache>
                <c:formatCode>General</c:formatCode>
                <c:ptCount val="6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numCache>
            </c:numRef>
          </c:cat>
          <c:val>
            <c:numRef>
              <c:f>'Suivi 2019 - indicateurs SNBC1'!$O$226:$BW$226</c:f>
              <c:numCache>
                <c:formatCode>0.00</c:formatCode>
                <c:ptCount val="61"/>
                <c:pt idx="25">
                  <c:v>15.554842757052393</c:v>
                </c:pt>
                <c:pt idx="26">
                  <c:v>15.14007267319966</c:v>
                </c:pt>
                <c:pt idx="27">
                  <c:v>14.725302589346924</c:v>
                </c:pt>
                <c:pt idx="28">
                  <c:v>14.310532505494276</c:v>
                </c:pt>
                <c:pt idx="29">
                  <c:v>13.895762421641544</c:v>
                </c:pt>
                <c:pt idx="30">
                  <c:v>13.480992337788811</c:v>
                </c:pt>
                <c:pt idx="31">
                  <c:v>13.063706892054054</c:v>
                </c:pt>
                <c:pt idx="32">
                  <c:v>12.646421446319213</c:v>
                </c:pt>
                <c:pt idx="33">
                  <c:v>12.229136000584452</c:v>
                </c:pt>
                <c:pt idx="34">
                  <c:v>11.811850554849698</c:v>
                </c:pt>
                <c:pt idx="35">
                  <c:v>11.394565109114941</c:v>
                </c:pt>
                <c:pt idx="36">
                  <c:v>11.07701413956524</c:v>
                </c:pt>
                <c:pt idx="37">
                  <c:v>10.759463170015623</c:v>
                </c:pt>
                <c:pt idx="38">
                  <c:v>10.441912200465925</c:v>
                </c:pt>
                <c:pt idx="39">
                  <c:v>10.124361230916309</c:v>
                </c:pt>
                <c:pt idx="40">
                  <c:v>9.8068102613666088</c:v>
                </c:pt>
                <c:pt idx="41">
                  <c:v>9.5569402640027477</c:v>
                </c:pt>
                <c:pt idx="42">
                  <c:v>9.3070702666388865</c:v>
                </c:pt>
                <c:pt idx="43">
                  <c:v>9.0572002692751106</c:v>
                </c:pt>
                <c:pt idx="44">
                  <c:v>8.8073302719112512</c:v>
                </c:pt>
                <c:pt idx="45">
                  <c:v>8.5574602745473918</c:v>
                </c:pt>
                <c:pt idx="46">
                  <c:v>8.2315209465717878</c:v>
                </c:pt>
                <c:pt idx="47">
                  <c:v>7.9055816185961847</c:v>
                </c:pt>
                <c:pt idx="48">
                  <c:v>7.5796422906205816</c:v>
                </c:pt>
                <c:pt idx="49">
                  <c:v>7.2537029626449785</c:v>
                </c:pt>
                <c:pt idx="50">
                  <c:v>6.9277636346693754</c:v>
                </c:pt>
                <c:pt idx="51">
                  <c:v>6.6018243066937723</c:v>
                </c:pt>
                <c:pt idx="52">
                  <c:v>6.2758849787181692</c:v>
                </c:pt>
                <c:pt idx="53">
                  <c:v>5.9499456507425661</c:v>
                </c:pt>
                <c:pt idx="54">
                  <c:v>5.624006322766963</c:v>
                </c:pt>
                <c:pt idx="55">
                  <c:v>5.2980669947913599</c:v>
                </c:pt>
                <c:pt idx="56">
                  <c:v>4.9721276668157568</c:v>
                </c:pt>
                <c:pt idx="57">
                  <c:v>4.6461883388401537</c:v>
                </c:pt>
                <c:pt idx="58">
                  <c:v>4.3202490108645506</c:v>
                </c:pt>
                <c:pt idx="59">
                  <c:v>3.9943096828889475</c:v>
                </c:pt>
                <c:pt idx="60">
                  <c:v>3.668370354913344</c:v>
                </c:pt>
              </c:numCache>
            </c:numRef>
          </c:val>
          <c:smooth val="0"/>
          <c:extLst>
            <c:ext xmlns:c16="http://schemas.microsoft.com/office/drawing/2014/chart" uri="{C3380CC4-5D6E-409C-BE32-E72D297353CC}">
              <c16:uniqueId val="{00000002-11E5-46D4-93AD-38B08C831D73}"/>
            </c:ext>
          </c:extLst>
        </c:ser>
        <c:ser>
          <c:idx val="3"/>
          <c:order val="3"/>
          <c:tx>
            <c:v>Parts annuelles sectorielles indicatives des budgets carbone adoptés en 2015 ajustés en 2019</c:v>
          </c:tx>
          <c:spPr>
            <a:ln w="28575" cap="rnd">
              <a:noFill/>
              <a:prstDash val="dash"/>
              <a:round/>
            </a:ln>
            <a:effectLst/>
          </c:spPr>
          <c:marker>
            <c:symbol val="dash"/>
            <c:size val="7"/>
            <c:spPr>
              <a:solidFill>
                <a:srgbClr val="00B050"/>
              </a:solidFill>
              <a:ln w="9525">
                <a:solidFill>
                  <a:srgbClr val="00B050"/>
                </a:solidFill>
              </a:ln>
              <a:effectLst/>
            </c:spPr>
          </c:marker>
          <c:val>
            <c:numRef>
              <c:f>'Suivi 2019 - indicateurs SNBC1'!$O$227:$BW$227</c:f>
              <c:numCache>
                <c:formatCode>0.00</c:formatCode>
                <c:ptCount val="61"/>
                <c:pt idx="25">
                  <c:v>15.554842757052393</c:v>
                </c:pt>
                <c:pt idx="26">
                  <c:v>15.14007267319966</c:v>
                </c:pt>
                <c:pt idx="27">
                  <c:v>14.725302589346924</c:v>
                </c:pt>
                <c:pt idx="28">
                  <c:v>14.310532505494276</c:v>
                </c:pt>
                <c:pt idx="29">
                  <c:v>13.895762421641544</c:v>
                </c:pt>
                <c:pt idx="30">
                  <c:v>13.480992337788811</c:v>
                </c:pt>
                <c:pt idx="31">
                  <c:v>13.063706892054054</c:v>
                </c:pt>
                <c:pt idx="32">
                  <c:v>12.646421446319213</c:v>
                </c:pt>
                <c:pt idx="33">
                  <c:v>12.229136000584452</c:v>
                </c:pt>
                <c:pt idx="34">
                  <c:v>11.811850554849698</c:v>
                </c:pt>
                <c:pt idx="35">
                  <c:v>11.394565109114941</c:v>
                </c:pt>
                <c:pt idx="36">
                  <c:v>11.07701413956524</c:v>
                </c:pt>
                <c:pt idx="37">
                  <c:v>10.759463170015623</c:v>
                </c:pt>
                <c:pt idx="38">
                  <c:v>10.441912200465925</c:v>
                </c:pt>
              </c:numCache>
            </c:numRef>
          </c:val>
          <c:smooth val="0"/>
          <c:extLst>
            <c:ext xmlns:c16="http://schemas.microsoft.com/office/drawing/2014/chart" uri="{C3380CC4-5D6E-409C-BE32-E72D297353CC}">
              <c16:uniqueId val="{00000003-11E5-46D4-93AD-38B08C831D73}"/>
            </c:ext>
          </c:extLst>
        </c:ser>
        <c:ser>
          <c:idx val="4"/>
          <c:order val="4"/>
          <c:tx>
            <c:strRef>
              <c:f>'Suivi 2019 - indicateurs SNBC1'!$C$17</c:f>
              <c:strCache>
                <c:ptCount val="1"/>
                <c:pt idx="0">
                  <c:v>IR2 - Scénario SNBC 2018</c:v>
                </c:pt>
              </c:strCache>
            </c:strRef>
          </c:tx>
          <c:spPr>
            <a:ln w="19050" cap="rnd">
              <a:solidFill>
                <a:srgbClr val="FFC000"/>
              </a:solidFill>
              <a:prstDash val="sysDot"/>
              <a:round/>
            </a:ln>
            <a:effectLst/>
          </c:spPr>
          <c:marker>
            <c:symbol val="none"/>
          </c:marker>
          <c:val>
            <c:numRef>
              <c:f>'Suivi 2019 - indicateurs SNBC1'!$O$228:$BW$228</c:f>
              <c:numCache>
                <c:formatCode>0.00</c:formatCode>
                <c:ptCount val="61"/>
                <c:pt idx="29">
                  <c:v>14.49</c:v>
                </c:pt>
                <c:pt idx="30">
                  <c:v>13.91</c:v>
                </c:pt>
                <c:pt idx="31">
                  <c:v>13.51</c:v>
                </c:pt>
                <c:pt idx="32">
                  <c:v>13.11</c:v>
                </c:pt>
                <c:pt idx="33">
                  <c:v>12.7</c:v>
                </c:pt>
                <c:pt idx="34">
                  <c:v>12.3</c:v>
                </c:pt>
                <c:pt idx="35">
                  <c:v>11.89</c:v>
                </c:pt>
                <c:pt idx="36">
                  <c:v>11.63</c:v>
                </c:pt>
                <c:pt idx="37">
                  <c:v>11.36</c:v>
                </c:pt>
                <c:pt idx="38">
                  <c:v>11.09</c:v>
                </c:pt>
                <c:pt idx="39">
                  <c:v>10.82</c:v>
                </c:pt>
                <c:pt idx="40">
                  <c:v>10.55</c:v>
                </c:pt>
                <c:pt idx="41">
                  <c:v>10.31</c:v>
                </c:pt>
                <c:pt idx="42">
                  <c:v>10.07</c:v>
                </c:pt>
                <c:pt idx="43">
                  <c:v>9.83</c:v>
                </c:pt>
                <c:pt idx="44">
                  <c:v>9.59</c:v>
                </c:pt>
                <c:pt idx="45">
                  <c:v>9.35</c:v>
                </c:pt>
                <c:pt idx="46">
                  <c:v>9.11</c:v>
                </c:pt>
                <c:pt idx="47">
                  <c:v>8.8699999999999992</c:v>
                </c:pt>
                <c:pt idx="48">
                  <c:v>8.64</c:v>
                </c:pt>
                <c:pt idx="49">
                  <c:v>8.4</c:v>
                </c:pt>
                <c:pt idx="50">
                  <c:v>8.16</c:v>
                </c:pt>
                <c:pt idx="51">
                  <c:v>7.92</c:v>
                </c:pt>
                <c:pt idx="52">
                  <c:v>7.68</c:v>
                </c:pt>
                <c:pt idx="53">
                  <c:v>7.44</c:v>
                </c:pt>
                <c:pt idx="54">
                  <c:v>7.2</c:v>
                </c:pt>
                <c:pt idx="55">
                  <c:v>6.96</c:v>
                </c:pt>
                <c:pt idx="56">
                  <c:v>6.72</c:v>
                </c:pt>
                <c:pt idx="57">
                  <c:v>6.48</c:v>
                </c:pt>
                <c:pt idx="58">
                  <c:v>6.24</c:v>
                </c:pt>
                <c:pt idx="59">
                  <c:v>6</c:v>
                </c:pt>
                <c:pt idx="60">
                  <c:v>5.76</c:v>
                </c:pt>
              </c:numCache>
            </c:numRef>
          </c:val>
          <c:smooth val="0"/>
          <c:extLst>
            <c:ext xmlns:c16="http://schemas.microsoft.com/office/drawing/2014/chart" uri="{C3380CC4-5D6E-409C-BE32-E72D297353CC}">
              <c16:uniqueId val="{00000004-11E5-46D4-93AD-38B08C831D73}"/>
            </c:ext>
          </c:extLst>
        </c:ser>
        <c:ser>
          <c:idx val="5"/>
          <c:order val="5"/>
          <c:tx>
            <c:v>Parts annuelles sectorielles indicatives des projets de budgets carbone 2019</c:v>
          </c:tx>
          <c:spPr>
            <a:ln w="28575" cap="rnd">
              <a:noFill/>
              <a:prstDash val="dash"/>
              <a:round/>
            </a:ln>
            <a:effectLst/>
          </c:spPr>
          <c:marker>
            <c:symbol val="dash"/>
            <c:size val="7"/>
            <c:spPr>
              <a:solidFill>
                <a:srgbClr val="FFC000"/>
              </a:solidFill>
              <a:ln w="9525">
                <a:solidFill>
                  <a:srgbClr val="FFC000"/>
                </a:solidFill>
              </a:ln>
              <a:effectLst/>
            </c:spPr>
          </c:marker>
          <c:val>
            <c:numRef>
              <c:f>'Suivi 2019 - indicateurs SNBC1'!$O$229:$BW$229</c:f>
              <c:numCache>
                <c:formatCode>0.00</c:formatCode>
                <c:ptCount val="61"/>
                <c:pt idx="29">
                  <c:v>14.49</c:v>
                </c:pt>
                <c:pt idx="30">
                  <c:v>13.91</c:v>
                </c:pt>
                <c:pt idx="31">
                  <c:v>13.51</c:v>
                </c:pt>
                <c:pt idx="32">
                  <c:v>13.11</c:v>
                </c:pt>
                <c:pt idx="33">
                  <c:v>12.7</c:v>
                </c:pt>
                <c:pt idx="34">
                  <c:v>12.3</c:v>
                </c:pt>
                <c:pt idx="35">
                  <c:v>11.89</c:v>
                </c:pt>
                <c:pt idx="36">
                  <c:v>11.63</c:v>
                </c:pt>
                <c:pt idx="37">
                  <c:v>11.36</c:v>
                </c:pt>
                <c:pt idx="38">
                  <c:v>11.09</c:v>
                </c:pt>
                <c:pt idx="39">
                  <c:v>10.82</c:v>
                </c:pt>
                <c:pt idx="40">
                  <c:v>10.55</c:v>
                </c:pt>
                <c:pt idx="41">
                  <c:v>10.31</c:v>
                </c:pt>
                <c:pt idx="42">
                  <c:v>10.07</c:v>
                </c:pt>
                <c:pt idx="43">
                  <c:v>9.83</c:v>
                </c:pt>
              </c:numCache>
            </c:numRef>
          </c:val>
          <c:smooth val="0"/>
          <c:extLst>
            <c:ext xmlns:c16="http://schemas.microsoft.com/office/drawing/2014/chart" uri="{C3380CC4-5D6E-409C-BE32-E72D297353CC}">
              <c16:uniqueId val="{00000005-11E5-46D4-93AD-38B08C831D73}"/>
            </c:ext>
          </c:extLst>
        </c:ser>
        <c:dLbls>
          <c:showLegendKey val="0"/>
          <c:showVal val="0"/>
          <c:showCatName val="0"/>
          <c:showSerName val="0"/>
          <c:showPercent val="0"/>
          <c:showBubbleSize val="0"/>
        </c:dLbls>
        <c:marker val="1"/>
        <c:smooth val="0"/>
        <c:axId val="1338589952"/>
        <c:axId val="1338590368"/>
      </c:lineChart>
      <c:catAx>
        <c:axId val="1338589952"/>
        <c:scaling>
          <c:orientation val="minMax"/>
        </c:scaling>
        <c:delete val="0"/>
        <c:axPos val="b"/>
        <c:numFmt formatCode="General" sourceLinked="1"/>
        <c:majorTickMark val="none"/>
        <c:minorTickMark val="cross"/>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338590368"/>
        <c:crosses val="autoZero"/>
        <c:auto val="1"/>
        <c:lblAlgn val="ctr"/>
        <c:lblOffset val="100"/>
        <c:noMultiLvlLbl val="0"/>
      </c:catAx>
      <c:valAx>
        <c:axId val="1338590368"/>
        <c:scaling>
          <c:orientation val="minMax"/>
          <c:max val="28"/>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sz="1000"/>
                  <a:t>Mt</a:t>
                </a:r>
                <a:r>
                  <a:rPr lang="fr-FR" sz="1000" baseline="0"/>
                  <a:t>CO2eq</a:t>
                </a:r>
                <a:endParaRPr lang="fr-FR" sz="1000"/>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338589952"/>
        <c:crosses val="autoZero"/>
        <c:crossBetween val="between"/>
      </c:valAx>
      <c:spPr>
        <a:noFill/>
        <a:ln w="25400">
          <a:noFill/>
        </a:ln>
        <a:effectLst/>
      </c:spPr>
    </c:plotArea>
    <c:legend>
      <c:legendPos val="r"/>
      <c:layout>
        <c:manualLayout>
          <c:xMode val="edge"/>
          <c:yMode val="edge"/>
          <c:x val="7.7811437908496733E-2"/>
          <c:y val="0.6717332106715731"/>
          <c:w val="0.88685314420064665"/>
          <c:h val="0.3282667893284269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fr-FR" sz="1050"/>
              <a:t>Emissions territoriales de gaz à effet de serre constatées depuis 1990 et projetées jusqu'en 2050</a:t>
            </a:r>
          </a:p>
        </c:rich>
      </c:tx>
      <c:layout>
        <c:manualLayout>
          <c:xMode val="edge"/>
          <c:yMode val="edge"/>
          <c:x val="0.14613251633986926"/>
          <c:y val="4.409722222222222E-3"/>
        </c:manualLayout>
      </c:layout>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9.8197733771720863E-2"/>
          <c:y val="0.16107916666666666"/>
          <c:w val="0.86425308676909818"/>
          <c:h val="0.45152326388888891"/>
        </c:manualLayout>
      </c:layout>
      <c:barChart>
        <c:barDir val="col"/>
        <c:grouping val="clustered"/>
        <c:varyColors val="0"/>
        <c:ser>
          <c:idx val="0"/>
          <c:order val="0"/>
          <c:tx>
            <c:v>Emissions constatées</c:v>
          </c:tx>
          <c:spPr>
            <a:solidFill>
              <a:srgbClr val="0070C0"/>
            </a:solidFill>
            <a:ln>
              <a:no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0-F944-413C-9D7C-BC96EF145705}"/>
                </c:ext>
              </c:extLst>
            </c:dLbl>
            <c:dLbl>
              <c:idx val="2"/>
              <c:delete val="1"/>
              <c:extLst>
                <c:ext xmlns:c15="http://schemas.microsoft.com/office/drawing/2012/chart" uri="{CE6537A1-D6FC-4f65-9D91-7224C49458BB}"/>
                <c:ext xmlns:c16="http://schemas.microsoft.com/office/drawing/2014/chart" uri="{C3380CC4-5D6E-409C-BE32-E72D297353CC}">
                  <c16:uniqueId val="{00000006-F944-413C-9D7C-BC96EF145705}"/>
                </c:ext>
              </c:extLst>
            </c:dLbl>
            <c:dLbl>
              <c:idx val="3"/>
              <c:delete val="1"/>
              <c:extLst>
                <c:ext xmlns:c15="http://schemas.microsoft.com/office/drawing/2012/chart" uri="{CE6537A1-D6FC-4f65-9D91-7224C49458BB}"/>
                <c:ext xmlns:c16="http://schemas.microsoft.com/office/drawing/2014/chart" uri="{C3380CC4-5D6E-409C-BE32-E72D297353CC}">
                  <c16:uniqueId val="{00000002-F944-413C-9D7C-BC96EF145705}"/>
                </c:ext>
              </c:extLst>
            </c:dLbl>
            <c:dLbl>
              <c:idx val="4"/>
              <c:delete val="1"/>
              <c:extLst>
                <c:ext xmlns:c15="http://schemas.microsoft.com/office/drawing/2012/chart" uri="{CE6537A1-D6FC-4f65-9D91-7224C49458BB}"/>
                <c:ext xmlns:c16="http://schemas.microsoft.com/office/drawing/2014/chart" uri="{C3380CC4-5D6E-409C-BE32-E72D297353CC}">
                  <c16:uniqueId val="{00000001-F944-413C-9D7C-BC96EF145705}"/>
                </c:ext>
              </c:extLst>
            </c:dLbl>
            <c:dLbl>
              <c:idx val="6"/>
              <c:delete val="1"/>
              <c:extLst>
                <c:ext xmlns:c15="http://schemas.microsoft.com/office/drawing/2012/chart" uri="{CE6537A1-D6FC-4f65-9D91-7224C49458BB}"/>
                <c:ext xmlns:c16="http://schemas.microsoft.com/office/drawing/2014/chart" uri="{C3380CC4-5D6E-409C-BE32-E72D297353CC}">
                  <c16:uniqueId val="{00000004-F944-413C-9D7C-BC96EF145705}"/>
                </c:ext>
              </c:extLst>
            </c:dLbl>
            <c:dLbl>
              <c:idx val="7"/>
              <c:delete val="1"/>
              <c:extLst>
                <c:ext xmlns:c15="http://schemas.microsoft.com/office/drawing/2012/chart" uri="{CE6537A1-D6FC-4f65-9D91-7224C49458BB}"/>
                <c:ext xmlns:c16="http://schemas.microsoft.com/office/drawing/2014/chart" uri="{C3380CC4-5D6E-409C-BE32-E72D297353CC}">
                  <c16:uniqueId val="{00000003-F944-413C-9D7C-BC96EF145705}"/>
                </c:ext>
              </c:extLst>
            </c:dLbl>
            <c:dLbl>
              <c:idx val="8"/>
              <c:delete val="1"/>
              <c:extLst>
                <c:ext xmlns:c15="http://schemas.microsoft.com/office/drawing/2012/chart" uri="{CE6537A1-D6FC-4f65-9D91-7224C49458BB}"/>
                <c:ext xmlns:c16="http://schemas.microsoft.com/office/drawing/2014/chart" uri="{C3380CC4-5D6E-409C-BE32-E72D297353CC}">
                  <c16:uniqueId val="{00000007-F944-413C-9D7C-BC96EF145705}"/>
                </c:ext>
              </c:extLst>
            </c:dLbl>
            <c:dLbl>
              <c:idx val="9"/>
              <c:delete val="1"/>
              <c:extLst>
                <c:ext xmlns:c15="http://schemas.microsoft.com/office/drawing/2012/chart" uri="{CE6537A1-D6FC-4f65-9D91-7224C49458BB}"/>
                <c:ext xmlns:c16="http://schemas.microsoft.com/office/drawing/2014/chart" uri="{C3380CC4-5D6E-409C-BE32-E72D297353CC}">
                  <c16:uniqueId val="{0000000B-F944-413C-9D7C-BC96EF145705}"/>
                </c:ext>
              </c:extLst>
            </c:dLbl>
            <c:dLbl>
              <c:idx val="11"/>
              <c:delete val="1"/>
              <c:extLst>
                <c:ext xmlns:c15="http://schemas.microsoft.com/office/drawing/2012/chart" uri="{CE6537A1-D6FC-4f65-9D91-7224C49458BB}"/>
                <c:ext xmlns:c16="http://schemas.microsoft.com/office/drawing/2014/chart" uri="{C3380CC4-5D6E-409C-BE32-E72D297353CC}">
                  <c16:uniqueId val="{00000008-F944-413C-9D7C-BC96EF145705}"/>
                </c:ext>
              </c:extLst>
            </c:dLbl>
            <c:dLbl>
              <c:idx val="12"/>
              <c:delete val="1"/>
              <c:extLst>
                <c:ext xmlns:c15="http://schemas.microsoft.com/office/drawing/2012/chart" uri="{CE6537A1-D6FC-4f65-9D91-7224C49458BB}"/>
                <c:ext xmlns:c16="http://schemas.microsoft.com/office/drawing/2014/chart" uri="{C3380CC4-5D6E-409C-BE32-E72D297353CC}">
                  <c16:uniqueId val="{0000000A-F944-413C-9D7C-BC96EF145705}"/>
                </c:ext>
              </c:extLst>
            </c:dLbl>
            <c:dLbl>
              <c:idx val="13"/>
              <c:delete val="1"/>
              <c:extLst>
                <c:ext xmlns:c15="http://schemas.microsoft.com/office/drawing/2012/chart" uri="{CE6537A1-D6FC-4f65-9D91-7224C49458BB}"/>
                <c:ext xmlns:c16="http://schemas.microsoft.com/office/drawing/2014/chart" uri="{C3380CC4-5D6E-409C-BE32-E72D297353CC}">
                  <c16:uniqueId val="{0000000C-F944-413C-9D7C-BC96EF145705}"/>
                </c:ext>
              </c:extLst>
            </c:dLbl>
            <c:dLbl>
              <c:idx val="14"/>
              <c:delete val="1"/>
              <c:extLst>
                <c:ext xmlns:c15="http://schemas.microsoft.com/office/drawing/2012/chart" uri="{CE6537A1-D6FC-4f65-9D91-7224C49458BB}"/>
                <c:ext xmlns:c16="http://schemas.microsoft.com/office/drawing/2014/chart" uri="{C3380CC4-5D6E-409C-BE32-E72D297353CC}">
                  <c16:uniqueId val="{00000011-F944-413C-9D7C-BC96EF145705}"/>
                </c:ext>
              </c:extLst>
            </c:dLbl>
            <c:dLbl>
              <c:idx val="15"/>
              <c:layout>
                <c:manualLayout>
                  <c:x val="-3.8044222819259745E-17"/>
                  <c:y val="2.20486111111111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F944-413C-9D7C-BC96EF145705}"/>
                </c:ext>
              </c:extLst>
            </c:dLbl>
            <c:dLbl>
              <c:idx val="16"/>
              <c:delete val="1"/>
              <c:extLst>
                <c:ext xmlns:c15="http://schemas.microsoft.com/office/drawing/2012/chart" uri="{CE6537A1-D6FC-4f65-9D91-7224C49458BB}"/>
                <c:ext xmlns:c16="http://schemas.microsoft.com/office/drawing/2014/chart" uri="{C3380CC4-5D6E-409C-BE32-E72D297353CC}">
                  <c16:uniqueId val="{00000010-F944-413C-9D7C-BC96EF145705}"/>
                </c:ext>
              </c:extLst>
            </c:dLbl>
            <c:dLbl>
              <c:idx val="17"/>
              <c:delete val="1"/>
              <c:extLst>
                <c:ext xmlns:c15="http://schemas.microsoft.com/office/drawing/2012/chart" uri="{CE6537A1-D6FC-4f65-9D91-7224C49458BB}"/>
                <c:ext xmlns:c16="http://schemas.microsoft.com/office/drawing/2014/chart" uri="{C3380CC4-5D6E-409C-BE32-E72D297353CC}">
                  <c16:uniqueId val="{0000000F-F944-413C-9D7C-BC96EF145705}"/>
                </c:ext>
              </c:extLst>
            </c:dLbl>
            <c:dLbl>
              <c:idx val="18"/>
              <c:delete val="1"/>
              <c:extLst>
                <c:ext xmlns:c15="http://schemas.microsoft.com/office/drawing/2012/chart" uri="{CE6537A1-D6FC-4f65-9D91-7224C49458BB}"/>
                <c:ext xmlns:c16="http://schemas.microsoft.com/office/drawing/2014/chart" uri="{C3380CC4-5D6E-409C-BE32-E72D297353CC}">
                  <c16:uniqueId val="{0000000E-F944-413C-9D7C-BC96EF145705}"/>
                </c:ext>
              </c:extLst>
            </c:dLbl>
            <c:dLbl>
              <c:idx val="19"/>
              <c:delete val="1"/>
              <c:extLst>
                <c:ext xmlns:c15="http://schemas.microsoft.com/office/drawing/2012/chart" uri="{CE6537A1-D6FC-4f65-9D91-7224C49458BB}"/>
                <c:ext xmlns:c16="http://schemas.microsoft.com/office/drawing/2014/chart" uri="{C3380CC4-5D6E-409C-BE32-E72D297353CC}">
                  <c16:uniqueId val="{0000000D-F944-413C-9D7C-BC96EF145705}"/>
                </c:ext>
              </c:extLst>
            </c:dLbl>
            <c:dLbl>
              <c:idx val="21"/>
              <c:delete val="1"/>
              <c:extLst>
                <c:ext xmlns:c15="http://schemas.microsoft.com/office/drawing/2012/chart" uri="{CE6537A1-D6FC-4f65-9D91-7224C49458BB}"/>
                <c:ext xmlns:c16="http://schemas.microsoft.com/office/drawing/2014/chart" uri="{C3380CC4-5D6E-409C-BE32-E72D297353CC}">
                  <c16:uniqueId val="{00000013-F944-413C-9D7C-BC96EF145705}"/>
                </c:ext>
              </c:extLst>
            </c:dLbl>
            <c:dLbl>
              <c:idx val="22"/>
              <c:delete val="1"/>
              <c:extLst>
                <c:ext xmlns:c15="http://schemas.microsoft.com/office/drawing/2012/chart" uri="{CE6537A1-D6FC-4f65-9D91-7224C49458BB}"/>
                <c:ext xmlns:c16="http://schemas.microsoft.com/office/drawing/2014/chart" uri="{C3380CC4-5D6E-409C-BE32-E72D297353CC}">
                  <c16:uniqueId val="{00000012-F944-413C-9D7C-BC96EF145705}"/>
                </c:ext>
              </c:extLst>
            </c:dLbl>
            <c:dLbl>
              <c:idx val="23"/>
              <c:delete val="1"/>
              <c:extLst>
                <c:ext xmlns:c15="http://schemas.microsoft.com/office/drawing/2012/chart" uri="{CE6537A1-D6FC-4f65-9D91-7224C49458BB}"/>
                <c:ext xmlns:c16="http://schemas.microsoft.com/office/drawing/2014/chart" uri="{C3380CC4-5D6E-409C-BE32-E72D297353CC}">
                  <c16:uniqueId val="{00000015-F944-413C-9D7C-BC96EF145705}"/>
                </c:ext>
              </c:extLst>
            </c:dLbl>
            <c:dLbl>
              <c:idx val="24"/>
              <c:delete val="1"/>
              <c:extLst>
                <c:ext xmlns:c15="http://schemas.microsoft.com/office/drawing/2012/chart" uri="{CE6537A1-D6FC-4f65-9D91-7224C49458BB}"/>
                <c:ext xmlns:c16="http://schemas.microsoft.com/office/drawing/2014/chart" uri="{C3380CC4-5D6E-409C-BE32-E72D297353CC}">
                  <c16:uniqueId val="{00000014-F944-413C-9D7C-BC96EF145705}"/>
                </c:ext>
              </c:extLst>
            </c:dLbl>
            <c:dLbl>
              <c:idx val="26"/>
              <c:delete val="1"/>
              <c:extLst>
                <c:ext xmlns:c15="http://schemas.microsoft.com/office/drawing/2012/chart" uri="{CE6537A1-D6FC-4f65-9D91-7224C49458BB}"/>
                <c:ext xmlns:c16="http://schemas.microsoft.com/office/drawing/2014/chart" uri="{C3380CC4-5D6E-409C-BE32-E72D297353CC}">
                  <c16:uniqueId val="{00000016-F944-413C-9D7C-BC96EF145705}"/>
                </c:ext>
              </c:extLst>
            </c:dLbl>
            <c:dLbl>
              <c:idx val="27"/>
              <c:delete val="1"/>
              <c:extLst>
                <c:ext xmlns:c15="http://schemas.microsoft.com/office/drawing/2012/chart" uri="{CE6537A1-D6FC-4f65-9D91-7224C49458BB}"/>
                <c:ext xmlns:c16="http://schemas.microsoft.com/office/drawing/2014/chart" uri="{C3380CC4-5D6E-409C-BE32-E72D297353CC}">
                  <c16:uniqueId val="{00000018-F944-413C-9D7C-BC96EF145705}"/>
                </c:ext>
              </c:extLst>
            </c:dLbl>
            <c:dLbl>
              <c:idx val="28"/>
              <c:tx>
                <c:rich>
                  <a:bodyPr/>
                  <a:lstStyle/>
                  <a:p>
                    <a:fld id="{43F20105-0405-4084-85E3-CB715BC81EF8}" type="VALUE">
                      <a:rPr lang="en-US" i="1"/>
                      <a:pPr/>
                      <a:t>[VALEUR]</a:t>
                    </a:fld>
                    <a:endParaRPr lang="fr-F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E4A3-4DB7-8B2F-367575B379B0}"/>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'Suivi 2019 - indicateurs SNBC1'!$O$1:$BW$1</c:f>
              <c:numCache>
                <c:formatCode>General</c:formatCode>
                <c:ptCount val="6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numCache>
            </c:numRef>
          </c:cat>
          <c:val>
            <c:numRef>
              <c:f>'Suivi 2019 - indicateurs SNBC1'!$O$11:$BW$11</c:f>
              <c:numCache>
                <c:formatCode>0.00</c:formatCode>
                <c:ptCount val="61"/>
                <c:pt idx="0">
                  <c:v>548.06883217815596</c:v>
                </c:pt>
                <c:pt idx="1">
                  <c:v>575.18122430406004</c:v>
                </c:pt>
                <c:pt idx="2">
                  <c:v>563.47563114055401</c:v>
                </c:pt>
                <c:pt idx="3">
                  <c:v>541.67289351402496</c:v>
                </c:pt>
                <c:pt idx="4">
                  <c:v>535.28802194139496</c:v>
                </c:pt>
                <c:pt idx="5">
                  <c:v>543.125613283691</c:v>
                </c:pt>
                <c:pt idx="6">
                  <c:v>560.46946637439396</c:v>
                </c:pt>
                <c:pt idx="7">
                  <c:v>553.07425368714098</c:v>
                </c:pt>
                <c:pt idx="8">
                  <c:v>566.831047508241</c:v>
                </c:pt>
                <c:pt idx="9">
                  <c:v>558.83018569911906</c:v>
                </c:pt>
                <c:pt idx="10">
                  <c:v>552.46931109588195</c:v>
                </c:pt>
                <c:pt idx="11">
                  <c:v>557.28169526678698</c:v>
                </c:pt>
                <c:pt idx="12">
                  <c:v>550.51369436746404</c:v>
                </c:pt>
                <c:pt idx="13">
                  <c:v>555.15717617443897</c:v>
                </c:pt>
                <c:pt idx="14">
                  <c:v>553.41966088778497</c:v>
                </c:pt>
                <c:pt idx="15">
                  <c:v>554.87457245118105</c:v>
                </c:pt>
                <c:pt idx="16">
                  <c:v>542.49043735825398</c:v>
                </c:pt>
                <c:pt idx="17">
                  <c:v>532.21207432920005</c:v>
                </c:pt>
                <c:pt idx="18">
                  <c:v>525.65413227352803</c:v>
                </c:pt>
                <c:pt idx="19">
                  <c:v>505.57519931725699</c:v>
                </c:pt>
                <c:pt idx="20">
                  <c:v>511.84061548137998</c:v>
                </c:pt>
                <c:pt idx="21">
                  <c:v>485.51605844301099</c:v>
                </c:pt>
                <c:pt idx="22">
                  <c:v>485.36284683536701</c:v>
                </c:pt>
                <c:pt idx="23">
                  <c:v>485.45378918657502</c:v>
                </c:pt>
                <c:pt idx="24">
                  <c:v>454.91376673811197</c:v>
                </c:pt>
                <c:pt idx="25">
                  <c:v>459.86811674977298</c:v>
                </c:pt>
                <c:pt idx="26">
                  <c:v>460.64352272242797</c:v>
                </c:pt>
                <c:pt idx="27">
                  <c:v>464.59251124801602</c:v>
                </c:pt>
              </c:numCache>
            </c:numRef>
          </c:val>
          <c:extLst>
            <c:ext xmlns:c16="http://schemas.microsoft.com/office/drawing/2014/chart" uri="{C3380CC4-5D6E-409C-BE32-E72D297353CC}">
              <c16:uniqueId val="{00000000-DC28-466D-A1CA-4EEBC9769D4A}"/>
            </c:ext>
          </c:extLst>
        </c:ser>
        <c:ser>
          <c:idx val="1"/>
          <c:order val="1"/>
          <c:tx>
            <c:v>Emissions estimées</c:v>
          </c:tx>
          <c:spPr>
            <a:pattFill prst="dkUpDiag">
              <a:fgClr>
                <a:schemeClr val="bg1">
                  <a:lumMod val="85000"/>
                </a:schemeClr>
              </a:fgClr>
              <a:bgClr>
                <a:srgbClr val="0070C0"/>
              </a:bgClr>
            </a:pattFill>
            <a:ln>
              <a:noFill/>
            </a:ln>
            <a:effectLst/>
          </c:spPr>
          <c:invertIfNegative val="0"/>
          <c:dLbls>
            <c:dLbl>
              <c:idx val="28"/>
              <c:delete val="1"/>
              <c:extLst>
                <c:ext xmlns:c15="http://schemas.microsoft.com/office/drawing/2012/chart" uri="{CE6537A1-D6FC-4f65-9D91-7224C49458BB}"/>
                <c:ext xmlns:c16="http://schemas.microsoft.com/office/drawing/2014/chart" uri="{C3380CC4-5D6E-409C-BE32-E72D297353CC}">
                  <c16:uniqueId val="{00000017-F944-413C-9D7C-BC96EF145705}"/>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'Suivi 2019 - indicateurs SNBC1'!$O$1:$BW$1</c:f>
              <c:numCache>
                <c:formatCode>General</c:formatCode>
                <c:ptCount val="6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numCache>
            </c:numRef>
          </c:cat>
          <c:val>
            <c:numRef>
              <c:f>'Suivi 2019 - indicateurs SNBC1'!$O$12:$BW$12</c:f>
              <c:numCache>
                <c:formatCode>0.00</c:formatCode>
                <c:ptCount val="61"/>
                <c:pt idx="28">
                  <c:v>445.27355960620901</c:v>
                </c:pt>
              </c:numCache>
            </c:numRef>
          </c:val>
          <c:extLst>
            <c:ext xmlns:c16="http://schemas.microsoft.com/office/drawing/2014/chart" uri="{C3380CC4-5D6E-409C-BE32-E72D297353CC}">
              <c16:uniqueId val="{00000001-DC28-466D-A1CA-4EEBC9769D4A}"/>
            </c:ext>
          </c:extLst>
        </c:ser>
        <c:dLbls>
          <c:showLegendKey val="0"/>
          <c:showVal val="1"/>
          <c:showCatName val="0"/>
          <c:showSerName val="0"/>
          <c:showPercent val="0"/>
          <c:showBubbleSize val="0"/>
        </c:dLbls>
        <c:gapWidth val="219"/>
        <c:overlap val="100"/>
        <c:axId val="1338589952"/>
        <c:axId val="1338590368"/>
      </c:barChart>
      <c:lineChart>
        <c:grouping val="standard"/>
        <c:varyColors val="0"/>
        <c:ser>
          <c:idx val="2"/>
          <c:order val="2"/>
          <c:tx>
            <c:v>Scénario SNBC 2015</c:v>
          </c:tx>
          <c:spPr>
            <a:ln w="28575" cap="rnd">
              <a:solidFill>
                <a:srgbClr val="00B050"/>
              </a:solidFill>
              <a:prstDash val="sysDot"/>
              <a:round/>
            </a:ln>
            <a:effectLst/>
          </c:spPr>
          <c:marker>
            <c:symbol val="none"/>
          </c:marker>
          <c:dLbls>
            <c:delete val="1"/>
          </c:dLbls>
          <c:cat>
            <c:numRef>
              <c:f>'Suivi 2019 - indicateurs SNBC1'!$O$1:$BW$1</c:f>
              <c:numCache>
                <c:formatCode>General</c:formatCode>
                <c:ptCount val="6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numCache>
            </c:numRef>
          </c:cat>
          <c:val>
            <c:numRef>
              <c:f>'Suivi 2019 - indicateurs SNBC1'!$O$15:$BW$15</c:f>
              <c:numCache>
                <c:formatCode>0.00</c:formatCode>
                <c:ptCount val="61"/>
                <c:pt idx="25">
                  <c:v>456.28263158350848</c:v>
                </c:pt>
                <c:pt idx="26">
                  <c:v>446.26830028298122</c:v>
                </c:pt>
                <c:pt idx="27">
                  <c:v>436.25396898245492</c:v>
                </c:pt>
                <c:pt idx="28">
                  <c:v>426.2396376819288</c:v>
                </c:pt>
                <c:pt idx="29">
                  <c:v>416.22530638140262</c:v>
                </c:pt>
                <c:pt idx="30">
                  <c:v>406.21097508087405</c:v>
                </c:pt>
                <c:pt idx="31">
                  <c:v>397.9619730475963</c:v>
                </c:pt>
                <c:pt idx="32">
                  <c:v>389.71297101431702</c:v>
                </c:pt>
                <c:pt idx="33">
                  <c:v>381.46396898103791</c:v>
                </c:pt>
                <c:pt idx="34">
                  <c:v>373.21496694775794</c:v>
                </c:pt>
                <c:pt idx="35">
                  <c:v>364.96596491447849</c:v>
                </c:pt>
                <c:pt idx="36">
                  <c:v>357.11486566228206</c:v>
                </c:pt>
                <c:pt idx="37">
                  <c:v>349.26376641008591</c:v>
                </c:pt>
                <c:pt idx="38">
                  <c:v>341.41266715788947</c:v>
                </c:pt>
                <c:pt idx="39">
                  <c:v>325.16597235068247</c:v>
                </c:pt>
                <c:pt idx="40">
                  <c:v>315.21597420973336</c:v>
                </c:pt>
                <c:pt idx="41">
                  <c:v>308.98478011723887</c:v>
                </c:pt>
                <c:pt idx="42">
                  <c:v>302.75358602474404</c:v>
                </c:pt>
                <c:pt idx="43">
                  <c:v>296.52239193224909</c:v>
                </c:pt>
                <c:pt idx="44">
                  <c:v>290.29119783975466</c:v>
                </c:pt>
                <c:pt idx="45">
                  <c:v>284.06000374725988</c:v>
                </c:pt>
                <c:pt idx="46">
                  <c:v>273.8092850128416</c:v>
                </c:pt>
                <c:pt idx="47">
                  <c:v>263.55856627842331</c:v>
                </c:pt>
                <c:pt idx="48">
                  <c:v>253.30784754400506</c:v>
                </c:pt>
                <c:pt idx="49">
                  <c:v>243.0571288095868</c:v>
                </c:pt>
                <c:pt idx="50">
                  <c:v>232.80641007516851</c:v>
                </c:pt>
                <c:pt idx="51">
                  <c:v>222.55569134075026</c:v>
                </c:pt>
                <c:pt idx="52">
                  <c:v>212.304972606332</c:v>
                </c:pt>
                <c:pt idx="53">
                  <c:v>202.05425387191372</c:v>
                </c:pt>
                <c:pt idx="54">
                  <c:v>191.80353513749546</c:v>
                </c:pt>
                <c:pt idx="55">
                  <c:v>181.55281640307717</c:v>
                </c:pt>
                <c:pt idx="56">
                  <c:v>171.30209766865892</c:v>
                </c:pt>
                <c:pt idx="57">
                  <c:v>161.05137893424063</c:v>
                </c:pt>
                <c:pt idx="58">
                  <c:v>150.80066019982237</c:v>
                </c:pt>
                <c:pt idx="59">
                  <c:v>140.54994146540409</c:v>
                </c:pt>
                <c:pt idx="60">
                  <c:v>131.37209907310401</c:v>
                </c:pt>
              </c:numCache>
            </c:numRef>
          </c:val>
          <c:smooth val="0"/>
          <c:extLst>
            <c:ext xmlns:c16="http://schemas.microsoft.com/office/drawing/2014/chart" uri="{C3380CC4-5D6E-409C-BE32-E72D297353CC}">
              <c16:uniqueId val="{00000002-DC28-466D-A1CA-4EEBC9769D4A}"/>
            </c:ext>
          </c:extLst>
        </c:ser>
        <c:ser>
          <c:idx val="3"/>
          <c:order val="3"/>
          <c:tx>
            <c:v>Parts annuelles indicatives des budgets carbone adoptés en 2015 ajustés en 2019</c:v>
          </c:tx>
          <c:spPr>
            <a:ln w="28575" cap="rnd">
              <a:noFill/>
              <a:prstDash val="dash"/>
              <a:round/>
            </a:ln>
            <a:effectLst/>
          </c:spPr>
          <c:marker>
            <c:symbol val="dash"/>
            <c:size val="7"/>
            <c:spPr>
              <a:solidFill>
                <a:srgbClr val="00B050"/>
              </a:solidFill>
              <a:ln w="9525">
                <a:solidFill>
                  <a:srgbClr val="00B050"/>
                </a:solidFill>
              </a:ln>
              <a:effectLst/>
            </c:spPr>
          </c:marker>
          <c:dLbls>
            <c:delete val="1"/>
          </c:dLbls>
          <c:val>
            <c:numRef>
              <c:f>'Suivi 2019 - indicateurs SNBC1'!$O$16:$BW$16</c:f>
              <c:numCache>
                <c:formatCode>0.00</c:formatCode>
                <c:ptCount val="61"/>
                <c:pt idx="25">
                  <c:v>456.28263158350848</c:v>
                </c:pt>
                <c:pt idx="26">
                  <c:v>446.26830028298122</c:v>
                </c:pt>
                <c:pt idx="27">
                  <c:v>436.25396898245492</c:v>
                </c:pt>
                <c:pt idx="28">
                  <c:v>426.2396376819288</c:v>
                </c:pt>
                <c:pt idx="29">
                  <c:v>416.22530638140262</c:v>
                </c:pt>
                <c:pt idx="30">
                  <c:v>406.21097508087405</c:v>
                </c:pt>
                <c:pt idx="31">
                  <c:v>397.9619730475963</c:v>
                </c:pt>
                <c:pt idx="32">
                  <c:v>389.71297101431702</c:v>
                </c:pt>
                <c:pt idx="33">
                  <c:v>381.46396898103791</c:v>
                </c:pt>
                <c:pt idx="34">
                  <c:v>373.21496694775794</c:v>
                </c:pt>
                <c:pt idx="35">
                  <c:v>364.96596491447849</c:v>
                </c:pt>
                <c:pt idx="36">
                  <c:v>357.11486566228206</c:v>
                </c:pt>
                <c:pt idx="37">
                  <c:v>349.26376641008591</c:v>
                </c:pt>
                <c:pt idx="38">
                  <c:v>341.41266715788947</c:v>
                </c:pt>
              </c:numCache>
            </c:numRef>
          </c:val>
          <c:smooth val="0"/>
          <c:extLst>
            <c:ext xmlns:c16="http://schemas.microsoft.com/office/drawing/2014/chart" uri="{C3380CC4-5D6E-409C-BE32-E72D297353CC}">
              <c16:uniqueId val="{00000003-DC28-466D-A1CA-4EEBC9769D4A}"/>
            </c:ext>
          </c:extLst>
        </c:ser>
        <c:ser>
          <c:idx val="4"/>
          <c:order val="4"/>
          <c:tx>
            <c:strRef>
              <c:f>'Suivi 2019 - indicateurs SNBC1'!$C$17</c:f>
              <c:strCache>
                <c:ptCount val="1"/>
                <c:pt idx="0">
                  <c:v>IR2 - Scénario SNBC 2018</c:v>
                </c:pt>
              </c:strCache>
            </c:strRef>
          </c:tx>
          <c:spPr>
            <a:ln w="28575" cap="rnd">
              <a:solidFill>
                <a:srgbClr val="FFC000"/>
              </a:solidFill>
              <a:prstDash val="sysDot"/>
              <a:round/>
            </a:ln>
            <a:effectLst/>
          </c:spPr>
          <c:marker>
            <c:symbol val="none"/>
          </c:marker>
          <c:dLbls>
            <c:delete val="1"/>
          </c:dLbls>
          <c:val>
            <c:numRef>
              <c:f>'Suivi 2019 - indicateurs SNBC1'!$O$17:$BW$17</c:f>
              <c:numCache>
                <c:formatCode>0.00</c:formatCode>
                <c:ptCount val="61"/>
                <c:pt idx="29">
                  <c:v>443.05000000000007</c:v>
                </c:pt>
                <c:pt idx="30">
                  <c:v>436.41</c:v>
                </c:pt>
                <c:pt idx="31">
                  <c:v>422.74</c:v>
                </c:pt>
                <c:pt idx="32">
                  <c:v>409.05000000000007</c:v>
                </c:pt>
                <c:pt idx="33">
                  <c:v>395.36999999999995</c:v>
                </c:pt>
                <c:pt idx="34">
                  <c:v>381.69000000000005</c:v>
                </c:pt>
                <c:pt idx="35">
                  <c:v>368</c:v>
                </c:pt>
                <c:pt idx="36">
                  <c:v>356.52</c:v>
                </c:pt>
                <c:pt idx="37">
                  <c:v>345.02000000000004</c:v>
                </c:pt>
                <c:pt idx="38">
                  <c:v>333.53</c:v>
                </c:pt>
                <c:pt idx="39">
                  <c:v>322.03999999999996</c:v>
                </c:pt>
                <c:pt idx="40">
                  <c:v>310.55</c:v>
                </c:pt>
                <c:pt idx="41">
                  <c:v>299.23999999999995</c:v>
                </c:pt>
                <c:pt idx="42">
                  <c:v>287.95999999999998</c:v>
                </c:pt>
                <c:pt idx="43">
                  <c:v>276.65999999999997</c:v>
                </c:pt>
                <c:pt idx="44">
                  <c:v>265.12</c:v>
                </c:pt>
                <c:pt idx="45">
                  <c:v>253.57</c:v>
                </c:pt>
                <c:pt idx="46">
                  <c:v>242.03000000000003</c:v>
                </c:pt>
                <c:pt idx="47">
                  <c:v>230.48</c:v>
                </c:pt>
                <c:pt idx="48">
                  <c:v>218.96999999999997</c:v>
                </c:pt>
                <c:pt idx="49">
                  <c:v>207.42</c:v>
                </c:pt>
                <c:pt idx="50">
                  <c:v>195.87</c:v>
                </c:pt>
                <c:pt idx="51">
                  <c:v>184.32</c:v>
                </c:pt>
                <c:pt idx="52">
                  <c:v>172.79000000000002</c:v>
                </c:pt>
                <c:pt idx="53">
                  <c:v>161.25</c:v>
                </c:pt>
                <c:pt idx="54">
                  <c:v>149.70999999999998</c:v>
                </c:pt>
                <c:pt idx="55">
                  <c:v>138.16000000000003</c:v>
                </c:pt>
                <c:pt idx="56">
                  <c:v>126.62</c:v>
                </c:pt>
                <c:pt idx="57">
                  <c:v>115.08</c:v>
                </c:pt>
                <c:pt idx="58">
                  <c:v>103.55</c:v>
                </c:pt>
                <c:pt idx="59">
                  <c:v>91.97999999999999</c:v>
                </c:pt>
                <c:pt idx="60">
                  <c:v>79.709999999999994</c:v>
                </c:pt>
              </c:numCache>
            </c:numRef>
          </c:val>
          <c:smooth val="0"/>
          <c:extLst>
            <c:ext xmlns:c16="http://schemas.microsoft.com/office/drawing/2014/chart" uri="{C3380CC4-5D6E-409C-BE32-E72D297353CC}">
              <c16:uniqueId val="{00000004-DC28-466D-A1CA-4EEBC9769D4A}"/>
            </c:ext>
          </c:extLst>
        </c:ser>
        <c:ser>
          <c:idx val="5"/>
          <c:order val="5"/>
          <c:tx>
            <c:v>Parts annuelles indicatives des projets de budgets carbone 2019</c:v>
          </c:tx>
          <c:spPr>
            <a:ln w="28575" cap="rnd">
              <a:noFill/>
              <a:prstDash val="dash"/>
              <a:round/>
            </a:ln>
            <a:effectLst/>
          </c:spPr>
          <c:marker>
            <c:symbol val="dash"/>
            <c:size val="7"/>
            <c:spPr>
              <a:solidFill>
                <a:srgbClr val="FFC000"/>
              </a:solidFill>
              <a:ln w="9525">
                <a:solidFill>
                  <a:srgbClr val="FFC000"/>
                </a:solidFill>
              </a:ln>
              <a:effectLst/>
            </c:spPr>
          </c:marker>
          <c:dLbls>
            <c:delete val="1"/>
          </c:dLbls>
          <c:val>
            <c:numRef>
              <c:f>'Suivi 2019 - indicateurs SNBC1'!$O$18:$BW$18</c:f>
              <c:numCache>
                <c:formatCode>0.00</c:formatCode>
                <c:ptCount val="61"/>
                <c:pt idx="29">
                  <c:v>443.05000000000007</c:v>
                </c:pt>
                <c:pt idx="30">
                  <c:v>436.41</c:v>
                </c:pt>
                <c:pt idx="31">
                  <c:v>422.74</c:v>
                </c:pt>
                <c:pt idx="32">
                  <c:v>409.05000000000007</c:v>
                </c:pt>
                <c:pt idx="33">
                  <c:v>395.36999999999995</c:v>
                </c:pt>
                <c:pt idx="34">
                  <c:v>381.69000000000005</c:v>
                </c:pt>
                <c:pt idx="35">
                  <c:v>368</c:v>
                </c:pt>
                <c:pt idx="36">
                  <c:v>356.52</c:v>
                </c:pt>
                <c:pt idx="37">
                  <c:v>345.02000000000004</c:v>
                </c:pt>
                <c:pt idx="38">
                  <c:v>333.53</c:v>
                </c:pt>
                <c:pt idx="39">
                  <c:v>322.03999999999996</c:v>
                </c:pt>
                <c:pt idx="40">
                  <c:v>310.55</c:v>
                </c:pt>
                <c:pt idx="41">
                  <c:v>299.23999999999995</c:v>
                </c:pt>
                <c:pt idx="42">
                  <c:v>287.95999999999998</c:v>
                </c:pt>
                <c:pt idx="43">
                  <c:v>276.65999999999997</c:v>
                </c:pt>
              </c:numCache>
            </c:numRef>
          </c:val>
          <c:smooth val="0"/>
          <c:extLst>
            <c:ext xmlns:c16="http://schemas.microsoft.com/office/drawing/2014/chart" uri="{C3380CC4-5D6E-409C-BE32-E72D297353CC}">
              <c16:uniqueId val="{00000005-DC28-466D-A1CA-4EEBC9769D4A}"/>
            </c:ext>
          </c:extLst>
        </c:ser>
        <c:dLbls>
          <c:showLegendKey val="0"/>
          <c:showVal val="1"/>
          <c:showCatName val="0"/>
          <c:showSerName val="0"/>
          <c:showPercent val="0"/>
          <c:showBubbleSize val="0"/>
        </c:dLbls>
        <c:marker val="1"/>
        <c:smooth val="0"/>
        <c:axId val="1338589952"/>
        <c:axId val="1338590368"/>
      </c:lineChart>
      <c:catAx>
        <c:axId val="1338589952"/>
        <c:scaling>
          <c:orientation val="minMax"/>
        </c:scaling>
        <c:delete val="0"/>
        <c:axPos val="b"/>
        <c:numFmt formatCode="General" sourceLinked="1"/>
        <c:majorTickMark val="none"/>
        <c:minorTickMark val="cross"/>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338590368"/>
        <c:crosses val="autoZero"/>
        <c:auto val="1"/>
        <c:lblAlgn val="ctr"/>
        <c:lblOffset val="100"/>
        <c:noMultiLvlLbl val="0"/>
      </c:catAx>
      <c:valAx>
        <c:axId val="1338590368"/>
        <c:scaling>
          <c:orientation val="minMax"/>
          <c:max val="6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sz="1000"/>
                  <a:t>Mt</a:t>
                </a:r>
                <a:r>
                  <a:rPr lang="fr-FR" sz="1000" baseline="0"/>
                  <a:t>CO2eq</a:t>
                </a:r>
                <a:endParaRPr lang="fr-FR" sz="1000"/>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338589952"/>
        <c:crosses val="autoZero"/>
        <c:crossBetween val="between"/>
        <c:majorUnit val="50"/>
      </c:valAx>
      <c:spPr>
        <a:noFill/>
        <a:ln>
          <a:noFill/>
        </a:ln>
        <a:effectLst/>
      </c:spPr>
    </c:plotArea>
    <c:legend>
      <c:legendPos val="r"/>
      <c:layout>
        <c:manualLayout>
          <c:xMode val="edge"/>
          <c:yMode val="edge"/>
          <c:x val="7.9886601307189553E-2"/>
          <c:y val="0.7060413983440661"/>
          <c:w val="0.88685314420064665"/>
          <c:h val="0.2939586016559337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a:t>Consommation</a:t>
            </a:r>
            <a:r>
              <a:rPr lang="en-US" sz="1050" baseline="0"/>
              <a:t> énergétique finale </a:t>
            </a:r>
            <a:r>
              <a:rPr lang="fr-FR" sz="1050" b="0" i="0" u="none" strike="noStrike" baseline="0">
                <a:effectLst/>
              </a:rPr>
              <a:t>constatée depuis 1990 et projetée jusqu'en 2050</a:t>
            </a:r>
            <a:endParaRPr lang="en-US" sz="1050"/>
          </a:p>
        </c:rich>
      </c:tx>
      <c:layout>
        <c:manualLayout>
          <c:xMode val="edge"/>
          <c:yMode val="edge"/>
          <c:x val="0.12799575163398694"/>
          <c:y val="0"/>
        </c:manualLayout>
      </c:layout>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9.6444281045751631E-2"/>
          <c:y val="8.0966168641593686E-2"/>
          <c:w val="0.8833676929835298"/>
          <c:h val="0.57989157175398631"/>
        </c:manualLayout>
      </c:layout>
      <c:lineChart>
        <c:grouping val="standard"/>
        <c:varyColors val="0"/>
        <c:ser>
          <c:idx val="0"/>
          <c:order val="0"/>
          <c:tx>
            <c:v>Consommation énergétique finale (estimée pour 2018)</c:v>
          </c:tx>
          <c:spPr>
            <a:ln w="19050" cap="rnd">
              <a:solidFill>
                <a:srgbClr val="0070C0"/>
              </a:solidFill>
              <a:round/>
            </a:ln>
            <a:effectLst/>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8-84D1-4908-B92C-D3270CEFB4C3}"/>
                </c:ext>
              </c:extLst>
            </c:dLbl>
            <c:dLbl>
              <c:idx val="2"/>
              <c:delete val="1"/>
              <c:extLst>
                <c:ext xmlns:c15="http://schemas.microsoft.com/office/drawing/2012/chart" uri="{CE6537A1-D6FC-4f65-9D91-7224C49458BB}"/>
                <c:ext xmlns:c16="http://schemas.microsoft.com/office/drawing/2014/chart" uri="{C3380CC4-5D6E-409C-BE32-E72D297353CC}">
                  <c16:uniqueId val="{00000007-84D1-4908-B92C-D3270CEFB4C3}"/>
                </c:ext>
              </c:extLst>
            </c:dLbl>
            <c:dLbl>
              <c:idx val="3"/>
              <c:delete val="1"/>
              <c:extLst>
                <c:ext xmlns:c15="http://schemas.microsoft.com/office/drawing/2012/chart" uri="{CE6537A1-D6FC-4f65-9D91-7224C49458BB}"/>
                <c:ext xmlns:c16="http://schemas.microsoft.com/office/drawing/2014/chart" uri="{C3380CC4-5D6E-409C-BE32-E72D297353CC}">
                  <c16:uniqueId val="{00000006-84D1-4908-B92C-D3270CEFB4C3}"/>
                </c:ext>
              </c:extLst>
            </c:dLbl>
            <c:dLbl>
              <c:idx val="4"/>
              <c:delete val="1"/>
              <c:extLst>
                <c:ext xmlns:c15="http://schemas.microsoft.com/office/drawing/2012/chart" uri="{CE6537A1-D6FC-4f65-9D91-7224C49458BB}"/>
                <c:ext xmlns:c16="http://schemas.microsoft.com/office/drawing/2014/chart" uri="{C3380CC4-5D6E-409C-BE32-E72D297353CC}">
                  <c16:uniqueId val="{00000005-84D1-4908-B92C-D3270CEFB4C3}"/>
                </c:ext>
              </c:extLst>
            </c:dLbl>
            <c:dLbl>
              <c:idx val="6"/>
              <c:delete val="1"/>
              <c:extLst>
                <c:ext xmlns:c15="http://schemas.microsoft.com/office/drawing/2012/chart" uri="{CE6537A1-D6FC-4f65-9D91-7224C49458BB}"/>
                <c:ext xmlns:c16="http://schemas.microsoft.com/office/drawing/2014/chart" uri="{C3380CC4-5D6E-409C-BE32-E72D297353CC}">
                  <c16:uniqueId val="{00000003-84D1-4908-B92C-D3270CEFB4C3}"/>
                </c:ext>
              </c:extLst>
            </c:dLbl>
            <c:dLbl>
              <c:idx val="7"/>
              <c:delete val="1"/>
              <c:extLst>
                <c:ext xmlns:c15="http://schemas.microsoft.com/office/drawing/2012/chart" uri="{CE6537A1-D6FC-4f65-9D91-7224C49458BB}"/>
                <c:ext xmlns:c16="http://schemas.microsoft.com/office/drawing/2014/chart" uri="{C3380CC4-5D6E-409C-BE32-E72D297353CC}">
                  <c16:uniqueId val="{00000002-84D1-4908-B92C-D3270CEFB4C3}"/>
                </c:ext>
              </c:extLst>
            </c:dLbl>
            <c:dLbl>
              <c:idx val="8"/>
              <c:delete val="1"/>
              <c:extLst>
                <c:ext xmlns:c15="http://schemas.microsoft.com/office/drawing/2012/chart" uri="{CE6537A1-D6FC-4f65-9D91-7224C49458BB}"/>
                <c:ext xmlns:c16="http://schemas.microsoft.com/office/drawing/2014/chart" uri="{C3380CC4-5D6E-409C-BE32-E72D297353CC}">
                  <c16:uniqueId val="{00000001-84D1-4908-B92C-D3270CEFB4C3}"/>
                </c:ext>
              </c:extLst>
            </c:dLbl>
            <c:dLbl>
              <c:idx val="9"/>
              <c:delete val="1"/>
              <c:extLst>
                <c:ext xmlns:c15="http://schemas.microsoft.com/office/drawing/2012/chart" uri="{CE6537A1-D6FC-4f65-9D91-7224C49458BB}"/>
                <c:ext xmlns:c16="http://schemas.microsoft.com/office/drawing/2014/chart" uri="{C3380CC4-5D6E-409C-BE32-E72D297353CC}">
                  <c16:uniqueId val="{00000009-84D1-4908-B92C-D3270CEFB4C3}"/>
                </c:ext>
              </c:extLst>
            </c:dLbl>
            <c:dLbl>
              <c:idx val="10"/>
              <c:layout>
                <c:manualLayout>
                  <c:x val="-3.026111111111111E-2"/>
                  <c:y val="-4.82085470085470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4D1-4908-B92C-D3270CEFB4C3}"/>
                </c:ext>
              </c:extLst>
            </c:dLbl>
            <c:dLbl>
              <c:idx val="11"/>
              <c:delete val="1"/>
              <c:extLst>
                <c:ext xmlns:c15="http://schemas.microsoft.com/office/drawing/2012/chart" uri="{CE6537A1-D6FC-4f65-9D91-7224C49458BB}"/>
                <c:ext xmlns:c16="http://schemas.microsoft.com/office/drawing/2014/chart" uri="{C3380CC4-5D6E-409C-BE32-E72D297353CC}">
                  <c16:uniqueId val="{0000000A-84D1-4908-B92C-D3270CEFB4C3}"/>
                </c:ext>
              </c:extLst>
            </c:dLbl>
            <c:dLbl>
              <c:idx val="12"/>
              <c:delete val="1"/>
              <c:extLst>
                <c:ext xmlns:c15="http://schemas.microsoft.com/office/drawing/2012/chart" uri="{CE6537A1-D6FC-4f65-9D91-7224C49458BB}"/>
                <c:ext xmlns:c16="http://schemas.microsoft.com/office/drawing/2014/chart" uri="{C3380CC4-5D6E-409C-BE32-E72D297353CC}">
                  <c16:uniqueId val="{0000000E-84D1-4908-B92C-D3270CEFB4C3}"/>
                </c:ext>
              </c:extLst>
            </c:dLbl>
            <c:dLbl>
              <c:idx val="13"/>
              <c:delete val="1"/>
              <c:extLst>
                <c:ext xmlns:c15="http://schemas.microsoft.com/office/drawing/2012/chart" uri="{CE6537A1-D6FC-4f65-9D91-7224C49458BB}"/>
                <c:ext xmlns:c16="http://schemas.microsoft.com/office/drawing/2014/chart" uri="{C3380CC4-5D6E-409C-BE32-E72D297353CC}">
                  <c16:uniqueId val="{00000016-84D1-4908-B92C-D3270CEFB4C3}"/>
                </c:ext>
              </c:extLst>
            </c:dLbl>
            <c:dLbl>
              <c:idx val="14"/>
              <c:delete val="1"/>
              <c:extLst>
                <c:ext xmlns:c15="http://schemas.microsoft.com/office/drawing/2012/chart" uri="{CE6537A1-D6FC-4f65-9D91-7224C49458BB}"/>
                <c:ext xmlns:c16="http://schemas.microsoft.com/office/drawing/2014/chart" uri="{C3380CC4-5D6E-409C-BE32-E72D297353CC}">
                  <c16:uniqueId val="{00000017-84D1-4908-B92C-D3270CEFB4C3}"/>
                </c:ext>
              </c:extLst>
            </c:dLbl>
            <c:dLbl>
              <c:idx val="15"/>
              <c:layout>
                <c:manualLayout>
                  <c:x val="-3.0261111111111148E-2"/>
                  <c:y val="-4.27811965811965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320-414C-98E0-583D17D534D4}"/>
                </c:ext>
              </c:extLst>
            </c:dLbl>
            <c:dLbl>
              <c:idx val="16"/>
              <c:delete val="1"/>
              <c:extLst>
                <c:ext xmlns:c15="http://schemas.microsoft.com/office/drawing/2012/chart" uri="{CE6537A1-D6FC-4f65-9D91-7224C49458BB}"/>
                <c:ext xmlns:c16="http://schemas.microsoft.com/office/drawing/2014/chart" uri="{C3380CC4-5D6E-409C-BE32-E72D297353CC}">
                  <c16:uniqueId val="{0000000D-84D1-4908-B92C-D3270CEFB4C3}"/>
                </c:ext>
              </c:extLst>
            </c:dLbl>
            <c:dLbl>
              <c:idx val="17"/>
              <c:delete val="1"/>
              <c:extLst>
                <c:ext xmlns:c15="http://schemas.microsoft.com/office/drawing/2012/chart" uri="{CE6537A1-D6FC-4f65-9D91-7224C49458BB}"/>
                <c:ext xmlns:c16="http://schemas.microsoft.com/office/drawing/2014/chart" uri="{C3380CC4-5D6E-409C-BE32-E72D297353CC}">
                  <c16:uniqueId val="{0000000C-84D1-4908-B92C-D3270CEFB4C3}"/>
                </c:ext>
              </c:extLst>
            </c:dLbl>
            <c:dLbl>
              <c:idx val="18"/>
              <c:delete val="1"/>
              <c:extLst>
                <c:ext xmlns:c15="http://schemas.microsoft.com/office/drawing/2012/chart" uri="{CE6537A1-D6FC-4f65-9D91-7224C49458BB}"/>
                <c:ext xmlns:c16="http://schemas.microsoft.com/office/drawing/2014/chart" uri="{C3380CC4-5D6E-409C-BE32-E72D297353CC}">
                  <c16:uniqueId val="{0000000B-84D1-4908-B92C-D3270CEFB4C3}"/>
                </c:ext>
              </c:extLst>
            </c:dLbl>
            <c:dLbl>
              <c:idx val="19"/>
              <c:delete val="1"/>
              <c:extLst>
                <c:ext xmlns:c15="http://schemas.microsoft.com/office/drawing/2012/chart" uri="{CE6537A1-D6FC-4f65-9D91-7224C49458BB}"/>
                <c:ext xmlns:c16="http://schemas.microsoft.com/office/drawing/2014/chart" uri="{C3380CC4-5D6E-409C-BE32-E72D297353CC}">
                  <c16:uniqueId val="{00000015-84D1-4908-B92C-D3270CEFB4C3}"/>
                </c:ext>
              </c:extLst>
            </c:dLbl>
            <c:dLbl>
              <c:idx val="21"/>
              <c:delete val="1"/>
              <c:extLst>
                <c:ext xmlns:c15="http://schemas.microsoft.com/office/drawing/2012/chart" uri="{CE6537A1-D6FC-4f65-9D91-7224C49458BB}"/>
                <c:ext xmlns:c16="http://schemas.microsoft.com/office/drawing/2014/chart" uri="{C3380CC4-5D6E-409C-BE32-E72D297353CC}">
                  <c16:uniqueId val="{00000014-84D1-4908-B92C-D3270CEFB4C3}"/>
                </c:ext>
              </c:extLst>
            </c:dLbl>
            <c:dLbl>
              <c:idx val="22"/>
              <c:delete val="1"/>
              <c:extLst>
                <c:ext xmlns:c15="http://schemas.microsoft.com/office/drawing/2012/chart" uri="{CE6537A1-D6FC-4f65-9D91-7224C49458BB}"/>
                <c:ext xmlns:c16="http://schemas.microsoft.com/office/drawing/2014/chart" uri="{C3380CC4-5D6E-409C-BE32-E72D297353CC}">
                  <c16:uniqueId val="{00000013-84D1-4908-B92C-D3270CEFB4C3}"/>
                </c:ext>
              </c:extLst>
            </c:dLbl>
            <c:dLbl>
              <c:idx val="23"/>
              <c:delete val="1"/>
              <c:extLst>
                <c:ext xmlns:c15="http://schemas.microsoft.com/office/drawing/2012/chart" uri="{CE6537A1-D6FC-4f65-9D91-7224C49458BB}"/>
                <c:ext xmlns:c16="http://schemas.microsoft.com/office/drawing/2014/chart" uri="{C3380CC4-5D6E-409C-BE32-E72D297353CC}">
                  <c16:uniqueId val="{00000012-84D1-4908-B92C-D3270CEFB4C3}"/>
                </c:ext>
              </c:extLst>
            </c:dLbl>
            <c:dLbl>
              <c:idx val="24"/>
              <c:delete val="1"/>
              <c:extLst>
                <c:ext xmlns:c15="http://schemas.microsoft.com/office/drawing/2012/chart" uri="{CE6537A1-D6FC-4f65-9D91-7224C49458BB}"/>
                <c:ext xmlns:c16="http://schemas.microsoft.com/office/drawing/2014/chart" uri="{C3380CC4-5D6E-409C-BE32-E72D297353CC}">
                  <c16:uniqueId val="{00000011-84D1-4908-B92C-D3270CEFB4C3}"/>
                </c:ext>
              </c:extLst>
            </c:dLbl>
            <c:dLbl>
              <c:idx val="26"/>
              <c:delete val="1"/>
              <c:extLst>
                <c:ext xmlns:c15="http://schemas.microsoft.com/office/drawing/2012/chart" uri="{CE6537A1-D6FC-4f65-9D91-7224C49458BB}"/>
                <c:ext xmlns:c16="http://schemas.microsoft.com/office/drawing/2014/chart" uri="{C3380CC4-5D6E-409C-BE32-E72D297353CC}">
                  <c16:uniqueId val="{00000010-84D1-4908-B92C-D3270CEFB4C3}"/>
                </c:ext>
              </c:extLst>
            </c:dLbl>
            <c:dLbl>
              <c:idx val="27"/>
              <c:delete val="1"/>
              <c:extLst>
                <c:ext xmlns:c15="http://schemas.microsoft.com/office/drawing/2012/chart" uri="{CE6537A1-D6FC-4f65-9D91-7224C49458BB}"/>
                <c:ext xmlns:c16="http://schemas.microsoft.com/office/drawing/2014/chart" uri="{C3380CC4-5D6E-409C-BE32-E72D297353CC}">
                  <c16:uniqueId val="{0000000F-84D1-4908-B92C-D3270CEFB4C3}"/>
                </c:ext>
              </c:extLst>
            </c:dLbl>
            <c:dLbl>
              <c:idx val="28"/>
              <c:numFmt formatCode="#,##0" sourceLinked="0"/>
              <c:spPr>
                <a:noFill/>
                <a:ln>
                  <a:noFill/>
                </a:ln>
                <a:effectLst/>
              </c:spPr>
              <c:txPr>
                <a:bodyPr rot="0" spcFirstLastPara="1" vertOverflow="ellipsis" vert="horz" wrap="square" lIns="38100" tIns="19050" rIns="38100" bIns="19050" anchor="ctr" anchorCtr="1">
                  <a:spAutoFit/>
                </a:bodyPr>
                <a:lstStyle/>
                <a:p>
                  <a:pPr>
                    <a:defRPr sz="800" b="0" i="1"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extLst>
                <c:ext xmlns:c16="http://schemas.microsoft.com/office/drawing/2014/chart" uri="{C3380CC4-5D6E-409C-BE32-E72D297353CC}">
                  <c16:uniqueId val="{00000018-84D1-4908-B92C-D3270CEFB4C3}"/>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numRef>
              <c:f>'Suivi 2019 - indicateurs SNBC1'!$O$1:$BW$1</c:f>
              <c:numCache>
                <c:formatCode>General</c:formatCode>
                <c:ptCount val="6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numCache>
            </c:numRef>
          </c:cat>
          <c:val>
            <c:numRef>
              <c:f>'Suivi 2019 - indicateurs SNBC1'!$O$20:$BW$20</c:f>
              <c:numCache>
                <c:formatCode>0.00</c:formatCode>
                <c:ptCount val="61"/>
                <c:pt idx="0">
                  <c:v>128.60344215649999</c:v>
                </c:pt>
                <c:pt idx="1">
                  <c:v>131.52774579339999</c:v>
                </c:pt>
                <c:pt idx="2">
                  <c:v>134.63935512750001</c:v>
                </c:pt>
                <c:pt idx="3">
                  <c:v>133.63157836209999</c:v>
                </c:pt>
                <c:pt idx="4">
                  <c:v>135.22801252619999</c:v>
                </c:pt>
                <c:pt idx="5">
                  <c:v>134.7067796689</c:v>
                </c:pt>
                <c:pt idx="6">
                  <c:v>136.61748167109999</c:v>
                </c:pt>
                <c:pt idx="7">
                  <c:v>138.6921830103</c:v>
                </c:pt>
                <c:pt idx="8">
                  <c:v>140.83386298510001</c:v>
                </c:pt>
                <c:pt idx="9">
                  <c:v>143.04445791539999</c:v>
                </c:pt>
                <c:pt idx="10">
                  <c:v>146.2273243146</c:v>
                </c:pt>
                <c:pt idx="11">
                  <c:v>149.9892503081</c:v>
                </c:pt>
                <c:pt idx="12">
                  <c:v>149.6875806173</c:v>
                </c:pt>
                <c:pt idx="13">
                  <c:v>148.65396967609999</c:v>
                </c:pt>
                <c:pt idx="14">
                  <c:v>149.56695765340001</c:v>
                </c:pt>
                <c:pt idx="15">
                  <c:v>148.81078844499999</c:v>
                </c:pt>
                <c:pt idx="16">
                  <c:v>147.70059857219999</c:v>
                </c:pt>
                <c:pt idx="17">
                  <c:v>146.80540258970001</c:v>
                </c:pt>
                <c:pt idx="18">
                  <c:v>147.06179842110001</c:v>
                </c:pt>
                <c:pt idx="19">
                  <c:v>142.16149222749999</c:v>
                </c:pt>
                <c:pt idx="20">
                  <c:v>140.77547541550001</c:v>
                </c:pt>
                <c:pt idx="21">
                  <c:v>142.7463890898</c:v>
                </c:pt>
                <c:pt idx="22">
                  <c:v>141.95219636089999</c:v>
                </c:pt>
                <c:pt idx="23">
                  <c:v>141.32203318500001</c:v>
                </c:pt>
                <c:pt idx="24">
                  <c:v>140.5483916382</c:v>
                </c:pt>
                <c:pt idx="25">
                  <c:v>140.7655984841</c:v>
                </c:pt>
                <c:pt idx="26">
                  <c:v>139.70018285090001</c:v>
                </c:pt>
                <c:pt idx="27">
                  <c:v>141.29918305769999</c:v>
                </c:pt>
              </c:numCache>
            </c:numRef>
          </c:val>
          <c:smooth val="0"/>
          <c:extLst>
            <c:ext xmlns:c16="http://schemas.microsoft.com/office/drawing/2014/chart" uri="{C3380CC4-5D6E-409C-BE32-E72D297353CC}">
              <c16:uniqueId val="{00000000-F1C4-4BFC-AED4-25BFFEEDFFF6}"/>
            </c:ext>
          </c:extLst>
        </c:ser>
        <c:ser>
          <c:idx val="2"/>
          <c:order val="1"/>
          <c:tx>
            <c:v>Scénario SNBC 2015 (ajusté en 2019)</c:v>
          </c:tx>
          <c:spPr>
            <a:ln w="19050" cap="rnd">
              <a:solidFill>
                <a:srgbClr val="00B050"/>
              </a:solidFill>
              <a:prstDash val="sysDot"/>
              <a:round/>
            </a:ln>
            <a:effectLst/>
          </c:spPr>
          <c:marker>
            <c:symbol val="none"/>
          </c:marker>
          <c:val>
            <c:numRef>
              <c:f>'Suivi 2019 - indicateurs SNBC1'!$O$22:$BW$22</c:f>
              <c:numCache>
                <c:formatCode>0.00</c:formatCode>
                <c:ptCount val="61"/>
                <c:pt idx="25">
                  <c:v>136.15929019015314</c:v>
                </c:pt>
                <c:pt idx="26">
                  <c:v>134.39641630488288</c:v>
                </c:pt>
                <c:pt idx="27">
                  <c:v>132.63354241961261</c:v>
                </c:pt>
                <c:pt idx="28">
                  <c:v>130.87066853434234</c:v>
                </c:pt>
                <c:pt idx="29">
                  <c:v>129.10779464907208</c:v>
                </c:pt>
                <c:pt idx="30">
                  <c:v>127.34492076380178</c:v>
                </c:pt>
                <c:pt idx="31">
                  <c:v>125.63111656399781</c:v>
                </c:pt>
                <c:pt idx="32">
                  <c:v>123.91731236419383</c:v>
                </c:pt>
                <c:pt idx="33">
                  <c:v>122.20350816438986</c:v>
                </c:pt>
                <c:pt idx="34">
                  <c:v>120.48970396458589</c:v>
                </c:pt>
                <c:pt idx="35">
                  <c:v>118.77589976478188</c:v>
                </c:pt>
                <c:pt idx="36">
                  <c:v>117.080269522558</c:v>
                </c:pt>
                <c:pt idx="37">
                  <c:v>115.38463928033411</c:v>
                </c:pt>
                <c:pt idx="38">
                  <c:v>113.68900903811023</c:v>
                </c:pt>
                <c:pt idx="39">
                  <c:v>111.99337879588634</c:v>
                </c:pt>
                <c:pt idx="40">
                  <c:v>110.29774855366249</c:v>
                </c:pt>
                <c:pt idx="41">
                  <c:v>109.66529482987481</c:v>
                </c:pt>
                <c:pt idx="42">
                  <c:v>109.03284110608713</c:v>
                </c:pt>
                <c:pt idx="43">
                  <c:v>108.40038738229946</c:v>
                </c:pt>
                <c:pt idx="44">
                  <c:v>107.76793365851178</c:v>
                </c:pt>
                <c:pt idx="45">
                  <c:v>107.13547993472407</c:v>
                </c:pt>
              </c:numCache>
            </c:numRef>
          </c:val>
          <c:smooth val="0"/>
          <c:extLst>
            <c:ext xmlns:c16="http://schemas.microsoft.com/office/drawing/2014/chart" uri="{C3380CC4-5D6E-409C-BE32-E72D297353CC}">
              <c16:uniqueId val="{00000001-F1C4-4BFC-AED4-25BFFEEDFFF6}"/>
            </c:ext>
          </c:extLst>
        </c:ser>
        <c:ser>
          <c:idx val="1"/>
          <c:order val="2"/>
          <c:tx>
            <c:v>Scénario SNBC 2018</c:v>
          </c:tx>
          <c:spPr>
            <a:ln w="19050" cap="rnd">
              <a:solidFill>
                <a:srgbClr val="FFC000"/>
              </a:solidFill>
              <a:prstDash val="sysDot"/>
              <a:round/>
            </a:ln>
            <a:effectLst/>
          </c:spPr>
          <c:marker>
            <c:symbol val="none"/>
          </c:marker>
          <c:val>
            <c:numRef>
              <c:f>'Suivi 2019 - indicateurs SNBC1'!$O$23:$BW$23</c:f>
              <c:numCache>
                <c:formatCode>0.00</c:formatCode>
                <c:ptCount val="61"/>
                <c:pt idx="29">
                  <c:v>138.10638992414908</c:v>
                </c:pt>
                <c:pt idx="30">
                  <c:v>137.44158778416136</c:v>
                </c:pt>
                <c:pt idx="31">
                  <c:v>135.40636037858067</c:v>
                </c:pt>
                <c:pt idx="32">
                  <c:v>133.37113297299999</c:v>
                </c:pt>
                <c:pt idx="33">
                  <c:v>131.3359055674193</c:v>
                </c:pt>
                <c:pt idx="34">
                  <c:v>129.30067816183862</c:v>
                </c:pt>
                <c:pt idx="35">
                  <c:v>127.26545075625796</c:v>
                </c:pt>
                <c:pt idx="36">
                  <c:v>125.07354276669071</c:v>
                </c:pt>
                <c:pt idx="37">
                  <c:v>122.88163477712345</c:v>
                </c:pt>
                <c:pt idx="38">
                  <c:v>120.6897267875562</c:v>
                </c:pt>
                <c:pt idx="39">
                  <c:v>118.49781879798894</c:v>
                </c:pt>
                <c:pt idx="40">
                  <c:v>116.30591080842171</c:v>
                </c:pt>
                <c:pt idx="41">
                  <c:v>114.36731953754725</c:v>
                </c:pt>
                <c:pt idx="42">
                  <c:v>112.42872826667278</c:v>
                </c:pt>
                <c:pt idx="43">
                  <c:v>110.49013699579831</c:v>
                </c:pt>
                <c:pt idx="44">
                  <c:v>108.55154572492384</c:v>
                </c:pt>
                <c:pt idx="45">
                  <c:v>106.61295445404937</c:v>
                </c:pt>
                <c:pt idx="46">
                  <c:v>104.6743631831749</c:v>
                </c:pt>
                <c:pt idx="47">
                  <c:v>102.73577191230044</c:v>
                </c:pt>
                <c:pt idx="48">
                  <c:v>100.79718064142597</c:v>
                </c:pt>
                <c:pt idx="49">
                  <c:v>98.858589370551499</c:v>
                </c:pt>
                <c:pt idx="50">
                  <c:v>96.919998099677031</c:v>
                </c:pt>
                <c:pt idx="51">
                  <c:v>94.981406828802562</c:v>
                </c:pt>
                <c:pt idx="52">
                  <c:v>93.042815557928094</c:v>
                </c:pt>
                <c:pt idx="53">
                  <c:v>91.104224287053626</c:v>
                </c:pt>
                <c:pt idx="54">
                  <c:v>89.165633016179157</c:v>
                </c:pt>
                <c:pt idx="55">
                  <c:v>87.227041745304689</c:v>
                </c:pt>
                <c:pt idx="56">
                  <c:v>85.288450474430221</c:v>
                </c:pt>
                <c:pt idx="57">
                  <c:v>83.349859203555752</c:v>
                </c:pt>
                <c:pt idx="58">
                  <c:v>81.411267932681284</c:v>
                </c:pt>
                <c:pt idx="59">
                  <c:v>79.472676661806815</c:v>
                </c:pt>
                <c:pt idx="60">
                  <c:v>77.534085390932333</c:v>
                </c:pt>
              </c:numCache>
            </c:numRef>
          </c:val>
          <c:smooth val="0"/>
          <c:extLst>
            <c:ext xmlns:c16="http://schemas.microsoft.com/office/drawing/2014/chart" uri="{C3380CC4-5D6E-409C-BE32-E72D297353CC}">
              <c16:uniqueId val="{00000002-F1C4-4BFC-AED4-25BFFEEDFFF6}"/>
            </c:ext>
          </c:extLst>
        </c:ser>
        <c:dLbls>
          <c:showLegendKey val="0"/>
          <c:showVal val="0"/>
          <c:showCatName val="0"/>
          <c:showSerName val="0"/>
          <c:showPercent val="0"/>
          <c:showBubbleSize val="0"/>
        </c:dLbls>
        <c:smooth val="0"/>
        <c:axId val="1422410368"/>
        <c:axId val="1422410784"/>
      </c:lineChart>
      <c:catAx>
        <c:axId val="1422410368"/>
        <c:scaling>
          <c:orientation val="minMax"/>
        </c:scaling>
        <c:delete val="0"/>
        <c:axPos val="b"/>
        <c:numFmt formatCode="General" sourceLinked="1"/>
        <c:majorTickMark val="none"/>
        <c:minorTickMark val="cross"/>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422410784"/>
        <c:crosses val="autoZero"/>
        <c:auto val="1"/>
        <c:lblAlgn val="ctr"/>
        <c:lblOffset val="100"/>
        <c:noMultiLvlLbl val="0"/>
      </c:catAx>
      <c:valAx>
        <c:axId val="1422410784"/>
        <c:scaling>
          <c:orientation val="minMax"/>
          <c:max val="185"/>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sz="1000"/>
                  <a:t>Mtep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none"/>
        <c:minorTickMark val="cross"/>
        <c:tickLblPos val="nextTo"/>
        <c:spPr>
          <a:noFill/>
          <a:ln>
            <a:solidFill>
              <a:srgbClr val="DDDDDD"/>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422410368"/>
        <c:crosses val="autoZero"/>
        <c:crossBetween val="between"/>
        <c:majorUnit val="20"/>
      </c:valAx>
      <c:spPr>
        <a:noFill/>
        <a:ln>
          <a:noFill/>
        </a:ln>
        <a:effectLst/>
      </c:spPr>
    </c:plotArea>
    <c:legend>
      <c:legendPos val="b"/>
      <c:layout>
        <c:manualLayout>
          <c:xMode val="edge"/>
          <c:yMode val="edge"/>
          <c:x val="0.19306062091503268"/>
          <c:y val="0.75558268792710703"/>
          <c:w val="0.57828921568627445"/>
          <c:h val="0.21934912680334093"/>
        </c:manualLayout>
      </c:layout>
      <c:overlay val="0"/>
      <c:spPr>
        <a:solidFill>
          <a:schemeClr val="bg1"/>
        </a:solid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span"/>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a:t>Emissions de gaz à effet de serre du secteur des transports en France                                      (focus 2014-2030 ; scope 1)</a:t>
            </a:r>
          </a:p>
        </c:rich>
      </c:tx>
      <c:layout>
        <c:manualLayout>
          <c:xMode val="edge"/>
          <c:yMode val="edge"/>
          <c:x val="0.18361535947712418"/>
          <c:y val="4.4096902790555044E-3"/>
        </c:manualLayout>
      </c:layout>
      <c:overlay val="0"/>
      <c:spPr>
        <a:solidFill>
          <a:sysClr val="window" lastClr="FFFFFF"/>
        </a:solid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0234803921568628"/>
          <c:y val="0.15289665746703462"/>
          <c:w val="0.86425308676909818"/>
          <c:h val="0.44229408157007055"/>
        </c:manualLayout>
      </c:layout>
      <c:barChart>
        <c:barDir val="col"/>
        <c:grouping val="clustered"/>
        <c:varyColors val="0"/>
        <c:ser>
          <c:idx val="0"/>
          <c:order val="0"/>
          <c:tx>
            <c:v>Emissions constatées</c:v>
          </c:tx>
          <c:spPr>
            <a:solidFill>
              <a:srgbClr val="0070C0"/>
            </a:solidFill>
            <a:ln>
              <a:noFill/>
            </a:ln>
            <a:effectLst/>
          </c:spPr>
          <c:invertIfNegative val="0"/>
          <c:dLbls>
            <c:numFmt formatCode="#,##0" sourceLinked="0"/>
            <c:spPr>
              <a:solidFill>
                <a:srgbClr val="FFFFFF">
                  <a:alpha val="65098"/>
                </a:srgbClr>
              </a:solid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'Suivi 2019 - indicateurs SNBC1'!$O$1:$BW$1</c15:sqref>
                  </c15:fullRef>
                </c:ext>
              </c:extLst>
              <c:f>'Suivi 2019 - indicateurs SNBC1'!$AM$1:$BC$1</c:f>
              <c:numCache>
                <c:formatCode>General</c:formatCode>
                <c:ptCount val="1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numCache>
            </c:numRef>
          </c:cat>
          <c:val>
            <c:numRef>
              <c:extLst>
                <c:ext xmlns:c15="http://schemas.microsoft.com/office/drawing/2012/chart" uri="{02D57815-91ED-43cb-92C2-25804820EDAC}">
                  <c15:fullRef>
                    <c15:sqref>'Suivi 2019 - indicateurs SNBC1'!$O$36:$BW$36</c15:sqref>
                  </c15:fullRef>
                </c:ext>
              </c:extLst>
              <c:f>'Suivi 2019 - indicateurs SNBC1'!$AM$36:$BC$36</c:f>
              <c:numCache>
                <c:formatCode>0.00</c:formatCode>
                <c:ptCount val="17"/>
                <c:pt idx="0">
                  <c:v>136.977971329166</c:v>
                </c:pt>
                <c:pt idx="1">
                  <c:v>138.11328754959001</c:v>
                </c:pt>
                <c:pt idx="2">
                  <c:v>138.82089509276199</c:v>
                </c:pt>
                <c:pt idx="3">
                  <c:v>139.038740748734</c:v>
                </c:pt>
              </c:numCache>
            </c:numRef>
          </c:val>
          <c:extLst>
            <c:ext xmlns:c16="http://schemas.microsoft.com/office/drawing/2014/chart" uri="{C3380CC4-5D6E-409C-BE32-E72D297353CC}">
              <c16:uniqueId val="{00000000-7D35-4924-8F02-6CAF3BF10517}"/>
            </c:ext>
          </c:extLst>
        </c:ser>
        <c:ser>
          <c:idx val="1"/>
          <c:order val="1"/>
          <c:tx>
            <c:v>Emissions estimées</c:v>
          </c:tx>
          <c:spPr>
            <a:pattFill prst="dkUpDiag">
              <a:fgClr>
                <a:schemeClr val="bg1">
                  <a:lumMod val="85000"/>
                </a:schemeClr>
              </a:fgClr>
              <a:bgClr>
                <a:srgbClr val="0070C0"/>
              </a:bgClr>
            </a:pattFill>
            <a:ln>
              <a:noFill/>
            </a:ln>
            <a:effectLst/>
          </c:spPr>
          <c:invertIfNegative val="0"/>
          <c:cat>
            <c:numRef>
              <c:extLst>
                <c:ext xmlns:c15="http://schemas.microsoft.com/office/drawing/2012/chart" uri="{02D57815-91ED-43cb-92C2-25804820EDAC}">
                  <c15:fullRef>
                    <c15:sqref>'Suivi 2019 - indicateurs SNBC1'!$O$1:$BW$1</c15:sqref>
                  </c15:fullRef>
                </c:ext>
              </c:extLst>
              <c:f>'Suivi 2019 - indicateurs SNBC1'!$AM$1:$BC$1</c:f>
              <c:numCache>
                <c:formatCode>General</c:formatCode>
                <c:ptCount val="1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numCache>
            </c:numRef>
          </c:cat>
          <c:val>
            <c:numRef>
              <c:extLst>
                <c:ext xmlns:c15="http://schemas.microsoft.com/office/drawing/2012/chart" uri="{02D57815-91ED-43cb-92C2-25804820EDAC}">
                  <c15:fullRef>
                    <c15:sqref>'Suivi 2019 - indicateurs SNBC1'!$O$37:$BW$37</c15:sqref>
                  </c15:fullRef>
                </c:ext>
              </c:extLst>
              <c:f>'Suivi 2019 - indicateurs SNBC1'!$AM$37:$BC$37</c:f>
              <c:numCache>
                <c:formatCode>0.00</c:formatCode>
                <c:ptCount val="17"/>
                <c:pt idx="4">
                  <c:v>136.817813753823</c:v>
                </c:pt>
              </c:numCache>
            </c:numRef>
          </c:val>
          <c:extLst>
            <c:ext xmlns:c16="http://schemas.microsoft.com/office/drawing/2014/chart" uri="{C3380CC4-5D6E-409C-BE32-E72D297353CC}">
              <c16:uniqueId val="{00000001-7D35-4924-8F02-6CAF3BF10517}"/>
            </c:ext>
          </c:extLst>
        </c:ser>
        <c:dLbls>
          <c:showLegendKey val="0"/>
          <c:showVal val="0"/>
          <c:showCatName val="0"/>
          <c:showSerName val="0"/>
          <c:showPercent val="0"/>
          <c:showBubbleSize val="0"/>
        </c:dLbls>
        <c:gapWidth val="219"/>
        <c:overlap val="100"/>
        <c:axId val="1338589952"/>
        <c:axId val="1338590368"/>
      </c:barChart>
      <c:lineChart>
        <c:grouping val="standard"/>
        <c:varyColors val="0"/>
        <c:ser>
          <c:idx val="2"/>
          <c:order val="2"/>
          <c:tx>
            <c:v>Scénario SNBC 2015</c:v>
          </c:tx>
          <c:spPr>
            <a:ln w="19050" cap="rnd">
              <a:solidFill>
                <a:srgbClr val="00B050"/>
              </a:solidFill>
              <a:prstDash val="sysDot"/>
              <a:round/>
            </a:ln>
            <a:effectLst/>
          </c:spPr>
          <c:marker>
            <c:symbol val="none"/>
          </c:marker>
          <c:cat>
            <c:numRef>
              <c:extLst>
                <c:ext xmlns:c15="http://schemas.microsoft.com/office/drawing/2012/chart" uri="{02D57815-91ED-43cb-92C2-25804820EDAC}">
                  <c15:fullRef>
                    <c15:sqref>'Suivi 2019 - indicateurs SNBC1'!$O$1:$BW$1</c15:sqref>
                  </c15:fullRef>
                </c:ext>
              </c:extLst>
              <c:f>'Suivi 2019 - indicateurs SNBC1'!$AM$1:$BC$1</c:f>
              <c:numCache>
                <c:formatCode>General</c:formatCode>
                <c:ptCount val="1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numCache>
            </c:numRef>
          </c:cat>
          <c:val>
            <c:numRef>
              <c:extLst>
                <c:ext xmlns:c15="http://schemas.microsoft.com/office/drawing/2012/chart" uri="{02D57815-91ED-43cb-92C2-25804820EDAC}">
                  <c15:fullRef>
                    <c15:sqref>'Suivi 2019 - indicateurs SNBC1'!$O$38:$BW$38</c15:sqref>
                  </c15:fullRef>
                </c:ext>
              </c:extLst>
              <c:f>'Suivi 2019 - indicateurs SNBC1'!$AM$38:$BC$38</c:f>
              <c:numCache>
                <c:formatCode>0.00</c:formatCode>
                <c:ptCount val="17"/>
                <c:pt idx="1">
                  <c:v>134.32504580750287</c:v>
                </c:pt>
                <c:pt idx="2">
                  <c:v>130.0515879606408</c:v>
                </c:pt>
                <c:pt idx="3">
                  <c:v>125.77813011377972</c:v>
                </c:pt>
                <c:pt idx="4">
                  <c:v>121.50467226691866</c:v>
                </c:pt>
                <c:pt idx="5">
                  <c:v>117.23121442005758</c:v>
                </c:pt>
                <c:pt idx="6">
                  <c:v>112.95775657319447</c:v>
                </c:pt>
                <c:pt idx="7">
                  <c:v>110.31997848530546</c:v>
                </c:pt>
                <c:pt idx="8">
                  <c:v>107.68220039741543</c:v>
                </c:pt>
                <c:pt idx="9">
                  <c:v>105.04442230952537</c:v>
                </c:pt>
                <c:pt idx="10">
                  <c:v>102.40664422163435</c:v>
                </c:pt>
                <c:pt idx="11">
                  <c:v>99.768866133744112</c:v>
                </c:pt>
                <c:pt idx="12">
                  <c:v>97.26202755590019</c:v>
                </c:pt>
                <c:pt idx="13">
                  <c:v>94.755188978056282</c:v>
                </c:pt>
                <c:pt idx="14">
                  <c:v>92.248350400212374</c:v>
                </c:pt>
                <c:pt idx="15">
                  <c:v>89.741511822368452</c:v>
                </c:pt>
                <c:pt idx="16">
                  <c:v>87.234673244524529</c:v>
                </c:pt>
              </c:numCache>
            </c:numRef>
          </c:val>
          <c:smooth val="0"/>
          <c:extLst>
            <c:ext xmlns:c16="http://schemas.microsoft.com/office/drawing/2014/chart" uri="{C3380CC4-5D6E-409C-BE32-E72D297353CC}">
              <c16:uniqueId val="{00000002-7D35-4924-8F02-6CAF3BF10517}"/>
            </c:ext>
          </c:extLst>
        </c:ser>
        <c:ser>
          <c:idx val="3"/>
          <c:order val="3"/>
          <c:tx>
            <c:v>Parts annuelles sectorielles indicatives des budgets carbone adoptés en 2015 ajustés en 2019</c:v>
          </c:tx>
          <c:spPr>
            <a:ln w="28575" cap="rnd">
              <a:noFill/>
              <a:prstDash val="dash"/>
              <a:round/>
            </a:ln>
            <a:effectLst/>
          </c:spPr>
          <c:marker>
            <c:symbol val="dash"/>
            <c:size val="7"/>
            <c:spPr>
              <a:solidFill>
                <a:srgbClr val="00B050"/>
              </a:solidFill>
              <a:ln w="9525">
                <a:solidFill>
                  <a:srgbClr val="00B050"/>
                </a:solidFill>
              </a:ln>
              <a:effectLst/>
            </c:spPr>
          </c:marker>
          <c:cat>
            <c:strLit>
              <c:ptCount val="1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'Suivi 2019 - indicateurs SNBC1'!$O$39:$BW$39</c15:sqref>
                  </c15:fullRef>
                </c:ext>
              </c:extLst>
              <c:f>'Suivi 2019 - indicateurs SNBC1'!$AM$39:$BC$39</c:f>
              <c:numCache>
                <c:formatCode>0.00</c:formatCode>
                <c:ptCount val="17"/>
                <c:pt idx="1">
                  <c:v>134.32504580750287</c:v>
                </c:pt>
                <c:pt idx="2">
                  <c:v>130.0515879606408</c:v>
                </c:pt>
                <c:pt idx="3">
                  <c:v>125.77813011377972</c:v>
                </c:pt>
                <c:pt idx="4">
                  <c:v>121.50467226691866</c:v>
                </c:pt>
                <c:pt idx="5">
                  <c:v>117.23121442005758</c:v>
                </c:pt>
                <c:pt idx="6">
                  <c:v>112.95775657319447</c:v>
                </c:pt>
                <c:pt idx="7">
                  <c:v>110.31997848530546</c:v>
                </c:pt>
                <c:pt idx="8">
                  <c:v>107.68220039741543</c:v>
                </c:pt>
                <c:pt idx="9">
                  <c:v>105.04442230952537</c:v>
                </c:pt>
                <c:pt idx="10">
                  <c:v>102.40664422163435</c:v>
                </c:pt>
                <c:pt idx="11">
                  <c:v>99.768866133744112</c:v>
                </c:pt>
                <c:pt idx="12">
                  <c:v>97.26202755590019</c:v>
                </c:pt>
                <c:pt idx="13">
                  <c:v>94.755188978056282</c:v>
                </c:pt>
                <c:pt idx="14">
                  <c:v>92.248350400212374</c:v>
                </c:pt>
              </c:numCache>
            </c:numRef>
          </c:val>
          <c:smooth val="0"/>
          <c:extLst>
            <c:ext xmlns:c16="http://schemas.microsoft.com/office/drawing/2014/chart" uri="{C3380CC4-5D6E-409C-BE32-E72D297353CC}">
              <c16:uniqueId val="{00000003-7D35-4924-8F02-6CAF3BF10517}"/>
            </c:ext>
          </c:extLst>
        </c:ser>
        <c:ser>
          <c:idx val="4"/>
          <c:order val="4"/>
          <c:tx>
            <c:v>Scénario SNBC 2018</c:v>
          </c:tx>
          <c:spPr>
            <a:ln w="19050" cap="rnd">
              <a:solidFill>
                <a:srgbClr val="FFC000"/>
              </a:solidFill>
              <a:prstDash val="sysDot"/>
              <a:round/>
            </a:ln>
            <a:effectLst/>
          </c:spPr>
          <c:marker>
            <c:symbol val="none"/>
          </c:marker>
          <c:cat>
            <c:strLit>
              <c:ptCount val="1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'Suivi 2019 - indicateurs SNBC1'!$O$40:$BW$40</c15:sqref>
                  </c15:fullRef>
                </c:ext>
              </c:extLst>
              <c:f>'Suivi 2019 - indicateurs SNBC1'!$AM$40:$BC$40</c:f>
              <c:numCache>
                <c:formatCode>0.00</c:formatCode>
                <c:ptCount val="17"/>
                <c:pt idx="5">
                  <c:v>132.86000000000001</c:v>
                </c:pt>
                <c:pt idx="6">
                  <c:v>131.91999999999999</c:v>
                </c:pt>
                <c:pt idx="7">
                  <c:v>128.66</c:v>
                </c:pt>
                <c:pt idx="8">
                  <c:v>125.4</c:v>
                </c:pt>
                <c:pt idx="9">
                  <c:v>122.15</c:v>
                </c:pt>
                <c:pt idx="10">
                  <c:v>118.89</c:v>
                </c:pt>
                <c:pt idx="11">
                  <c:v>115.63</c:v>
                </c:pt>
                <c:pt idx="12">
                  <c:v>112.25</c:v>
                </c:pt>
                <c:pt idx="13">
                  <c:v>108.88</c:v>
                </c:pt>
                <c:pt idx="14">
                  <c:v>105.51</c:v>
                </c:pt>
                <c:pt idx="15">
                  <c:v>102.13</c:v>
                </c:pt>
                <c:pt idx="16">
                  <c:v>98.76</c:v>
                </c:pt>
              </c:numCache>
            </c:numRef>
          </c:val>
          <c:smooth val="0"/>
          <c:extLst>
            <c:ext xmlns:c16="http://schemas.microsoft.com/office/drawing/2014/chart" uri="{C3380CC4-5D6E-409C-BE32-E72D297353CC}">
              <c16:uniqueId val="{00000004-7D35-4924-8F02-6CAF3BF10517}"/>
            </c:ext>
          </c:extLst>
        </c:ser>
        <c:ser>
          <c:idx val="5"/>
          <c:order val="5"/>
          <c:tx>
            <c:v>Parts annuelles sectorielles indicatives des projets de budgets carbone 2019</c:v>
          </c:tx>
          <c:spPr>
            <a:ln w="28575" cap="rnd">
              <a:noFill/>
              <a:prstDash val="dash"/>
              <a:round/>
            </a:ln>
            <a:effectLst/>
          </c:spPr>
          <c:marker>
            <c:symbol val="dash"/>
            <c:size val="7"/>
            <c:spPr>
              <a:solidFill>
                <a:srgbClr val="FFC000"/>
              </a:solidFill>
              <a:ln w="9525">
                <a:solidFill>
                  <a:srgbClr val="FFC000"/>
                </a:solidFill>
              </a:ln>
              <a:effectLst/>
            </c:spPr>
          </c:marker>
          <c:cat>
            <c:strLit>
              <c:ptCount val="1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'Suivi 2019 - indicateurs SNBC1'!$O$41:$BW$41</c15:sqref>
                  </c15:fullRef>
                </c:ext>
              </c:extLst>
              <c:f>'Suivi 2019 - indicateurs SNBC1'!$AM$41:$BC$41</c:f>
              <c:numCache>
                <c:formatCode>0.00</c:formatCode>
                <c:ptCount val="17"/>
                <c:pt idx="5">
                  <c:v>132.86000000000001</c:v>
                </c:pt>
                <c:pt idx="6">
                  <c:v>131.91999999999999</c:v>
                </c:pt>
                <c:pt idx="7">
                  <c:v>128.66</c:v>
                </c:pt>
                <c:pt idx="8">
                  <c:v>125.4</c:v>
                </c:pt>
                <c:pt idx="9">
                  <c:v>122.15</c:v>
                </c:pt>
                <c:pt idx="10">
                  <c:v>118.89</c:v>
                </c:pt>
                <c:pt idx="11">
                  <c:v>115.63</c:v>
                </c:pt>
                <c:pt idx="12">
                  <c:v>112.25</c:v>
                </c:pt>
                <c:pt idx="13">
                  <c:v>108.88</c:v>
                </c:pt>
                <c:pt idx="14">
                  <c:v>105.51</c:v>
                </c:pt>
                <c:pt idx="15">
                  <c:v>102.13</c:v>
                </c:pt>
                <c:pt idx="16">
                  <c:v>98.76</c:v>
                </c:pt>
              </c:numCache>
            </c:numRef>
          </c:val>
          <c:smooth val="0"/>
          <c:extLst>
            <c:ext xmlns:c16="http://schemas.microsoft.com/office/drawing/2014/chart" uri="{C3380CC4-5D6E-409C-BE32-E72D297353CC}">
              <c16:uniqueId val="{00000005-7D35-4924-8F02-6CAF3BF10517}"/>
            </c:ext>
          </c:extLst>
        </c:ser>
        <c:dLbls>
          <c:showLegendKey val="0"/>
          <c:showVal val="0"/>
          <c:showCatName val="0"/>
          <c:showSerName val="0"/>
          <c:showPercent val="0"/>
          <c:showBubbleSize val="0"/>
        </c:dLbls>
        <c:marker val="1"/>
        <c:smooth val="0"/>
        <c:axId val="1338589952"/>
        <c:axId val="1338590368"/>
      </c:lineChart>
      <c:catAx>
        <c:axId val="1338589952"/>
        <c:scaling>
          <c:orientation val="minMax"/>
        </c:scaling>
        <c:delete val="0"/>
        <c:axPos val="b"/>
        <c:numFmt formatCode="General" sourceLinked="1"/>
        <c:majorTickMark val="none"/>
        <c:minorTickMark val="cross"/>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338590368"/>
        <c:crosses val="autoZero"/>
        <c:auto val="1"/>
        <c:lblAlgn val="ctr"/>
        <c:lblOffset val="100"/>
        <c:noMultiLvlLbl val="0"/>
      </c:catAx>
      <c:valAx>
        <c:axId val="1338590368"/>
        <c:scaling>
          <c:orientation val="minMax"/>
          <c:max val="140"/>
          <c:min val="8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sz="1000"/>
                  <a:t>Mt</a:t>
                </a:r>
                <a:r>
                  <a:rPr lang="fr-FR" sz="1000" baseline="0"/>
                  <a:t>CO2eq</a:t>
                </a:r>
                <a:endParaRPr lang="fr-FR" sz="1000"/>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338589952"/>
        <c:crosses val="autoZero"/>
        <c:crossBetween val="between"/>
      </c:valAx>
      <c:spPr>
        <a:noFill/>
        <a:ln>
          <a:noFill/>
        </a:ln>
        <a:effectLst/>
      </c:spPr>
    </c:plotArea>
    <c:legend>
      <c:legendPos val="r"/>
      <c:layout>
        <c:manualLayout>
          <c:xMode val="edge"/>
          <c:yMode val="edge"/>
          <c:x val="7.9886567897289651E-2"/>
          <c:y val="0.66394418889911067"/>
          <c:w val="0.88685314420064665"/>
          <c:h val="0.3360558111008892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0">
                <a:solidFill>
                  <a:srgbClr val="595959"/>
                </a:solidFill>
              </a:defRPr>
            </a:pPr>
            <a:r>
              <a:rPr lang="en-US" sz="1050" b="0">
                <a:solidFill>
                  <a:srgbClr val="595959"/>
                </a:solidFill>
              </a:rPr>
              <a:t>Consommations d'énergie finale (toutes énergies confondues et produits</a:t>
            </a:r>
            <a:r>
              <a:rPr lang="en-US" sz="1050" b="0" baseline="0">
                <a:solidFill>
                  <a:srgbClr val="595959"/>
                </a:solidFill>
              </a:rPr>
              <a:t> pétroliers) du </a:t>
            </a:r>
            <a:r>
              <a:rPr lang="en-US" sz="1050" b="0">
                <a:solidFill>
                  <a:srgbClr val="595959"/>
                </a:solidFill>
              </a:rPr>
              <a:t>secteur des transports (focus 2014-2030)</a:t>
            </a:r>
          </a:p>
        </c:rich>
      </c:tx>
      <c:layout>
        <c:manualLayout>
          <c:xMode val="edge"/>
          <c:yMode val="edge"/>
          <c:x val="0.10882852935002166"/>
          <c:y val="0"/>
        </c:manualLayout>
      </c:layout>
      <c:overlay val="0"/>
      <c:spPr>
        <a:solidFill>
          <a:sysClr val="window" lastClr="FFFFFF"/>
        </a:solidFill>
      </c:spPr>
    </c:title>
    <c:autoTitleDeleted val="0"/>
    <c:plotArea>
      <c:layout>
        <c:manualLayout>
          <c:layoutTarget val="inner"/>
          <c:xMode val="edge"/>
          <c:yMode val="edge"/>
          <c:x val="7.8308620689655176E-2"/>
          <c:y val="0.15192511320097526"/>
          <c:w val="0.89531590038314157"/>
          <c:h val="0.45980390107976304"/>
        </c:manualLayout>
      </c:layout>
      <c:lineChart>
        <c:grouping val="standard"/>
        <c:varyColors val="0"/>
        <c:ser>
          <c:idx val="20"/>
          <c:order val="0"/>
          <c:tx>
            <c:v>Consommation d'énergie finale (toutes énergies confondues) du secteur des transports</c:v>
          </c:tx>
          <c:spPr>
            <a:ln w="25400">
              <a:solidFill>
                <a:srgbClr val="0070C0"/>
              </a:solidFill>
            </a:ln>
          </c:spPr>
          <c:marker>
            <c:symbol val="none"/>
          </c:marker>
          <c:dLbls>
            <c:dLbl>
              <c:idx val="0"/>
              <c:layout>
                <c:manualLayout>
                  <c:x val="-3.2317875689220767E-2"/>
                  <c:y val="4.32337962962962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A71-4752-A24A-9D6C25145F2E}"/>
                </c:ext>
              </c:extLst>
            </c:dLbl>
            <c:dLbl>
              <c:idx val="1"/>
              <c:layout>
                <c:manualLayout>
                  <c:x val="-3.2317875689220787E-2"/>
                  <c:y val="4.32337962962962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A71-4752-A24A-9D6C25145F2E}"/>
                </c:ext>
              </c:extLst>
            </c:dLbl>
            <c:dLbl>
              <c:idx val="2"/>
              <c:layout>
                <c:manualLayout>
                  <c:x val="-3.0243557609039753E-2"/>
                  <c:y val="5.05833333333333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A71-4752-A24A-9D6C25145F2E}"/>
                </c:ext>
              </c:extLst>
            </c:dLbl>
            <c:dLbl>
              <c:idx val="3"/>
              <c:layout>
                <c:manualLayout>
                  <c:x val="-3.2317875689220767E-2"/>
                  <c:y val="5.7932870370370371E-2"/>
                </c:manualLayout>
              </c:layout>
              <c:numFmt formatCode="#,##0.0" sourceLinked="0"/>
              <c:spPr>
                <a:noFill/>
                <a:ln>
                  <a:noFill/>
                </a:ln>
                <a:effectLst/>
              </c:spPr>
              <c:txPr>
                <a:bodyPr wrap="square" lIns="38100" tIns="19050" rIns="38100" bIns="19050" anchor="ctr">
                  <a:spAutoFit/>
                </a:bodyPr>
                <a:lstStyle/>
                <a:p>
                  <a:pPr>
                    <a:defRPr sz="800" i="1"/>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A71-4752-A24A-9D6C25145F2E}"/>
                </c:ext>
              </c:extLst>
            </c:dLbl>
            <c:numFmt formatCode="#,##0.0" sourceLinked="0"/>
            <c:spPr>
              <a:noFill/>
              <a:ln>
                <a:noFill/>
              </a:ln>
              <a:effectLst/>
            </c:spPr>
            <c:txPr>
              <a:bodyPr wrap="square" lIns="38100" tIns="19050" rIns="38100" bIns="19050" anchor="ctr">
                <a:spAutoFit/>
              </a:bodyPr>
              <a:lstStyle/>
              <a:p>
                <a:pPr>
                  <a:defRPr sz="800"/>
                </a:pPr>
                <a:endParaRPr lang="fr-FR"/>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noFill/>
                    </a:ln>
                  </c:spPr>
                </c15:leaderLines>
              </c:ext>
            </c:extLst>
          </c:dLbls>
          <c:cat>
            <c:numRef>
              <c:extLst>
                <c:ext xmlns:c15="http://schemas.microsoft.com/office/drawing/2012/chart" uri="{02D57815-91ED-43cb-92C2-25804820EDAC}">
                  <c15:fullRef>
                    <c15:sqref>'Suivi 2019 - indicateurs SNBC1'!$O$1:$BW$1</c15:sqref>
                  </c15:fullRef>
                </c:ext>
              </c:extLst>
              <c:f>'Suivi 2019 - indicateurs SNBC1'!$AM$1:$BC$1</c:f>
              <c:numCache>
                <c:formatCode>General</c:formatCode>
                <c:ptCount val="1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numCache>
            </c:numRef>
          </c:cat>
          <c:val>
            <c:numRef>
              <c:extLst>
                <c:ext xmlns:c15="http://schemas.microsoft.com/office/drawing/2012/chart" uri="{02D57815-91ED-43cb-92C2-25804820EDAC}">
                  <c15:fullRef>
                    <c15:sqref>'Suivi 2019 - indicateurs SNBC1'!$O$43:$BH$43</c15:sqref>
                  </c15:fullRef>
                </c:ext>
              </c:extLst>
              <c:f>'Suivi 2019 - indicateurs SNBC1'!$AM$43:$BC$43</c:f>
              <c:numCache>
                <c:formatCode>0.00</c:formatCode>
                <c:ptCount val="17"/>
                <c:pt idx="0">
                  <c:v>43.41359771334578</c:v>
                </c:pt>
                <c:pt idx="1">
                  <c:v>43.816422876653974</c:v>
                </c:pt>
                <c:pt idx="2">
                  <c:v>43.894432473165189</c:v>
                </c:pt>
                <c:pt idx="3">
                  <c:v>44.198473926079494</c:v>
                </c:pt>
              </c:numCache>
            </c:numRef>
          </c:val>
          <c:smooth val="0"/>
          <c:extLst>
            <c:ext xmlns:c16="http://schemas.microsoft.com/office/drawing/2014/chart" uri="{C3380CC4-5D6E-409C-BE32-E72D297353CC}">
              <c16:uniqueId val="{00000000-7956-463B-9481-82375CDF350A}"/>
            </c:ext>
          </c:extLst>
        </c:ser>
        <c:ser>
          <c:idx val="21"/>
          <c:order val="1"/>
          <c:tx>
            <c:v>Scénario SNBC 2015 - Toutes énergies confondues (recalé sur 2010)</c:v>
          </c:tx>
          <c:spPr>
            <a:ln w="25400">
              <a:solidFill>
                <a:srgbClr val="00B050"/>
              </a:solidFill>
              <a:prstDash val="sysDot"/>
            </a:ln>
          </c:spPr>
          <c:marker>
            <c:symbol val="none"/>
          </c:marker>
          <c:cat>
            <c:numRef>
              <c:extLst>
                <c:ext xmlns:c15="http://schemas.microsoft.com/office/drawing/2012/chart" uri="{02D57815-91ED-43cb-92C2-25804820EDAC}">
                  <c15:fullRef>
                    <c15:sqref>'Suivi 2019 - indicateurs SNBC1'!$O$1:$BW$1</c15:sqref>
                  </c15:fullRef>
                </c:ext>
              </c:extLst>
              <c:f>'Suivi 2019 - indicateurs SNBC1'!$AM$1:$BC$1</c:f>
              <c:numCache>
                <c:formatCode>General</c:formatCode>
                <c:ptCount val="1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numCache>
            </c:numRef>
          </c:cat>
          <c:val>
            <c:numRef>
              <c:extLst>
                <c:ext xmlns:c15="http://schemas.microsoft.com/office/drawing/2012/chart" uri="{02D57815-91ED-43cb-92C2-25804820EDAC}">
                  <c15:fullRef>
                    <c15:sqref>'Suivi 2019 - indicateurs SNBC1'!$O$45:$BH$45</c15:sqref>
                  </c15:fullRef>
                </c:ext>
              </c:extLst>
              <c:f>'Suivi 2019 - indicateurs SNBC1'!$AM$45:$BC$45</c:f>
              <c:numCache>
                <c:formatCode>0.00</c:formatCode>
                <c:ptCount val="17"/>
                <c:pt idx="1">
                  <c:v>41.760271876959123</c:v>
                </c:pt>
                <c:pt idx="2">
                  <c:v>40.832542262040256</c:v>
                </c:pt>
                <c:pt idx="3">
                  <c:v>39.904812647121389</c:v>
                </c:pt>
                <c:pt idx="4">
                  <c:v>38.977083032202522</c:v>
                </c:pt>
                <c:pt idx="5">
                  <c:v>38.049353417283655</c:v>
                </c:pt>
                <c:pt idx="6">
                  <c:v>37.121623802364788</c:v>
                </c:pt>
                <c:pt idx="7">
                  <c:v>36.541798624536575</c:v>
                </c:pt>
                <c:pt idx="8">
                  <c:v>35.961973446708363</c:v>
                </c:pt>
                <c:pt idx="9">
                  <c:v>35.382148268880144</c:v>
                </c:pt>
                <c:pt idx="10">
                  <c:v>34.802323091051932</c:v>
                </c:pt>
                <c:pt idx="11">
                  <c:v>34.222497913223719</c:v>
                </c:pt>
                <c:pt idx="12">
                  <c:v>33.642672735395507</c:v>
                </c:pt>
                <c:pt idx="13">
                  <c:v>33.062847557567288</c:v>
                </c:pt>
                <c:pt idx="14">
                  <c:v>32.483022379739076</c:v>
                </c:pt>
                <c:pt idx="15">
                  <c:v>31.90319720191086</c:v>
                </c:pt>
                <c:pt idx="16">
                  <c:v>31.323372024082644</c:v>
                </c:pt>
              </c:numCache>
            </c:numRef>
          </c:val>
          <c:smooth val="0"/>
          <c:extLst>
            <c:ext xmlns:c16="http://schemas.microsoft.com/office/drawing/2014/chart" uri="{C3380CC4-5D6E-409C-BE32-E72D297353CC}">
              <c16:uniqueId val="{00000001-7956-463B-9481-82375CDF350A}"/>
            </c:ext>
          </c:extLst>
        </c:ser>
        <c:ser>
          <c:idx val="0"/>
          <c:order val="2"/>
          <c:tx>
            <c:v>Scénario SNBC 2018 - Toutes énergies confondues (recalé sur 2015)</c:v>
          </c:tx>
          <c:spPr>
            <a:ln>
              <a:solidFill>
                <a:srgbClr val="FFC000"/>
              </a:solidFill>
              <a:prstDash val="sysDot"/>
            </a:ln>
          </c:spPr>
          <c:marker>
            <c:symbol val="none"/>
          </c:marker>
          <c:cat>
            <c:numRef>
              <c:extLst>
                <c:ext xmlns:c15="http://schemas.microsoft.com/office/drawing/2012/chart" uri="{02D57815-91ED-43cb-92C2-25804820EDAC}">
                  <c15:fullRef>
                    <c15:sqref>'Suivi 2019 - indicateurs SNBC1'!$O$1:$BW$1</c15:sqref>
                  </c15:fullRef>
                </c:ext>
              </c:extLst>
              <c:f>'Suivi 2019 - indicateurs SNBC1'!$AM$1:$BC$1</c:f>
              <c:numCache>
                <c:formatCode>General</c:formatCode>
                <c:ptCount val="1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numCache>
            </c:numRef>
          </c:cat>
          <c:val>
            <c:numRef>
              <c:extLst>
                <c:ext xmlns:c15="http://schemas.microsoft.com/office/drawing/2012/chart" uri="{02D57815-91ED-43cb-92C2-25804820EDAC}">
                  <c15:fullRef>
                    <c15:sqref>'Suivi 2019 - indicateurs SNBC1'!$O$46:$BW$46</c15:sqref>
                  </c15:fullRef>
                </c:ext>
              </c:extLst>
              <c:f>'Suivi 2019 - indicateurs SNBC1'!$AM$46:$BC$46</c:f>
              <c:numCache>
                <c:formatCode>0.00</c:formatCode>
                <c:ptCount val="17"/>
                <c:pt idx="5">
                  <c:v>43.117495470641813</c:v>
                </c:pt>
                <c:pt idx="6">
                  <c:v>42.942763619138802</c:v>
                </c:pt>
                <c:pt idx="7">
                  <c:v>42.185893529000246</c:v>
                </c:pt>
                <c:pt idx="8">
                  <c:v>41.429023438861691</c:v>
                </c:pt>
                <c:pt idx="9">
                  <c:v>40.672153348723135</c:v>
                </c:pt>
                <c:pt idx="10">
                  <c:v>39.91528325858458</c:v>
                </c:pt>
                <c:pt idx="11">
                  <c:v>39.158413168446032</c:v>
                </c:pt>
                <c:pt idx="12">
                  <c:v>38.346116207162872</c:v>
                </c:pt>
                <c:pt idx="13">
                  <c:v>37.533819245879712</c:v>
                </c:pt>
                <c:pt idx="14">
                  <c:v>36.721522284596553</c:v>
                </c:pt>
                <c:pt idx="15">
                  <c:v>35.909225323313393</c:v>
                </c:pt>
                <c:pt idx="16">
                  <c:v>35.096928362030226</c:v>
                </c:pt>
              </c:numCache>
            </c:numRef>
          </c:val>
          <c:smooth val="0"/>
          <c:extLst>
            <c:ext xmlns:c16="http://schemas.microsoft.com/office/drawing/2014/chart" uri="{C3380CC4-5D6E-409C-BE32-E72D297353CC}">
              <c16:uniqueId val="{00000002-7956-463B-9481-82375CDF350A}"/>
            </c:ext>
          </c:extLst>
        </c:ser>
        <c:ser>
          <c:idx val="24"/>
          <c:order val="4"/>
          <c:tx>
            <c:v>Produits pétroliers</c:v>
          </c:tx>
          <c:spPr>
            <a:ln w="19050">
              <a:solidFill>
                <a:srgbClr val="BA4BFF"/>
              </a:solidFill>
              <a:prstDash val="sysDash"/>
            </a:ln>
          </c:spPr>
          <c:marker>
            <c:symbol val="none"/>
          </c:marker>
          <c:cat>
            <c:numRef>
              <c:extLst>
                <c:ext xmlns:c15="http://schemas.microsoft.com/office/drawing/2012/chart" uri="{02D57815-91ED-43cb-92C2-25804820EDAC}">
                  <c15:fullRef>
                    <c15:sqref>'Suivi 2019 - indicateurs SNBC1'!$O$1:$BW$1</c15:sqref>
                  </c15:fullRef>
                </c:ext>
              </c:extLst>
              <c:f>'Suivi 2019 - indicateurs SNBC1'!$AM$1:$BC$1</c:f>
              <c:numCache>
                <c:formatCode>General</c:formatCode>
                <c:ptCount val="1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numCache>
            </c:numRef>
          </c:cat>
          <c:val>
            <c:numRef>
              <c:extLst>
                <c:ext xmlns:c15="http://schemas.microsoft.com/office/drawing/2012/chart" uri="{02D57815-91ED-43cb-92C2-25804820EDAC}">
                  <c15:fullRef>
                    <c15:sqref>'Suivi 2019 - indicateurs SNBC1'!$O$53:$BH$53</c15:sqref>
                  </c15:fullRef>
                </c:ext>
              </c:extLst>
              <c:f>'Suivi 2019 - indicateurs SNBC1'!$AM$53:$BC$53</c:f>
              <c:numCache>
                <c:formatCode>0.00</c:formatCode>
                <c:ptCount val="17"/>
                <c:pt idx="0">
                  <c:v>39.45520301735715</c:v>
                </c:pt>
                <c:pt idx="1">
                  <c:v>39.799670799297282</c:v>
                </c:pt>
                <c:pt idx="2">
                  <c:v>39.769377783526565</c:v>
                </c:pt>
                <c:pt idx="3">
                  <c:v>39.837220686722688</c:v>
                </c:pt>
              </c:numCache>
            </c:numRef>
          </c:val>
          <c:smooth val="0"/>
          <c:extLst>
            <c:ext xmlns:c16="http://schemas.microsoft.com/office/drawing/2014/chart" uri="{C3380CC4-5D6E-409C-BE32-E72D297353CC}">
              <c16:uniqueId val="{00000003-7956-463B-9481-82375CDF350A}"/>
            </c:ext>
          </c:extLst>
        </c:ser>
        <c:dLbls>
          <c:showLegendKey val="0"/>
          <c:showVal val="0"/>
          <c:showCatName val="0"/>
          <c:showSerName val="0"/>
          <c:showPercent val="0"/>
          <c:showBubbleSize val="0"/>
        </c:dLbls>
        <c:smooth val="0"/>
        <c:axId val="1415974400"/>
        <c:axId val="1415974816"/>
        <c:extLst>
          <c:ext xmlns:c15="http://schemas.microsoft.com/office/drawing/2012/chart" uri="{02D57815-91ED-43cb-92C2-25804820EDAC}">
            <c15:filteredLineSeries>
              <c15:ser>
                <c:idx val="23"/>
                <c:order val="3"/>
                <c:tx>
                  <c:v>Gaz</c:v>
                </c:tx>
                <c:spPr>
                  <a:ln w="19050">
                    <a:solidFill>
                      <a:srgbClr val="FF4343"/>
                    </a:solidFill>
                    <a:prstDash val="sysDash"/>
                  </a:ln>
                </c:spPr>
                <c:marker>
                  <c:symbol val="none"/>
                </c:marker>
                <c:cat>
                  <c:numRef>
                    <c:extLst>
                      <c:ext uri="{02D57815-91ED-43cb-92C2-25804820EDAC}">
                        <c15:fullRef>
                          <c15:sqref>'Suivi 2019 - indicateurs SNBC1'!$O$1:$BW$1</c15:sqref>
                        </c15:fullRef>
                        <c15:formulaRef>
                          <c15:sqref>'Suivi 2019 - indicateurs SNBC1'!$AM$1:$BC$1</c15:sqref>
                        </c15:formulaRef>
                      </c:ext>
                    </c:extLst>
                    <c:numCache>
                      <c:formatCode>General</c:formatCode>
                      <c:ptCount val="1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numCache>
                  </c:numRef>
                </c:cat>
                <c:val>
                  <c:numRef>
                    <c:extLst>
                      <c:ext uri="{02D57815-91ED-43cb-92C2-25804820EDAC}">
                        <c15:fullRef>
                          <c15:sqref>'Suivi 2019 - indicateurs SNBC1'!$O$50:$BH$50</c15:sqref>
                        </c15:fullRef>
                        <c15:formulaRef>
                          <c15:sqref>'Suivi 2019 - indicateurs SNBC1'!$AM$50:$BC$50</c15:sqref>
                        </c15:formulaRef>
                      </c:ext>
                    </c:extLst>
                    <c:numCache>
                      <c:formatCode>0.00</c:formatCode>
                      <c:ptCount val="17"/>
                      <c:pt idx="0">
                        <c:v>7.2422957867583834E-2</c:v>
                      </c:pt>
                      <c:pt idx="1">
                        <c:v>7.5986478933791915E-2</c:v>
                      </c:pt>
                      <c:pt idx="2">
                        <c:v>8.1311908856405851E-2</c:v>
                      </c:pt>
                      <c:pt idx="3">
                        <c:v>9.2293981083404975E-2</c:v>
                      </c:pt>
                    </c:numCache>
                  </c:numRef>
                </c:val>
                <c:smooth val="0"/>
                <c:extLst>
                  <c:ext xmlns:c16="http://schemas.microsoft.com/office/drawing/2014/chart" uri="{C3380CC4-5D6E-409C-BE32-E72D297353CC}">
                    <c16:uniqueId val="{00000004-7956-463B-9481-82375CDF350A}"/>
                  </c:ext>
                </c:extLst>
              </c15:ser>
            </c15:filteredLineSeries>
            <c15:filteredLineSeries>
              <c15:ser>
                <c:idx val="22"/>
                <c:order val="5"/>
                <c:tx>
                  <c:v>Electricité</c:v>
                </c:tx>
                <c:spPr>
                  <a:ln w="19050">
                    <a:solidFill>
                      <a:schemeClr val="accent5">
                        <a:lumMod val="60000"/>
                        <a:lumOff val="40000"/>
                      </a:schemeClr>
                    </a:solidFill>
                    <a:prstDash val="sysDash"/>
                  </a:ln>
                </c:spPr>
                <c:marker>
                  <c:symbol val="none"/>
                </c:marker>
                <c:cat>
                  <c:numRef>
                    <c:extLst>
                      <c:ext xmlns:c15="http://schemas.microsoft.com/office/drawing/2012/chart" uri="{02D57815-91ED-43cb-92C2-25804820EDAC}">
                        <c15:fullRef>
                          <c15:sqref>'Suivi 2019 - indicateurs SNBC1'!$O$1:$BW$1</c15:sqref>
                        </c15:fullRef>
                        <c15:formulaRef>
                          <c15:sqref>'Suivi 2019 - indicateurs SNBC1'!$AM$1:$BC$1</c15:sqref>
                        </c15:formulaRef>
                      </c:ext>
                    </c:extLst>
                    <c:numCache>
                      <c:formatCode>General</c:formatCode>
                      <c:ptCount val="1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numCache>
                  </c:numRef>
                </c:cat>
                <c:val>
                  <c:numRef>
                    <c:extLst>
                      <c:ext xmlns:c15="http://schemas.microsoft.com/office/drawing/2012/chart" uri="{02D57815-91ED-43cb-92C2-25804820EDAC}">
                        <c15:fullRef>
                          <c15:sqref>'Suivi 2019 - indicateurs SNBC1'!$O$47:$BH$47</c15:sqref>
                        </c15:fullRef>
                        <c15:formulaRef>
                          <c15:sqref>'Suivi 2019 - indicateurs SNBC1'!$AM$47:$BC$47</c15:sqref>
                        </c15:formulaRef>
                      </c:ext>
                    </c:extLst>
                    <c:numCache>
                      <c:formatCode>0.00</c:formatCode>
                      <c:ptCount val="17"/>
                      <c:pt idx="0">
                        <c:v>0.93097162319326399</c:v>
                      </c:pt>
                      <c:pt idx="1">
                        <c:v>0.94476665448079422</c:v>
                      </c:pt>
                      <c:pt idx="2">
                        <c:v>0.92874348453067312</c:v>
                      </c:pt>
                      <c:pt idx="3">
                        <c:v>0.93395887435130376</c:v>
                      </c:pt>
                    </c:numCache>
                  </c:numRef>
                </c:val>
                <c:smooth val="0"/>
                <c:extLst xmlns:c15="http://schemas.microsoft.com/office/drawing/2012/chart">
                  <c:ext xmlns:c16="http://schemas.microsoft.com/office/drawing/2014/chart" uri="{C3380CC4-5D6E-409C-BE32-E72D297353CC}">
                    <c16:uniqueId val="{00000005-7956-463B-9481-82375CDF350A}"/>
                  </c:ext>
                </c:extLst>
              </c15:ser>
            </c15:filteredLineSeries>
            <c15:filteredLineSeries>
              <c15:ser>
                <c:idx val="25"/>
                <c:order val="6"/>
                <c:tx>
                  <c:v>Energies renouvelables thermiques et déchets</c:v>
                </c:tx>
                <c:spPr>
                  <a:ln w="19050">
                    <a:solidFill>
                      <a:srgbClr val="FA94FC"/>
                    </a:solidFill>
                    <a:prstDash val="sysDash"/>
                  </a:ln>
                </c:spPr>
                <c:marker>
                  <c:symbol val="none"/>
                </c:marker>
                <c:cat>
                  <c:numRef>
                    <c:extLst>
                      <c:ext xmlns:c15="http://schemas.microsoft.com/office/drawing/2012/chart" uri="{02D57815-91ED-43cb-92C2-25804820EDAC}">
                        <c15:fullRef>
                          <c15:sqref>'Suivi 2019 - indicateurs SNBC1'!$O$1:$BW$1</c15:sqref>
                        </c15:fullRef>
                        <c15:formulaRef>
                          <c15:sqref>'Suivi 2019 - indicateurs SNBC1'!$AM$1:$BC$1</c15:sqref>
                        </c15:formulaRef>
                      </c:ext>
                    </c:extLst>
                    <c:numCache>
                      <c:formatCode>General</c:formatCode>
                      <c:ptCount val="1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numCache>
                  </c:numRef>
                </c:cat>
                <c:val>
                  <c:numRef>
                    <c:extLst>
                      <c:ext xmlns:c15="http://schemas.microsoft.com/office/drawing/2012/chart" uri="{02D57815-91ED-43cb-92C2-25804820EDAC}">
                        <c15:fullRef>
                          <c15:sqref>'Suivi 2019 - indicateurs SNBC1'!$O$56:$BH$56</c15:sqref>
                        </c15:fullRef>
                        <c15:formulaRef>
                          <c15:sqref>'Suivi 2019 - indicateurs SNBC1'!$AM$56:$BC$56</c15:sqref>
                        </c15:formulaRef>
                      </c:ext>
                    </c:extLst>
                    <c:numCache>
                      <c:formatCode>0.00</c:formatCode>
                      <c:ptCount val="17"/>
                      <c:pt idx="0">
                        <c:v>2.9550001149277842</c:v>
                      </c:pt>
                      <c:pt idx="1">
                        <c:v>2.9959989439421046</c:v>
                      </c:pt>
                      <c:pt idx="2">
                        <c:v>3.1149992962515456</c:v>
                      </c:pt>
                      <c:pt idx="3">
                        <c:v>3.3350003839220967</c:v>
                      </c:pt>
                    </c:numCache>
                  </c:numRef>
                </c:val>
                <c:smooth val="0"/>
                <c:extLst xmlns:c15="http://schemas.microsoft.com/office/drawing/2012/chart">
                  <c:ext xmlns:c16="http://schemas.microsoft.com/office/drawing/2014/chart" uri="{C3380CC4-5D6E-409C-BE32-E72D297353CC}">
                    <c16:uniqueId val="{00000006-7956-463B-9481-82375CDF350A}"/>
                  </c:ext>
                </c:extLst>
              </c15:ser>
            </c15:filteredLineSeries>
          </c:ext>
        </c:extLst>
      </c:lineChart>
      <c:catAx>
        <c:axId val="1415974400"/>
        <c:scaling>
          <c:orientation val="minMax"/>
        </c:scaling>
        <c:delete val="0"/>
        <c:axPos val="b"/>
        <c:numFmt formatCode="General" sourceLinked="1"/>
        <c:majorTickMark val="none"/>
        <c:minorTickMark val="cross"/>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15974816"/>
        <c:crosses val="autoZero"/>
        <c:auto val="1"/>
        <c:lblAlgn val="ctr"/>
        <c:lblOffset val="100"/>
        <c:noMultiLvlLbl val="0"/>
      </c:catAx>
      <c:valAx>
        <c:axId val="1415974816"/>
        <c:scaling>
          <c:orientation val="minMax"/>
          <c:max val="45"/>
          <c:min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Mtep</a:t>
                </a:r>
              </a:p>
            </c:rich>
          </c:tx>
          <c:overlay val="0"/>
          <c:spPr>
            <a:noFill/>
            <a:ln>
              <a:noFill/>
            </a:ln>
            <a:effectLst/>
          </c:spPr>
        </c:title>
        <c:numFmt formatCode="0" sourceLinked="0"/>
        <c:majorTickMark val="none"/>
        <c:minorTickMark val="cross"/>
        <c:tickLblPos val="nextTo"/>
        <c:spPr>
          <a:noFill/>
          <a:ln>
            <a:solidFill>
              <a:srgbClr val="DDDDDD"/>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15974400"/>
        <c:crosses val="autoZero"/>
        <c:crossBetween val="between"/>
      </c:valAx>
    </c:plotArea>
    <c:legend>
      <c:legendPos val="b"/>
      <c:layout>
        <c:manualLayout>
          <c:xMode val="edge"/>
          <c:yMode val="edge"/>
          <c:x val="2.5347001833291177E-2"/>
          <c:y val="0.69568443051201667"/>
          <c:w val="0.94342303728682708"/>
          <c:h val="0.3009111807732497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span"/>
    <c:showDLblsOverMax val="0"/>
  </c:chart>
  <c:txPr>
    <a:bodyPr/>
    <a:lstStyle/>
    <a:p>
      <a:pPr>
        <a:defRPr/>
      </a:pPr>
      <a:endParaRPr lang="fr-FR"/>
    </a:p>
  </c:txPr>
  <c:printSettings>
    <c:headerFooter/>
    <c:pageMargins b="0.75" l="0.7" r="0.7" t="0.75" header="0.3" footer="0.3"/>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0">
                <a:solidFill>
                  <a:srgbClr val="595959"/>
                </a:solidFill>
              </a:defRPr>
            </a:pPr>
            <a:r>
              <a:rPr lang="en-US" sz="1050" b="0">
                <a:solidFill>
                  <a:srgbClr val="595959"/>
                </a:solidFill>
              </a:rPr>
              <a:t>Consommations d'énergie finale (gaz, électricité, énergies renouvelables thermiques et</a:t>
            </a:r>
            <a:r>
              <a:rPr lang="en-US" sz="1050" b="0" baseline="0">
                <a:solidFill>
                  <a:srgbClr val="595959"/>
                </a:solidFill>
              </a:rPr>
              <a:t> déchets) </a:t>
            </a:r>
            <a:r>
              <a:rPr lang="en-US" sz="1050" b="0">
                <a:solidFill>
                  <a:srgbClr val="595959"/>
                </a:solidFill>
              </a:rPr>
              <a:t>du secteur des transports (focus 2014-2030)</a:t>
            </a:r>
          </a:p>
        </c:rich>
      </c:tx>
      <c:layout>
        <c:manualLayout>
          <c:xMode val="edge"/>
          <c:yMode val="edge"/>
          <c:x val="0.12910388873054632"/>
          <c:y val="7.3495370370370372E-3"/>
        </c:manualLayout>
      </c:layout>
      <c:overlay val="0"/>
      <c:spPr>
        <a:solidFill>
          <a:sysClr val="window" lastClr="FFFFFF"/>
        </a:solidFill>
      </c:spPr>
    </c:title>
    <c:autoTitleDeleted val="0"/>
    <c:plotArea>
      <c:layout>
        <c:manualLayout>
          <c:layoutTarget val="inner"/>
          <c:xMode val="edge"/>
          <c:yMode val="edge"/>
          <c:x val="7.8308620689655176E-2"/>
          <c:y val="0.19707806044792348"/>
          <c:w val="0.89531590038314157"/>
          <c:h val="0.54562818003913893"/>
        </c:manualLayout>
      </c:layout>
      <c:lineChart>
        <c:grouping val="standard"/>
        <c:varyColors val="0"/>
        <c:ser>
          <c:idx val="23"/>
          <c:order val="3"/>
          <c:tx>
            <c:v>Gaz</c:v>
          </c:tx>
          <c:spPr>
            <a:ln w="19050">
              <a:solidFill>
                <a:srgbClr val="FF4343"/>
              </a:solidFill>
              <a:prstDash val="sysDash"/>
            </a:ln>
          </c:spPr>
          <c:marker>
            <c:symbol val="none"/>
          </c:marker>
          <c:cat>
            <c:numRef>
              <c:extLst>
                <c:ext xmlns:c15="http://schemas.microsoft.com/office/drawing/2012/chart" uri="{02D57815-91ED-43cb-92C2-25804820EDAC}">
                  <c15:fullRef>
                    <c15:sqref>'Suivi 2019 - indicateurs SNBC1'!$O$1:$BW$1</c15:sqref>
                  </c15:fullRef>
                </c:ext>
              </c:extLst>
              <c:f>'Suivi 2019 - indicateurs SNBC1'!$AM$1:$BC$1</c:f>
              <c:numCache>
                <c:formatCode>General</c:formatCode>
                <c:ptCount val="1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numCache>
            </c:numRef>
          </c:cat>
          <c:val>
            <c:numRef>
              <c:extLst>
                <c:ext xmlns:c15="http://schemas.microsoft.com/office/drawing/2012/chart" uri="{02D57815-91ED-43cb-92C2-25804820EDAC}">
                  <c15:fullRef>
                    <c15:sqref>'Suivi 2019 - indicateurs SNBC1'!$O$50:$BH$50</c15:sqref>
                  </c15:fullRef>
                </c:ext>
              </c:extLst>
              <c:f>'Suivi 2019 - indicateurs SNBC1'!$AM$50:$BC$50</c:f>
              <c:numCache>
                <c:formatCode>0.00</c:formatCode>
                <c:ptCount val="17"/>
                <c:pt idx="0">
                  <c:v>7.2422957867583834E-2</c:v>
                </c:pt>
                <c:pt idx="1">
                  <c:v>7.5986478933791915E-2</c:v>
                </c:pt>
                <c:pt idx="2">
                  <c:v>8.1311908856405851E-2</c:v>
                </c:pt>
                <c:pt idx="3">
                  <c:v>9.2293981083404975E-2</c:v>
                </c:pt>
              </c:numCache>
            </c:numRef>
          </c:val>
          <c:smooth val="0"/>
          <c:extLst>
            <c:ext xmlns:c16="http://schemas.microsoft.com/office/drawing/2014/chart" uri="{C3380CC4-5D6E-409C-BE32-E72D297353CC}">
              <c16:uniqueId val="{00000000-C8CF-4C9C-9DBC-67AC5A11AEE4}"/>
            </c:ext>
          </c:extLst>
        </c:ser>
        <c:ser>
          <c:idx val="22"/>
          <c:order val="5"/>
          <c:tx>
            <c:v>Electricité</c:v>
          </c:tx>
          <c:spPr>
            <a:ln w="19050">
              <a:solidFill>
                <a:schemeClr val="accent5">
                  <a:lumMod val="60000"/>
                  <a:lumOff val="40000"/>
                </a:schemeClr>
              </a:solidFill>
              <a:prstDash val="sysDash"/>
            </a:ln>
          </c:spPr>
          <c:marker>
            <c:symbol val="none"/>
          </c:marker>
          <c:cat>
            <c:numRef>
              <c:extLst>
                <c:ext xmlns:c15="http://schemas.microsoft.com/office/drawing/2012/chart" uri="{02D57815-91ED-43cb-92C2-25804820EDAC}">
                  <c15:fullRef>
                    <c15:sqref>'Suivi 2019 - indicateurs SNBC1'!$O$1:$BW$1</c15:sqref>
                  </c15:fullRef>
                </c:ext>
              </c:extLst>
              <c:f>'Suivi 2019 - indicateurs SNBC1'!$AM$1:$BC$1</c:f>
              <c:numCache>
                <c:formatCode>General</c:formatCode>
                <c:ptCount val="1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numCache>
            </c:numRef>
          </c:cat>
          <c:val>
            <c:numRef>
              <c:extLst>
                <c:ext xmlns:c15="http://schemas.microsoft.com/office/drawing/2012/chart" uri="{02D57815-91ED-43cb-92C2-25804820EDAC}">
                  <c15:fullRef>
                    <c15:sqref>'Suivi 2019 - indicateurs SNBC1'!$O$47:$BH$47</c15:sqref>
                  </c15:fullRef>
                </c:ext>
              </c:extLst>
              <c:f>'Suivi 2019 - indicateurs SNBC1'!$AM$47:$BC$47</c:f>
              <c:numCache>
                <c:formatCode>0.00</c:formatCode>
                <c:ptCount val="17"/>
                <c:pt idx="0">
                  <c:v>0.93097162319326399</c:v>
                </c:pt>
                <c:pt idx="1">
                  <c:v>0.94476665448079422</c:v>
                </c:pt>
                <c:pt idx="2">
                  <c:v>0.92874348453067312</c:v>
                </c:pt>
                <c:pt idx="3">
                  <c:v>0.93395887435130376</c:v>
                </c:pt>
              </c:numCache>
            </c:numRef>
          </c:val>
          <c:smooth val="0"/>
          <c:extLst>
            <c:ext xmlns:c16="http://schemas.microsoft.com/office/drawing/2014/chart" uri="{C3380CC4-5D6E-409C-BE32-E72D297353CC}">
              <c16:uniqueId val="{00000001-C8CF-4C9C-9DBC-67AC5A11AEE4}"/>
            </c:ext>
          </c:extLst>
        </c:ser>
        <c:ser>
          <c:idx val="25"/>
          <c:order val="6"/>
          <c:tx>
            <c:v>Energies renouvelables thermiques et déchets</c:v>
          </c:tx>
          <c:spPr>
            <a:ln w="19050">
              <a:solidFill>
                <a:srgbClr val="FA94FC"/>
              </a:solidFill>
              <a:prstDash val="sysDash"/>
            </a:ln>
          </c:spPr>
          <c:marker>
            <c:symbol val="none"/>
          </c:marker>
          <c:cat>
            <c:numRef>
              <c:extLst>
                <c:ext xmlns:c15="http://schemas.microsoft.com/office/drawing/2012/chart" uri="{02D57815-91ED-43cb-92C2-25804820EDAC}">
                  <c15:fullRef>
                    <c15:sqref>'Suivi 2019 - indicateurs SNBC1'!$O$1:$BW$1</c15:sqref>
                  </c15:fullRef>
                </c:ext>
              </c:extLst>
              <c:f>'Suivi 2019 - indicateurs SNBC1'!$AM$1:$BC$1</c:f>
              <c:numCache>
                <c:formatCode>General</c:formatCode>
                <c:ptCount val="1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numCache>
            </c:numRef>
          </c:cat>
          <c:val>
            <c:numRef>
              <c:extLst>
                <c:ext xmlns:c15="http://schemas.microsoft.com/office/drawing/2012/chart" uri="{02D57815-91ED-43cb-92C2-25804820EDAC}">
                  <c15:fullRef>
                    <c15:sqref>'Suivi 2019 - indicateurs SNBC1'!$O$56:$BH$56</c15:sqref>
                  </c15:fullRef>
                </c:ext>
              </c:extLst>
              <c:f>'Suivi 2019 - indicateurs SNBC1'!$AM$56:$BC$56</c:f>
              <c:numCache>
                <c:formatCode>0.00</c:formatCode>
                <c:ptCount val="17"/>
                <c:pt idx="0">
                  <c:v>2.9550001149277842</c:v>
                </c:pt>
                <c:pt idx="1">
                  <c:v>2.9959989439421046</c:v>
                </c:pt>
                <c:pt idx="2">
                  <c:v>3.1149992962515456</c:v>
                </c:pt>
                <c:pt idx="3">
                  <c:v>3.3350003839220967</c:v>
                </c:pt>
              </c:numCache>
            </c:numRef>
          </c:val>
          <c:smooth val="0"/>
          <c:extLst>
            <c:ext xmlns:c16="http://schemas.microsoft.com/office/drawing/2014/chart" uri="{C3380CC4-5D6E-409C-BE32-E72D297353CC}">
              <c16:uniqueId val="{00000002-C8CF-4C9C-9DBC-67AC5A11AEE4}"/>
            </c:ext>
          </c:extLst>
        </c:ser>
        <c:dLbls>
          <c:showLegendKey val="0"/>
          <c:showVal val="0"/>
          <c:showCatName val="0"/>
          <c:showSerName val="0"/>
          <c:showPercent val="0"/>
          <c:showBubbleSize val="0"/>
        </c:dLbls>
        <c:smooth val="0"/>
        <c:axId val="1415974400"/>
        <c:axId val="1415974816"/>
        <c:extLst>
          <c:ext xmlns:c15="http://schemas.microsoft.com/office/drawing/2012/chart" uri="{02D57815-91ED-43cb-92C2-25804820EDAC}">
            <c15:filteredLineSeries>
              <c15:ser>
                <c:idx val="20"/>
                <c:order val="0"/>
                <c:tx>
                  <c:v>Consommation finale d'énergie du secteur transports</c:v>
                </c:tx>
                <c:spPr>
                  <a:ln w="25400">
                    <a:solidFill>
                      <a:srgbClr val="0070C0"/>
                    </a:solidFill>
                  </a:ln>
                </c:spPr>
                <c:marker>
                  <c:symbol val="none"/>
                </c:marker>
                <c:cat>
                  <c:numRef>
                    <c:extLst>
                      <c:ext uri="{02D57815-91ED-43cb-92C2-25804820EDAC}">
                        <c15:fullRef>
                          <c15:sqref>'Suivi 2019 - indicateurs SNBC1'!$O$1:$BW$1</c15:sqref>
                        </c15:fullRef>
                        <c15:formulaRef>
                          <c15:sqref>'Suivi 2019 - indicateurs SNBC1'!$AM$1:$BC$1</c15:sqref>
                        </c15:formulaRef>
                      </c:ext>
                    </c:extLst>
                    <c:numCache>
                      <c:formatCode>General</c:formatCode>
                      <c:ptCount val="1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numCache>
                  </c:numRef>
                </c:cat>
                <c:val>
                  <c:numRef>
                    <c:extLst>
                      <c:ext uri="{02D57815-91ED-43cb-92C2-25804820EDAC}">
                        <c15:fullRef>
                          <c15:sqref>'Suivi 2019 - indicateurs SNBC1'!$O$43:$BH$43</c15:sqref>
                        </c15:fullRef>
                        <c15:formulaRef>
                          <c15:sqref>'Suivi 2019 - indicateurs SNBC1'!$AM$43:$BC$43</c15:sqref>
                        </c15:formulaRef>
                      </c:ext>
                    </c:extLst>
                    <c:numCache>
                      <c:formatCode>0.00</c:formatCode>
                      <c:ptCount val="17"/>
                      <c:pt idx="0">
                        <c:v>43.41359771334578</c:v>
                      </c:pt>
                      <c:pt idx="1">
                        <c:v>43.816422876653974</c:v>
                      </c:pt>
                      <c:pt idx="2">
                        <c:v>43.894432473165189</c:v>
                      </c:pt>
                      <c:pt idx="3">
                        <c:v>44.198473926079494</c:v>
                      </c:pt>
                    </c:numCache>
                  </c:numRef>
                </c:val>
                <c:smooth val="0"/>
                <c:extLst>
                  <c:ext xmlns:c16="http://schemas.microsoft.com/office/drawing/2014/chart" uri="{C3380CC4-5D6E-409C-BE32-E72D297353CC}">
                    <c16:uniqueId val="{00000003-C8CF-4C9C-9DBC-67AC5A11AEE4}"/>
                  </c:ext>
                </c:extLst>
              </c15:ser>
            </c15:filteredLineSeries>
            <c15:filteredLineSeries>
              <c15:ser>
                <c:idx val="21"/>
                <c:order val="1"/>
                <c:tx>
                  <c:v>Scénario SNBC 2015 - Toutes énergies confondues (recalé sur 2010)</c:v>
                </c:tx>
                <c:spPr>
                  <a:ln w="25400">
                    <a:solidFill>
                      <a:srgbClr val="00B050"/>
                    </a:solidFill>
                    <a:prstDash val="sysDot"/>
                  </a:ln>
                </c:spPr>
                <c:marker>
                  <c:symbol val="none"/>
                </c:marker>
                <c:cat>
                  <c:numRef>
                    <c:extLst>
                      <c:ext xmlns:c15="http://schemas.microsoft.com/office/drawing/2012/chart" uri="{02D57815-91ED-43cb-92C2-25804820EDAC}">
                        <c15:fullRef>
                          <c15:sqref>'Suivi 2019 - indicateurs SNBC1'!$O$1:$BW$1</c15:sqref>
                        </c15:fullRef>
                        <c15:formulaRef>
                          <c15:sqref>'Suivi 2019 - indicateurs SNBC1'!$AM$1:$BC$1</c15:sqref>
                        </c15:formulaRef>
                      </c:ext>
                    </c:extLst>
                    <c:numCache>
                      <c:formatCode>General</c:formatCode>
                      <c:ptCount val="1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numCache>
                  </c:numRef>
                </c:cat>
                <c:val>
                  <c:numRef>
                    <c:extLst>
                      <c:ext xmlns:c15="http://schemas.microsoft.com/office/drawing/2012/chart" uri="{02D57815-91ED-43cb-92C2-25804820EDAC}">
                        <c15:fullRef>
                          <c15:sqref>'Suivi 2019 - indicateurs SNBC1'!$O$45:$BH$45</c15:sqref>
                        </c15:fullRef>
                        <c15:formulaRef>
                          <c15:sqref>'Suivi 2019 - indicateurs SNBC1'!$AM$45:$BC$45</c15:sqref>
                        </c15:formulaRef>
                      </c:ext>
                    </c:extLst>
                    <c:numCache>
                      <c:formatCode>0.00</c:formatCode>
                      <c:ptCount val="17"/>
                      <c:pt idx="1">
                        <c:v>41.760271876959123</c:v>
                      </c:pt>
                      <c:pt idx="2">
                        <c:v>40.832542262040256</c:v>
                      </c:pt>
                      <c:pt idx="3">
                        <c:v>39.904812647121389</c:v>
                      </c:pt>
                      <c:pt idx="4">
                        <c:v>38.977083032202522</c:v>
                      </c:pt>
                      <c:pt idx="5">
                        <c:v>38.049353417283655</c:v>
                      </c:pt>
                      <c:pt idx="6">
                        <c:v>37.121623802364788</c:v>
                      </c:pt>
                      <c:pt idx="7">
                        <c:v>36.541798624536575</c:v>
                      </c:pt>
                      <c:pt idx="8">
                        <c:v>35.961973446708363</c:v>
                      </c:pt>
                      <c:pt idx="9">
                        <c:v>35.382148268880144</c:v>
                      </c:pt>
                      <c:pt idx="10">
                        <c:v>34.802323091051932</c:v>
                      </c:pt>
                      <c:pt idx="11">
                        <c:v>34.222497913223719</c:v>
                      </c:pt>
                      <c:pt idx="12">
                        <c:v>33.642672735395507</c:v>
                      </c:pt>
                      <c:pt idx="13">
                        <c:v>33.062847557567288</c:v>
                      </c:pt>
                      <c:pt idx="14">
                        <c:v>32.483022379739076</c:v>
                      </c:pt>
                      <c:pt idx="15">
                        <c:v>31.90319720191086</c:v>
                      </c:pt>
                      <c:pt idx="16">
                        <c:v>31.323372024082644</c:v>
                      </c:pt>
                    </c:numCache>
                  </c:numRef>
                </c:val>
                <c:smooth val="0"/>
                <c:extLst xmlns:c15="http://schemas.microsoft.com/office/drawing/2012/chart">
                  <c:ext xmlns:c16="http://schemas.microsoft.com/office/drawing/2014/chart" uri="{C3380CC4-5D6E-409C-BE32-E72D297353CC}">
                    <c16:uniqueId val="{00000004-C8CF-4C9C-9DBC-67AC5A11AEE4}"/>
                  </c:ext>
                </c:extLst>
              </c15:ser>
            </c15:filteredLineSeries>
            <c15:filteredLineSeries>
              <c15:ser>
                <c:idx val="0"/>
                <c:order val="2"/>
                <c:tx>
                  <c:v>Scénario SNBC 2018 - Toutes énergies confondues (recalé sur 2010)</c:v>
                </c:tx>
                <c:spPr>
                  <a:ln>
                    <a:solidFill>
                      <a:srgbClr val="FFC000"/>
                    </a:solidFill>
                    <a:prstDash val="sysDot"/>
                  </a:ln>
                </c:spPr>
                <c:marker>
                  <c:symbol val="none"/>
                </c:marker>
                <c:cat>
                  <c:numRef>
                    <c:extLst>
                      <c:ext xmlns:c15="http://schemas.microsoft.com/office/drawing/2012/chart" uri="{02D57815-91ED-43cb-92C2-25804820EDAC}">
                        <c15:fullRef>
                          <c15:sqref>'Suivi 2019 - indicateurs SNBC1'!$O$1:$BW$1</c15:sqref>
                        </c15:fullRef>
                        <c15:formulaRef>
                          <c15:sqref>'Suivi 2019 - indicateurs SNBC1'!$AM$1:$BC$1</c15:sqref>
                        </c15:formulaRef>
                      </c:ext>
                    </c:extLst>
                    <c:numCache>
                      <c:formatCode>General</c:formatCode>
                      <c:ptCount val="1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numCache>
                  </c:numRef>
                </c:cat>
                <c:val>
                  <c:numRef>
                    <c:extLst>
                      <c:ext xmlns:c15="http://schemas.microsoft.com/office/drawing/2012/chart" uri="{02D57815-91ED-43cb-92C2-25804820EDAC}">
                        <c15:fullRef>
                          <c15:sqref>'Suivi 2019 - indicateurs SNBC1'!$O$46:$BW$46</c15:sqref>
                        </c15:fullRef>
                        <c15:formulaRef>
                          <c15:sqref>'Suivi 2019 - indicateurs SNBC1'!$AM$46:$BC$46</c15:sqref>
                        </c15:formulaRef>
                      </c:ext>
                    </c:extLst>
                    <c:numCache>
                      <c:formatCode>0.00</c:formatCode>
                      <c:ptCount val="17"/>
                      <c:pt idx="5">
                        <c:v>43.117495470641813</c:v>
                      </c:pt>
                      <c:pt idx="6">
                        <c:v>42.942763619138802</c:v>
                      </c:pt>
                      <c:pt idx="7">
                        <c:v>42.185893529000246</c:v>
                      </c:pt>
                      <c:pt idx="8">
                        <c:v>41.429023438861691</c:v>
                      </c:pt>
                      <c:pt idx="9">
                        <c:v>40.672153348723135</c:v>
                      </c:pt>
                      <c:pt idx="10">
                        <c:v>39.91528325858458</c:v>
                      </c:pt>
                      <c:pt idx="11">
                        <c:v>39.158413168446032</c:v>
                      </c:pt>
                      <c:pt idx="12">
                        <c:v>38.346116207162872</c:v>
                      </c:pt>
                      <c:pt idx="13">
                        <c:v>37.533819245879712</c:v>
                      </c:pt>
                      <c:pt idx="14">
                        <c:v>36.721522284596553</c:v>
                      </c:pt>
                      <c:pt idx="15">
                        <c:v>35.909225323313393</c:v>
                      </c:pt>
                      <c:pt idx="16">
                        <c:v>35.096928362030226</c:v>
                      </c:pt>
                    </c:numCache>
                  </c:numRef>
                </c:val>
                <c:smooth val="0"/>
                <c:extLst xmlns:c15="http://schemas.microsoft.com/office/drawing/2012/chart">
                  <c:ext xmlns:c16="http://schemas.microsoft.com/office/drawing/2014/chart" uri="{C3380CC4-5D6E-409C-BE32-E72D297353CC}">
                    <c16:uniqueId val="{00000005-C8CF-4C9C-9DBC-67AC5A11AEE4}"/>
                  </c:ext>
                </c:extLst>
              </c15:ser>
            </c15:filteredLineSeries>
            <c15:filteredLineSeries>
              <c15:ser>
                <c:idx val="24"/>
                <c:order val="4"/>
                <c:tx>
                  <c:v>Produits pétroliers (estimée pour 2018)</c:v>
                </c:tx>
                <c:spPr>
                  <a:ln w="19050">
                    <a:solidFill>
                      <a:srgbClr val="BA4BFF"/>
                    </a:solidFill>
                    <a:prstDash val="sysDash"/>
                  </a:ln>
                </c:spPr>
                <c:marker>
                  <c:symbol val="none"/>
                </c:marker>
                <c:cat>
                  <c:numRef>
                    <c:extLst>
                      <c:ext xmlns:c15="http://schemas.microsoft.com/office/drawing/2012/chart" uri="{02D57815-91ED-43cb-92C2-25804820EDAC}">
                        <c15:fullRef>
                          <c15:sqref>'Suivi 2019 - indicateurs SNBC1'!$O$1:$BW$1</c15:sqref>
                        </c15:fullRef>
                        <c15:formulaRef>
                          <c15:sqref>'Suivi 2019 - indicateurs SNBC1'!$AM$1:$BC$1</c15:sqref>
                        </c15:formulaRef>
                      </c:ext>
                    </c:extLst>
                    <c:numCache>
                      <c:formatCode>General</c:formatCode>
                      <c:ptCount val="1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numCache>
                  </c:numRef>
                </c:cat>
                <c:val>
                  <c:numRef>
                    <c:extLst>
                      <c:ext xmlns:c15="http://schemas.microsoft.com/office/drawing/2012/chart" uri="{02D57815-91ED-43cb-92C2-25804820EDAC}">
                        <c15:fullRef>
                          <c15:sqref>'Suivi 2019 - indicateurs SNBC1'!$O$53:$BH$53</c15:sqref>
                        </c15:fullRef>
                        <c15:formulaRef>
                          <c15:sqref>'Suivi 2019 - indicateurs SNBC1'!$AM$53:$BC$53</c15:sqref>
                        </c15:formulaRef>
                      </c:ext>
                    </c:extLst>
                    <c:numCache>
                      <c:formatCode>0.00</c:formatCode>
                      <c:ptCount val="17"/>
                      <c:pt idx="0">
                        <c:v>39.45520301735715</c:v>
                      </c:pt>
                      <c:pt idx="1">
                        <c:v>39.799670799297282</c:v>
                      </c:pt>
                      <c:pt idx="2">
                        <c:v>39.769377783526565</c:v>
                      </c:pt>
                      <c:pt idx="3">
                        <c:v>39.837220686722688</c:v>
                      </c:pt>
                    </c:numCache>
                  </c:numRef>
                </c:val>
                <c:smooth val="0"/>
                <c:extLst xmlns:c15="http://schemas.microsoft.com/office/drawing/2012/chart">
                  <c:ext xmlns:c16="http://schemas.microsoft.com/office/drawing/2014/chart" uri="{C3380CC4-5D6E-409C-BE32-E72D297353CC}">
                    <c16:uniqueId val="{00000006-C8CF-4C9C-9DBC-67AC5A11AEE4}"/>
                  </c:ext>
                </c:extLst>
              </c15:ser>
            </c15:filteredLineSeries>
          </c:ext>
        </c:extLst>
      </c:lineChart>
      <c:catAx>
        <c:axId val="1415974400"/>
        <c:scaling>
          <c:orientation val="minMax"/>
        </c:scaling>
        <c:delete val="0"/>
        <c:axPos val="b"/>
        <c:numFmt formatCode="General" sourceLinked="1"/>
        <c:majorTickMark val="none"/>
        <c:minorTickMark val="cross"/>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15974816"/>
        <c:crosses val="autoZero"/>
        <c:auto val="1"/>
        <c:lblAlgn val="ctr"/>
        <c:lblOffset val="100"/>
        <c:noMultiLvlLbl val="0"/>
      </c:catAx>
      <c:valAx>
        <c:axId val="1415974816"/>
        <c:scaling>
          <c:orientation val="minMax"/>
          <c:max val="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Mtep</a:t>
                </a:r>
              </a:p>
            </c:rich>
          </c:tx>
          <c:overlay val="0"/>
          <c:spPr>
            <a:noFill/>
            <a:ln>
              <a:noFill/>
            </a:ln>
            <a:effectLst/>
          </c:spPr>
        </c:title>
        <c:numFmt formatCode="0" sourceLinked="0"/>
        <c:majorTickMark val="none"/>
        <c:minorTickMark val="cross"/>
        <c:tickLblPos val="nextTo"/>
        <c:spPr>
          <a:noFill/>
          <a:ln>
            <a:solidFill>
              <a:srgbClr val="DDDDDD"/>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15974400"/>
        <c:crosses val="autoZero"/>
        <c:crossBetween val="between"/>
        <c:majorUnit val="1"/>
        <c:minorUnit val="0.5"/>
      </c:valAx>
    </c:plotArea>
    <c:legend>
      <c:legendPos val="b"/>
      <c:layout>
        <c:manualLayout>
          <c:xMode val="edge"/>
          <c:yMode val="edge"/>
          <c:x val="2.5347001833291177E-2"/>
          <c:y val="0.86814120370370373"/>
          <c:w val="0.94342303728682708"/>
          <c:h val="0.128454282407407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span"/>
    <c:showDLblsOverMax val="0"/>
  </c:chart>
  <c:txPr>
    <a:bodyPr/>
    <a:lstStyle/>
    <a:p>
      <a:pPr>
        <a:defRPr/>
      </a:pPr>
      <a:endParaRPr lang="fr-FR"/>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a:t>Emissions de gaz à effet de serre du secteur des bâtiments en France                                    (focus 2014-2030 ;</a:t>
            </a:r>
            <a:r>
              <a:rPr lang="en-US" sz="1050" baseline="0"/>
              <a:t> </a:t>
            </a:r>
            <a:r>
              <a:rPr lang="en-US" sz="1050"/>
              <a:t>scope 1)</a:t>
            </a:r>
          </a:p>
        </c:rich>
      </c:tx>
      <c:layout>
        <c:manualLayout>
          <c:xMode val="edge"/>
          <c:yMode val="edge"/>
          <c:x val="0.21020866013071896"/>
          <c:y val="3.8945108862312172E-3"/>
        </c:manualLayout>
      </c:layout>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9.8197712418300651E-2"/>
          <c:y val="0.13055995093529593"/>
          <c:w val="0.86425308676909818"/>
          <c:h val="0.46720668506593072"/>
        </c:manualLayout>
      </c:layout>
      <c:barChart>
        <c:barDir val="col"/>
        <c:grouping val="clustered"/>
        <c:varyColors val="0"/>
        <c:ser>
          <c:idx val="0"/>
          <c:order val="0"/>
          <c:tx>
            <c:v>Emissions constatées</c:v>
          </c:tx>
          <c:spPr>
            <a:solidFill>
              <a:srgbClr val="0070C0"/>
            </a:solidFill>
            <a:ln>
              <a:noFill/>
            </a:ln>
            <a:effectLst/>
          </c:spPr>
          <c:invertIfNegative val="0"/>
          <c:dLbls>
            <c:numFmt formatCode="#,##0" sourceLinked="0"/>
            <c:spPr>
              <a:solidFill>
                <a:srgbClr val="FFFFFF">
                  <a:alpha val="65098"/>
                </a:srgbClr>
              </a:solid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'Suivi 2019 - indicateurs SNBC1'!$O$1:$BW$1</c15:sqref>
                  </c15:fullRef>
                </c:ext>
              </c:extLst>
              <c:f>('Suivi 2019 - indicateurs SNBC1'!$AM$1:$AY$1,'Suivi 2019 - indicateurs SNBC1'!$BA$1:$BC$1)</c:f>
              <c:numCache>
                <c:formatCode>General</c:formatCode>
                <c:ptCount val="16"/>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2028</c:v>
                </c:pt>
                <c:pt idx="14">
                  <c:v>2029</c:v>
                </c:pt>
                <c:pt idx="15">
                  <c:v>2030</c:v>
                </c:pt>
              </c:numCache>
            </c:numRef>
          </c:cat>
          <c:val>
            <c:numRef>
              <c:extLst>
                <c:ext xmlns:c15="http://schemas.microsoft.com/office/drawing/2012/chart" uri="{02D57815-91ED-43cb-92C2-25804820EDAC}">
                  <c15:fullRef>
                    <c15:sqref>'Suivi 2019 - indicateurs SNBC1'!$O$60:$BW$60</c15:sqref>
                  </c15:fullRef>
                </c:ext>
              </c:extLst>
              <c:f>('Suivi 2019 - indicateurs SNBC1'!$AM$60:$AY$60,'Suivi 2019 - indicateurs SNBC1'!$BA$60:$BC$60)</c:f>
              <c:numCache>
                <c:formatCode>0.00</c:formatCode>
                <c:ptCount val="16"/>
                <c:pt idx="0">
                  <c:v>84.964186960180143</c:v>
                </c:pt>
                <c:pt idx="1">
                  <c:v>90.219857976529056</c:v>
                </c:pt>
                <c:pt idx="2">
                  <c:v>90.475329487111821</c:v>
                </c:pt>
                <c:pt idx="3">
                  <c:v>89.804269804990909</c:v>
                </c:pt>
              </c:numCache>
            </c:numRef>
          </c:val>
          <c:extLst>
            <c:ext xmlns:c16="http://schemas.microsoft.com/office/drawing/2014/chart" uri="{C3380CC4-5D6E-409C-BE32-E72D297353CC}">
              <c16:uniqueId val="{00000000-9B7E-4332-8BB4-E1270C7A5519}"/>
            </c:ext>
          </c:extLst>
        </c:ser>
        <c:ser>
          <c:idx val="1"/>
          <c:order val="1"/>
          <c:tx>
            <c:v>Emissions estimées</c:v>
          </c:tx>
          <c:spPr>
            <a:pattFill prst="dkUpDiag">
              <a:fgClr>
                <a:schemeClr val="bg1">
                  <a:lumMod val="85000"/>
                </a:schemeClr>
              </a:fgClr>
              <a:bgClr>
                <a:srgbClr val="0070C0"/>
              </a:bgClr>
            </a:pattFill>
            <a:ln>
              <a:noFill/>
            </a:ln>
            <a:effectLst/>
          </c:spPr>
          <c:invertIfNegative val="0"/>
          <c:cat>
            <c:numRef>
              <c:extLst>
                <c:ext xmlns:c15="http://schemas.microsoft.com/office/drawing/2012/chart" uri="{02D57815-91ED-43cb-92C2-25804820EDAC}">
                  <c15:fullRef>
                    <c15:sqref>'Suivi 2019 - indicateurs SNBC1'!$O$1:$BW$1</c15:sqref>
                  </c15:fullRef>
                </c:ext>
              </c:extLst>
              <c:f>('Suivi 2019 - indicateurs SNBC1'!$AM$1:$AY$1,'Suivi 2019 - indicateurs SNBC1'!$BA$1:$BC$1)</c:f>
              <c:numCache>
                <c:formatCode>General</c:formatCode>
                <c:ptCount val="16"/>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2028</c:v>
                </c:pt>
                <c:pt idx="14">
                  <c:v>2029</c:v>
                </c:pt>
                <c:pt idx="15">
                  <c:v>2030</c:v>
                </c:pt>
              </c:numCache>
            </c:numRef>
          </c:cat>
          <c:val>
            <c:numRef>
              <c:extLst>
                <c:ext xmlns:c15="http://schemas.microsoft.com/office/drawing/2012/chart" uri="{02D57815-91ED-43cb-92C2-25804820EDAC}">
                  <c15:fullRef>
                    <c15:sqref>'Suivi 2019 - indicateurs SNBC1'!$O$61:$BW$61</c15:sqref>
                  </c15:fullRef>
                </c:ext>
              </c:extLst>
              <c:f>('Suivi 2019 - indicateurs SNBC1'!$AM$61:$AY$61,'Suivi 2019 - indicateurs SNBC1'!$BA$61:$BC$61)</c:f>
              <c:numCache>
                <c:formatCode>0.00</c:formatCode>
                <c:ptCount val="16"/>
                <c:pt idx="4">
                  <c:v>83.671277165071899</c:v>
                </c:pt>
              </c:numCache>
            </c:numRef>
          </c:val>
          <c:extLst>
            <c:ext xmlns:c16="http://schemas.microsoft.com/office/drawing/2014/chart" uri="{C3380CC4-5D6E-409C-BE32-E72D297353CC}">
              <c16:uniqueId val="{00000001-9B7E-4332-8BB4-E1270C7A5519}"/>
            </c:ext>
          </c:extLst>
        </c:ser>
        <c:dLbls>
          <c:showLegendKey val="0"/>
          <c:showVal val="0"/>
          <c:showCatName val="0"/>
          <c:showSerName val="0"/>
          <c:showPercent val="0"/>
          <c:showBubbleSize val="0"/>
        </c:dLbls>
        <c:gapWidth val="219"/>
        <c:overlap val="100"/>
        <c:axId val="1338589952"/>
        <c:axId val="1338590368"/>
      </c:barChart>
      <c:lineChart>
        <c:grouping val="standard"/>
        <c:varyColors val="0"/>
        <c:ser>
          <c:idx val="2"/>
          <c:order val="2"/>
          <c:tx>
            <c:v>Scénario SNBC 2015</c:v>
          </c:tx>
          <c:spPr>
            <a:ln w="19050" cap="rnd">
              <a:solidFill>
                <a:srgbClr val="00B050"/>
              </a:solidFill>
              <a:prstDash val="sysDot"/>
              <a:round/>
            </a:ln>
            <a:effectLst/>
          </c:spPr>
          <c:marker>
            <c:symbol val="none"/>
          </c:marker>
          <c:cat>
            <c:numRef>
              <c:extLst>
                <c:ext xmlns:c15="http://schemas.microsoft.com/office/drawing/2012/chart" uri="{02D57815-91ED-43cb-92C2-25804820EDAC}">
                  <c15:fullRef>
                    <c15:sqref>'Suivi 2019 - indicateurs SNBC1'!$O$1:$BW$1</c15:sqref>
                  </c15:fullRef>
                </c:ext>
              </c:extLst>
              <c:f>('Suivi 2019 - indicateurs SNBC1'!$AM$1:$AY$1,'Suivi 2019 - indicateurs SNBC1'!$BA$1:$BC$1)</c:f>
              <c:numCache>
                <c:formatCode>General</c:formatCode>
                <c:ptCount val="16"/>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2028</c:v>
                </c:pt>
                <c:pt idx="14">
                  <c:v>2029</c:v>
                </c:pt>
                <c:pt idx="15">
                  <c:v>2030</c:v>
                </c:pt>
              </c:numCache>
            </c:numRef>
          </c:cat>
          <c:val>
            <c:numRef>
              <c:extLst>
                <c:ext xmlns:c15="http://schemas.microsoft.com/office/drawing/2012/chart" uri="{02D57815-91ED-43cb-92C2-25804820EDAC}">
                  <c15:fullRef>
                    <c15:sqref>'Suivi 2019 - indicateurs SNBC1'!$O$63:$BW$63</c15:sqref>
                  </c15:fullRef>
                </c:ext>
              </c:extLst>
              <c:f>('Suivi 2019 - indicateurs SNBC1'!$AM$63:$AY$63,'Suivi 2019 - indicateurs SNBC1'!$BA$63:$BC$63)</c:f>
              <c:numCache>
                <c:formatCode>0.00</c:formatCode>
                <c:ptCount val="16"/>
                <c:pt idx="1">
                  <c:v>84.548378125676351</c:v>
                </c:pt>
                <c:pt idx="2">
                  <c:v>80.728332338458017</c:v>
                </c:pt>
                <c:pt idx="3">
                  <c:v>76.908286551239684</c:v>
                </c:pt>
                <c:pt idx="4">
                  <c:v>73.088240764021577</c:v>
                </c:pt>
                <c:pt idx="5">
                  <c:v>69.26819497680323</c:v>
                </c:pt>
                <c:pt idx="6">
                  <c:v>65.44814918958491</c:v>
                </c:pt>
                <c:pt idx="7">
                  <c:v>62.384602590304596</c:v>
                </c:pt>
                <c:pt idx="8">
                  <c:v>59.321055991024274</c:v>
                </c:pt>
                <c:pt idx="9">
                  <c:v>56.257509391743739</c:v>
                </c:pt>
                <c:pt idx="10">
                  <c:v>53.193962792463317</c:v>
                </c:pt>
                <c:pt idx="11">
                  <c:v>50.130416193182889</c:v>
                </c:pt>
                <c:pt idx="12">
                  <c:v>47.328649921558643</c:v>
                </c:pt>
                <c:pt idx="13">
                  <c:v>41.725117378310351</c:v>
                </c:pt>
                <c:pt idx="14">
                  <c:v>38.923351106686304</c:v>
                </c:pt>
                <c:pt idx="15">
                  <c:v>36.121584835062052</c:v>
                </c:pt>
              </c:numCache>
            </c:numRef>
          </c:val>
          <c:smooth val="0"/>
          <c:extLst>
            <c:ext xmlns:c16="http://schemas.microsoft.com/office/drawing/2014/chart" uri="{C3380CC4-5D6E-409C-BE32-E72D297353CC}">
              <c16:uniqueId val="{00000002-9B7E-4332-8BB4-E1270C7A5519}"/>
            </c:ext>
          </c:extLst>
        </c:ser>
        <c:ser>
          <c:idx val="3"/>
          <c:order val="3"/>
          <c:tx>
            <c:v>Parts annuelles sectorielles indicatives des budgets carbone adoptés en 2015 ajustés en 2019</c:v>
          </c:tx>
          <c:spPr>
            <a:ln w="28575" cap="rnd">
              <a:noFill/>
              <a:prstDash val="dash"/>
              <a:round/>
            </a:ln>
            <a:effectLst/>
          </c:spPr>
          <c:marker>
            <c:symbol val="dash"/>
            <c:size val="7"/>
            <c:spPr>
              <a:solidFill>
                <a:srgbClr val="00B050"/>
              </a:solidFill>
              <a:ln w="9525">
                <a:solidFill>
                  <a:srgbClr val="00B050"/>
                </a:solidFill>
              </a:ln>
              <a:effectLst/>
            </c:spPr>
          </c:marker>
          <c:cat>
            <c:strLit>
              <c:ptCount val="16"/>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2028</c:v>
              </c:pt>
              <c:pt idx="14">
                <c:v>2029</c:v>
              </c:pt>
              <c:pt idx="15">
                <c:v>2030</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'Suivi 2019 - indicateurs SNBC1'!$O$64:$BW$64</c15:sqref>
                  </c15:fullRef>
                </c:ext>
              </c:extLst>
              <c:f>('Suivi 2019 - indicateurs SNBC1'!$AM$64:$AY$64,'Suivi 2019 - indicateurs SNBC1'!$BA$64:$BC$64)</c:f>
              <c:numCache>
                <c:formatCode>0.00</c:formatCode>
                <c:ptCount val="16"/>
                <c:pt idx="1">
                  <c:v>84.548378125676351</c:v>
                </c:pt>
                <c:pt idx="2">
                  <c:v>80.728332338458017</c:v>
                </c:pt>
                <c:pt idx="3">
                  <c:v>76.908286551239684</c:v>
                </c:pt>
                <c:pt idx="4">
                  <c:v>73.088240764021577</c:v>
                </c:pt>
                <c:pt idx="5">
                  <c:v>69.26819497680323</c:v>
                </c:pt>
                <c:pt idx="6">
                  <c:v>65.44814918958491</c:v>
                </c:pt>
                <c:pt idx="7">
                  <c:v>62.384602590304596</c:v>
                </c:pt>
                <c:pt idx="8">
                  <c:v>59.321055991024274</c:v>
                </c:pt>
                <c:pt idx="9">
                  <c:v>56.257509391743739</c:v>
                </c:pt>
                <c:pt idx="10">
                  <c:v>53.193962792463317</c:v>
                </c:pt>
                <c:pt idx="11">
                  <c:v>50.130416193182889</c:v>
                </c:pt>
                <c:pt idx="12">
                  <c:v>47.328649921558643</c:v>
                </c:pt>
                <c:pt idx="13">
                  <c:v>41.725117378310351</c:v>
                </c:pt>
              </c:numCache>
            </c:numRef>
          </c:val>
          <c:smooth val="0"/>
          <c:extLst>
            <c:ext xmlns:c16="http://schemas.microsoft.com/office/drawing/2014/chart" uri="{C3380CC4-5D6E-409C-BE32-E72D297353CC}">
              <c16:uniqueId val="{00000003-9B7E-4332-8BB4-E1270C7A5519}"/>
            </c:ext>
          </c:extLst>
        </c:ser>
        <c:ser>
          <c:idx val="4"/>
          <c:order val="4"/>
          <c:tx>
            <c:v>Scénario SNBC 2018</c:v>
          </c:tx>
          <c:spPr>
            <a:ln w="19050" cap="rnd">
              <a:solidFill>
                <a:srgbClr val="FFC000"/>
              </a:solidFill>
              <a:prstDash val="sysDot"/>
              <a:round/>
            </a:ln>
            <a:effectLst/>
          </c:spPr>
          <c:marker>
            <c:symbol val="none"/>
          </c:marker>
          <c:cat>
            <c:strLit>
              <c:ptCount val="16"/>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2028</c:v>
              </c:pt>
              <c:pt idx="14">
                <c:v>2029</c:v>
              </c:pt>
              <c:pt idx="15">
                <c:v>2030</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'Suivi 2019 - indicateurs SNBC1'!$O$65:$BW$65</c15:sqref>
                  </c15:fullRef>
                </c:ext>
              </c:extLst>
              <c:f>('Suivi 2019 - indicateurs SNBC1'!$AM$65:$AY$65,'Suivi 2019 - indicateurs SNBC1'!$BA$65:$BC$65)</c:f>
              <c:numCache>
                <c:formatCode>0.00</c:formatCode>
                <c:ptCount val="16"/>
                <c:pt idx="5">
                  <c:v>84.66</c:v>
                </c:pt>
                <c:pt idx="6">
                  <c:v>81.680000000000007</c:v>
                </c:pt>
                <c:pt idx="7">
                  <c:v>77.64</c:v>
                </c:pt>
                <c:pt idx="8">
                  <c:v>73.59</c:v>
                </c:pt>
                <c:pt idx="9">
                  <c:v>69.55</c:v>
                </c:pt>
                <c:pt idx="10">
                  <c:v>65.510000000000005</c:v>
                </c:pt>
                <c:pt idx="11">
                  <c:v>61.46</c:v>
                </c:pt>
                <c:pt idx="12">
                  <c:v>57.69</c:v>
                </c:pt>
                <c:pt idx="13">
                  <c:v>50.15</c:v>
                </c:pt>
                <c:pt idx="14">
                  <c:v>46.38</c:v>
                </c:pt>
                <c:pt idx="15">
                  <c:v>42.61</c:v>
                </c:pt>
              </c:numCache>
            </c:numRef>
          </c:val>
          <c:smooth val="0"/>
          <c:extLst>
            <c:ext xmlns:c16="http://schemas.microsoft.com/office/drawing/2014/chart" uri="{C3380CC4-5D6E-409C-BE32-E72D297353CC}">
              <c16:uniqueId val="{00000004-9B7E-4332-8BB4-E1270C7A5519}"/>
            </c:ext>
          </c:extLst>
        </c:ser>
        <c:ser>
          <c:idx val="5"/>
          <c:order val="5"/>
          <c:tx>
            <c:v>Parts annuelles sectorielles indicatives des projets de budgets carbone 2019</c:v>
          </c:tx>
          <c:spPr>
            <a:ln w="28575" cap="rnd">
              <a:noFill/>
              <a:prstDash val="dash"/>
              <a:round/>
            </a:ln>
            <a:effectLst/>
          </c:spPr>
          <c:marker>
            <c:symbol val="dash"/>
            <c:size val="7"/>
            <c:spPr>
              <a:solidFill>
                <a:srgbClr val="FFC000"/>
              </a:solidFill>
              <a:ln w="9525">
                <a:solidFill>
                  <a:srgbClr val="FFC000"/>
                </a:solidFill>
              </a:ln>
              <a:effectLst/>
            </c:spPr>
          </c:marker>
          <c:cat>
            <c:strLit>
              <c:ptCount val="16"/>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2028</c:v>
              </c:pt>
              <c:pt idx="14">
                <c:v>2029</c:v>
              </c:pt>
              <c:pt idx="15">
                <c:v>2030</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'Suivi 2019 - indicateurs SNBC1'!$O$66:$BW$66</c15:sqref>
                  </c15:fullRef>
                </c:ext>
              </c:extLst>
              <c:f>('Suivi 2019 - indicateurs SNBC1'!$AM$66:$AY$66,'Suivi 2019 - indicateurs SNBC1'!$BA$66:$BC$66)</c:f>
              <c:numCache>
                <c:formatCode>0.00</c:formatCode>
                <c:ptCount val="16"/>
                <c:pt idx="5">
                  <c:v>84.66</c:v>
                </c:pt>
                <c:pt idx="6">
                  <c:v>81.680000000000007</c:v>
                </c:pt>
                <c:pt idx="7">
                  <c:v>77.64</c:v>
                </c:pt>
                <c:pt idx="8">
                  <c:v>73.59</c:v>
                </c:pt>
                <c:pt idx="9">
                  <c:v>69.55</c:v>
                </c:pt>
                <c:pt idx="10">
                  <c:v>65.510000000000005</c:v>
                </c:pt>
                <c:pt idx="11">
                  <c:v>61.46</c:v>
                </c:pt>
                <c:pt idx="12">
                  <c:v>57.69</c:v>
                </c:pt>
                <c:pt idx="13">
                  <c:v>50.15</c:v>
                </c:pt>
                <c:pt idx="14">
                  <c:v>46.38</c:v>
                </c:pt>
                <c:pt idx="15">
                  <c:v>42.61</c:v>
                </c:pt>
              </c:numCache>
            </c:numRef>
          </c:val>
          <c:smooth val="0"/>
          <c:extLst>
            <c:ext xmlns:c16="http://schemas.microsoft.com/office/drawing/2014/chart" uri="{C3380CC4-5D6E-409C-BE32-E72D297353CC}">
              <c16:uniqueId val="{00000005-9B7E-4332-8BB4-E1270C7A5519}"/>
            </c:ext>
          </c:extLst>
        </c:ser>
        <c:dLbls>
          <c:showLegendKey val="0"/>
          <c:showVal val="0"/>
          <c:showCatName val="0"/>
          <c:showSerName val="0"/>
          <c:showPercent val="0"/>
          <c:showBubbleSize val="0"/>
        </c:dLbls>
        <c:marker val="1"/>
        <c:smooth val="0"/>
        <c:axId val="1338589952"/>
        <c:axId val="1338590368"/>
      </c:lineChart>
      <c:catAx>
        <c:axId val="1338589952"/>
        <c:scaling>
          <c:orientation val="minMax"/>
        </c:scaling>
        <c:delete val="0"/>
        <c:axPos val="b"/>
        <c:numFmt formatCode="General" sourceLinked="1"/>
        <c:majorTickMark val="none"/>
        <c:minorTickMark val="cross"/>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338590368"/>
        <c:crosses val="autoZero"/>
        <c:auto val="1"/>
        <c:lblAlgn val="ctr"/>
        <c:lblOffset val="100"/>
        <c:noMultiLvlLbl val="0"/>
      </c:catAx>
      <c:valAx>
        <c:axId val="1338590368"/>
        <c:scaling>
          <c:orientation val="minMax"/>
          <c:max val="100"/>
          <c:min val="3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sz="1000"/>
                  <a:t>Mt</a:t>
                </a:r>
                <a:r>
                  <a:rPr lang="fr-FR" sz="1000" baseline="0"/>
                  <a:t>CO2eq</a:t>
                </a:r>
                <a:endParaRPr lang="fr-FR" sz="1000"/>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338589952"/>
        <c:crosses val="autoZero"/>
        <c:crossBetween val="between"/>
      </c:valAx>
      <c:spPr>
        <a:noFill/>
        <a:ln>
          <a:noFill/>
        </a:ln>
        <a:effectLst/>
      </c:spPr>
    </c:plotArea>
    <c:legend>
      <c:legendPos val="r"/>
      <c:layout>
        <c:manualLayout>
          <c:xMode val="edge"/>
          <c:yMode val="edge"/>
          <c:x val="8.1961764705882359E-2"/>
          <c:y val="0.68731125421649786"/>
          <c:w val="0.88685314420064665"/>
          <c:h val="0.3126887457835019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050" b="0" baseline="0">
                <a:solidFill>
                  <a:srgbClr val="595959"/>
                </a:solidFill>
              </a:rPr>
              <a:t>Décomposition de la consommation d'énergie finale du secteur résidentiel par vecteurs énergétiques (constat depuis 1990 et projection jusqu'en 2050)</a:t>
            </a:r>
          </a:p>
        </c:rich>
      </c:tx>
      <c:layout>
        <c:manualLayout>
          <c:xMode val="edge"/>
          <c:yMode val="edge"/>
          <c:x val="0.13018513071895424"/>
          <c:y val="0"/>
        </c:manualLayout>
      </c:layout>
      <c:overlay val="0"/>
      <c:spPr>
        <a:solidFill>
          <a:schemeClr val="bg1"/>
        </a:solidFill>
      </c:spPr>
    </c:title>
    <c:autoTitleDeleted val="0"/>
    <c:plotArea>
      <c:layout>
        <c:manualLayout>
          <c:layoutTarget val="inner"/>
          <c:xMode val="edge"/>
          <c:yMode val="edge"/>
          <c:x val="7.0440421455938693E-2"/>
          <c:y val="0.11940435089604029"/>
          <c:w val="0.90318409961685819"/>
          <c:h val="0.46771293139671394"/>
        </c:manualLayout>
      </c:layout>
      <c:lineChart>
        <c:grouping val="standard"/>
        <c:varyColors val="0"/>
        <c:ser>
          <c:idx val="22"/>
          <c:order val="0"/>
          <c:tx>
            <c:v>Electricité</c:v>
          </c:tx>
          <c:spPr>
            <a:ln w="19050">
              <a:solidFill>
                <a:schemeClr val="accent5">
                  <a:lumMod val="60000"/>
                  <a:lumOff val="40000"/>
                </a:schemeClr>
              </a:solidFill>
              <a:prstDash val="solid"/>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1-568F-4551-8BCA-F33ADA95FA6E}"/>
                </c:ext>
              </c:extLst>
            </c:dLbl>
            <c:dLbl>
              <c:idx val="1"/>
              <c:delete val="1"/>
              <c:extLst>
                <c:ext xmlns:c15="http://schemas.microsoft.com/office/drawing/2012/chart" uri="{CE6537A1-D6FC-4f65-9D91-7224C49458BB}"/>
                <c:ext xmlns:c16="http://schemas.microsoft.com/office/drawing/2014/chart" uri="{C3380CC4-5D6E-409C-BE32-E72D297353CC}">
                  <c16:uniqueId val="{00000000-568F-4551-8BCA-F33ADA95FA6E}"/>
                </c:ext>
              </c:extLst>
            </c:dLbl>
            <c:dLbl>
              <c:idx val="2"/>
              <c:delete val="1"/>
              <c:extLst>
                <c:ext xmlns:c15="http://schemas.microsoft.com/office/drawing/2012/chart" uri="{CE6537A1-D6FC-4f65-9D91-7224C49458BB}"/>
                <c:ext xmlns:c16="http://schemas.microsoft.com/office/drawing/2014/chart" uri="{C3380CC4-5D6E-409C-BE32-E72D297353CC}">
                  <c16:uniqueId val="{0000000D-568F-4551-8BCA-F33ADA95FA6E}"/>
                </c:ext>
              </c:extLst>
            </c:dLbl>
            <c:dLbl>
              <c:idx val="3"/>
              <c:delete val="1"/>
              <c:extLst>
                <c:ext xmlns:c15="http://schemas.microsoft.com/office/drawing/2012/chart" uri="{CE6537A1-D6FC-4f65-9D91-7224C49458BB}"/>
                <c:ext xmlns:c16="http://schemas.microsoft.com/office/drawing/2014/chart" uri="{C3380CC4-5D6E-409C-BE32-E72D297353CC}">
                  <c16:uniqueId val="{00000002-568F-4551-8BCA-F33ADA95FA6E}"/>
                </c:ext>
              </c:extLst>
            </c:dLbl>
            <c:dLbl>
              <c:idx val="4"/>
              <c:delete val="1"/>
              <c:extLst>
                <c:ext xmlns:c15="http://schemas.microsoft.com/office/drawing/2012/chart" uri="{CE6537A1-D6FC-4f65-9D91-7224C49458BB}"/>
                <c:ext xmlns:c16="http://schemas.microsoft.com/office/drawing/2014/chart" uri="{C3380CC4-5D6E-409C-BE32-E72D297353CC}">
                  <c16:uniqueId val="{0000000C-568F-4551-8BCA-F33ADA95FA6E}"/>
                </c:ext>
              </c:extLst>
            </c:dLbl>
            <c:dLbl>
              <c:idx val="5"/>
              <c:delete val="1"/>
              <c:extLst>
                <c:ext xmlns:c15="http://schemas.microsoft.com/office/drawing/2012/chart" uri="{CE6537A1-D6FC-4f65-9D91-7224C49458BB}"/>
                <c:ext xmlns:c16="http://schemas.microsoft.com/office/drawing/2014/chart" uri="{C3380CC4-5D6E-409C-BE32-E72D297353CC}">
                  <c16:uniqueId val="{00000003-568F-4551-8BCA-F33ADA95FA6E}"/>
                </c:ext>
              </c:extLst>
            </c:dLbl>
            <c:dLbl>
              <c:idx val="6"/>
              <c:delete val="1"/>
              <c:extLst>
                <c:ext xmlns:c15="http://schemas.microsoft.com/office/drawing/2012/chart" uri="{CE6537A1-D6FC-4f65-9D91-7224C49458BB}"/>
                <c:ext xmlns:c16="http://schemas.microsoft.com/office/drawing/2014/chart" uri="{C3380CC4-5D6E-409C-BE32-E72D297353CC}">
                  <c16:uniqueId val="{0000000B-568F-4551-8BCA-F33ADA95FA6E}"/>
                </c:ext>
              </c:extLst>
            </c:dLbl>
            <c:dLbl>
              <c:idx val="7"/>
              <c:delete val="1"/>
              <c:extLst>
                <c:ext xmlns:c15="http://schemas.microsoft.com/office/drawing/2012/chart" uri="{CE6537A1-D6FC-4f65-9D91-7224C49458BB}"/>
                <c:ext xmlns:c16="http://schemas.microsoft.com/office/drawing/2014/chart" uri="{C3380CC4-5D6E-409C-BE32-E72D297353CC}">
                  <c16:uniqueId val="{00000004-568F-4551-8BCA-F33ADA95FA6E}"/>
                </c:ext>
              </c:extLst>
            </c:dLbl>
            <c:dLbl>
              <c:idx val="8"/>
              <c:delete val="1"/>
              <c:extLst>
                <c:ext xmlns:c15="http://schemas.microsoft.com/office/drawing/2012/chart" uri="{CE6537A1-D6FC-4f65-9D91-7224C49458BB}"/>
                <c:ext xmlns:c16="http://schemas.microsoft.com/office/drawing/2014/chart" uri="{C3380CC4-5D6E-409C-BE32-E72D297353CC}">
                  <c16:uniqueId val="{0000000A-568F-4551-8BCA-F33ADA95FA6E}"/>
                </c:ext>
              </c:extLst>
            </c:dLbl>
            <c:dLbl>
              <c:idx val="9"/>
              <c:delete val="1"/>
              <c:extLst>
                <c:ext xmlns:c15="http://schemas.microsoft.com/office/drawing/2012/chart" uri="{CE6537A1-D6FC-4f65-9D91-7224C49458BB}"/>
                <c:ext xmlns:c16="http://schemas.microsoft.com/office/drawing/2014/chart" uri="{C3380CC4-5D6E-409C-BE32-E72D297353CC}">
                  <c16:uniqueId val="{00000005-568F-4551-8BCA-F33ADA95FA6E}"/>
                </c:ext>
              </c:extLst>
            </c:dLbl>
            <c:dLbl>
              <c:idx val="10"/>
              <c:delete val="1"/>
              <c:extLst>
                <c:ext xmlns:c15="http://schemas.microsoft.com/office/drawing/2012/chart" uri="{CE6537A1-D6FC-4f65-9D91-7224C49458BB}"/>
                <c:ext xmlns:c16="http://schemas.microsoft.com/office/drawing/2014/chart" uri="{C3380CC4-5D6E-409C-BE32-E72D297353CC}">
                  <c16:uniqueId val="{00000007-568F-4551-8BCA-F33ADA95FA6E}"/>
                </c:ext>
              </c:extLst>
            </c:dLbl>
            <c:dLbl>
              <c:idx val="11"/>
              <c:delete val="1"/>
              <c:extLst>
                <c:ext xmlns:c15="http://schemas.microsoft.com/office/drawing/2012/chart" uri="{CE6537A1-D6FC-4f65-9D91-7224C49458BB}"/>
                <c:ext xmlns:c16="http://schemas.microsoft.com/office/drawing/2014/chart" uri="{C3380CC4-5D6E-409C-BE32-E72D297353CC}">
                  <c16:uniqueId val="{00000008-568F-4551-8BCA-F33ADA95FA6E}"/>
                </c:ext>
              </c:extLst>
            </c:dLbl>
            <c:dLbl>
              <c:idx val="12"/>
              <c:delete val="1"/>
              <c:extLst>
                <c:ext xmlns:c15="http://schemas.microsoft.com/office/drawing/2012/chart" uri="{CE6537A1-D6FC-4f65-9D91-7224C49458BB}"/>
                <c:ext xmlns:c16="http://schemas.microsoft.com/office/drawing/2014/chart" uri="{C3380CC4-5D6E-409C-BE32-E72D297353CC}">
                  <c16:uniqueId val="{00000006-568F-4551-8BCA-F33ADA95FA6E}"/>
                </c:ext>
              </c:extLst>
            </c:dLbl>
            <c:dLbl>
              <c:idx val="13"/>
              <c:delete val="1"/>
              <c:extLst>
                <c:ext xmlns:c15="http://schemas.microsoft.com/office/drawing/2012/chart" uri="{CE6537A1-D6FC-4f65-9D91-7224C49458BB}"/>
                <c:ext xmlns:c16="http://schemas.microsoft.com/office/drawing/2014/chart" uri="{C3380CC4-5D6E-409C-BE32-E72D297353CC}">
                  <c16:uniqueId val="{0000000E-568F-4551-8BCA-F33ADA95FA6E}"/>
                </c:ext>
              </c:extLst>
            </c:dLbl>
            <c:dLbl>
              <c:idx val="14"/>
              <c:delete val="1"/>
              <c:extLst>
                <c:ext xmlns:c15="http://schemas.microsoft.com/office/drawing/2012/chart" uri="{CE6537A1-D6FC-4f65-9D91-7224C49458BB}"/>
                <c:ext xmlns:c16="http://schemas.microsoft.com/office/drawing/2014/chart" uri="{C3380CC4-5D6E-409C-BE32-E72D297353CC}">
                  <c16:uniqueId val="{00000009-568F-4551-8BCA-F33ADA95FA6E}"/>
                </c:ext>
              </c:extLst>
            </c:dLbl>
            <c:dLbl>
              <c:idx val="15"/>
              <c:delete val="1"/>
              <c:extLst>
                <c:ext xmlns:c15="http://schemas.microsoft.com/office/drawing/2012/chart" uri="{CE6537A1-D6FC-4f65-9D91-7224C49458BB}"/>
                <c:ext xmlns:c16="http://schemas.microsoft.com/office/drawing/2014/chart" uri="{C3380CC4-5D6E-409C-BE32-E72D297353CC}">
                  <c16:uniqueId val="{0000000F-568F-4551-8BCA-F33ADA95FA6E}"/>
                </c:ext>
              </c:extLst>
            </c:dLbl>
            <c:dLbl>
              <c:idx val="16"/>
              <c:delete val="1"/>
              <c:extLst>
                <c:ext xmlns:c15="http://schemas.microsoft.com/office/drawing/2012/chart" uri="{CE6537A1-D6FC-4f65-9D91-7224C49458BB}"/>
                <c:ext xmlns:c16="http://schemas.microsoft.com/office/drawing/2014/chart" uri="{C3380CC4-5D6E-409C-BE32-E72D297353CC}">
                  <c16:uniqueId val="{00000016-568F-4551-8BCA-F33ADA95FA6E}"/>
                </c:ext>
              </c:extLst>
            </c:dLbl>
            <c:dLbl>
              <c:idx val="17"/>
              <c:delete val="1"/>
              <c:extLst>
                <c:ext xmlns:c15="http://schemas.microsoft.com/office/drawing/2012/chart" uri="{CE6537A1-D6FC-4f65-9D91-7224C49458BB}"/>
                <c:ext xmlns:c16="http://schemas.microsoft.com/office/drawing/2014/chart" uri="{C3380CC4-5D6E-409C-BE32-E72D297353CC}">
                  <c16:uniqueId val="{00000010-568F-4551-8BCA-F33ADA95FA6E}"/>
                </c:ext>
              </c:extLst>
            </c:dLbl>
            <c:dLbl>
              <c:idx val="18"/>
              <c:delete val="1"/>
              <c:extLst>
                <c:ext xmlns:c15="http://schemas.microsoft.com/office/drawing/2012/chart" uri="{CE6537A1-D6FC-4f65-9D91-7224C49458BB}"/>
                <c:ext xmlns:c16="http://schemas.microsoft.com/office/drawing/2014/chart" uri="{C3380CC4-5D6E-409C-BE32-E72D297353CC}">
                  <c16:uniqueId val="{00000015-568F-4551-8BCA-F33ADA95FA6E}"/>
                </c:ext>
              </c:extLst>
            </c:dLbl>
            <c:dLbl>
              <c:idx val="19"/>
              <c:delete val="1"/>
              <c:extLst>
                <c:ext xmlns:c15="http://schemas.microsoft.com/office/drawing/2012/chart" uri="{CE6537A1-D6FC-4f65-9D91-7224C49458BB}"/>
                <c:ext xmlns:c16="http://schemas.microsoft.com/office/drawing/2014/chart" uri="{C3380CC4-5D6E-409C-BE32-E72D297353CC}">
                  <c16:uniqueId val="{00000011-568F-4551-8BCA-F33ADA95FA6E}"/>
                </c:ext>
              </c:extLst>
            </c:dLbl>
            <c:dLbl>
              <c:idx val="20"/>
              <c:delete val="1"/>
              <c:extLst>
                <c:ext xmlns:c15="http://schemas.microsoft.com/office/drawing/2012/chart" uri="{CE6537A1-D6FC-4f65-9D91-7224C49458BB}"/>
                <c:ext xmlns:c16="http://schemas.microsoft.com/office/drawing/2014/chart" uri="{C3380CC4-5D6E-409C-BE32-E72D297353CC}">
                  <c16:uniqueId val="{00000012-568F-4551-8BCA-F33ADA95FA6E}"/>
                </c:ext>
              </c:extLst>
            </c:dLbl>
            <c:dLbl>
              <c:idx val="21"/>
              <c:delete val="1"/>
              <c:extLst>
                <c:ext xmlns:c15="http://schemas.microsoft.com/office/drawing/2012/chart" uri="{CE6537A1-D6FC-4f65-9D91-7224C49458BB}"/>
                <c:ext xmlns:c16="http://schemas.microsoft.com/office/drawing/2014/chart" uri="{C3380CC4-5D6E-409C-BE32-E72D297353CC}">
                  <c16:uniqueId val="{00000017-568F-4551-8BCA-F33ADA95FA6E}"/>
                </c:ext>
              </c:extLst>
            </c:dLbl>
            <c:dLbl>
              <c:idx val="22"/>
              <c:delete val="1"/>
              <c:extLst>
                <c:ext xmlns:c15="http://schemas.microsoft.com/office/drawing/2012/chart" uri="{CE6537A1-D6FC-4f65-9D91-7224C49458BB}"/>
                <c:ext xmlns:c16="http://schemas.microsoft.com/office/drawing/2014/chart" uri="{C3380CC4-5D6E-409C-BE32-E72D297353CC}">
                  <c16:uniqueId val="{00000014-568F-4551-8BCA-F33ADA95FA6E}"/>
                </c:ext>
              </c:extLst>
            </c:dLbl>
            <c:dLbl>
              <c:idx val="23"/>
              <c:delete val="1"/>
              <c:extLst>
                <c:ext xmlns:c15="http://schemas.microsoft.com/office/drawing/2012/chart" uri="{CE6537A1-D6FC-4f65-9D91-7224C49458BB}"/>
                <c:ext xmlns:c16="http://schemas.microsoft.com/office/drawing/2014/chart" uri="{C3380CC4-5D6E-409C-BE32-E72D297353CC}">
                  <c16:uniqueId val="{00000013-568F-4551-8BCA-F33ADA95FA6E}"/>
                </c:ext>
              </c:extLst>
            </c:dLbl>
            <c:dLbl>
              <c:idx val="24"/>
              <c:delete val="1"/>
              <c:extLst>
                <c:ext xmlns:c15="http://schemas.microsoft.com/office/drawing/2012/chart" uri="{CE6537A1-D6FC-4f65-9D91-7224C49458BB}"/>
                <c:ext xmlns:c16="http://schemas.microsoft.com/office/drawing/2014/chart" uri="{C3380CC4-5D6E-409C-BE32-E72D297353CC}">
                  <c16:uniqueId val="{00000018-568F-4551-8BCA-F33ADA95FA6E}"/>
                </c:ext>
              </c:extLst>
            </c:dLbl>
            <c:dLbl>
              <c:idx val="25"/>
              <c:delete val="1"/>
              <c:extLst>
                <c:ext xmlns:c15="http://schemas.microsoft.com/office/drawing/2012/chart" uri="{CE6537A1-D6FC-4f65-9D91-7224C49458BB}"/>
                <c:ext xmlns:c16="http://schemas.microsoft.com/office/drawing/2014/chart" uri="{C3380CC4-5D6E-409C-BE32-E72D297353CC}">
                  <c16:uniqueId val="{00000019-568F-4551-8BCA-F33ADA95FA6E}"/>
                </c:ext>
              </c:extLst>
            </c:dLbl>
            <c:dLbl>
              <c:idx val="26"/>
              <c:delete val="1"/>
              <c:extLst>
                <c:ext xmlns:c15="http://schemas.microsoft.com/office/drawing/2012/chart" uri="{CE6537A1-D6FC-4f65-9D91-7224C49458BB}"/>
                <c:ext xmlns:c16="http://schemas.microsoft.com/office/drawing/2014/chart" uri="{C3380CC4-5D6E-409C-BE32-E72D297353CC}">
                  <c16:uniqueId val="{0000001A-568F-4551-8BCA-F33ADA95FA6E}"/>
                </c:ext>
              </c:extLst>
            </c:dLbl>
            <c:dLbl>
              <c:idx val="27"/>
              <c:layout>
                <c:manualLayout>
                  <c:x val="-3.2331045751633987E-2"/>
                  <c:y val="-2.40367348891798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E-568F-4551-8BCA-F33ADA95FA6E}"/>
                </c:ext>
              </c:extLst>
            </c:dLbl>
            <c:numFmt formatCode="#,##0.0" sourceLinked="0"/>
            <c:spPr>
              <a:noFill/>
              <a:ln>
                <a:noFill/>
              </a:ln>
              <a:effectLst/>
            </c:spPr>
            <c:txPr>
              <a:bodyPr wrap="square" lIns="38100" tIns="19050" rIns="38100" bIns="19050" anchor="ctr">
                <a:spAutoFit/>
              </a:bodyPr>
              <a:lstStyle/>
              <a:p>
                <a:pPr>
                  <a:defRPr sz="800" i="1"/>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'Suivi 2019 - indicateurs SNBC1'!$O$1:$BH$1</c:f>
              <c:numCache>
                <c:formatCode>General</c:formatCode>
                <c:ptCount val="4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numCache>
            </c:numRef>
          </c:cat>
          <c:val>
            <c:numRef>
              <c:f>'Suivi 2019 - indicateurs SNBC1'!$O$80:$BH$80</c:f>
              <c:numCache>
                <c:formatCode>0.00</c:formatCode>
                <c:ptCount val="46"/>
                <c:pt idx="0">
                  <c:v>8.5199503052057057</c:v>
                </c:pt>
                <c:pt idx="1">
                  <c:v>8.749788051070988</c:v>
                </c:pt>
                <c:pt idx="2">
                  <c:v>9.2613409515543186</c:v>
                </c:pt>
                <c:pt idx="3">
                  <c:v>9.4210655825377358</c:v>
                </c:pt>
                <c:pt idx="4">
                  <c:v>9.8723582979128732</c:v>
                </c:pt>
                <c:pt idx="5">
                  <c:v>9.4701538924257651</c:v>
                </c:pt>
                <c:pt idx="6">
                  <c:v>10.001181499600635</c:v>
                </c:pt>
                <c:pt idx="7">
                  <c:v>10.348623902981485</c:v>
                </c:pt>
                <c:pt idx="8">
                  <c:v>10.533927206369214</c:v>
                </c:pt>
                <c:pt idx="9">
                  <c:v>10.987813351333807</c:v>
                </c:pt>
                <c:pt idx="10">
                  <c:v>11.301048283191225</c:v>
                </c:pt>
                <c:pt idx="11">
                  <c:v>11.583447999998361</c:v>
                </c:pt>
                <c:pt idx="12">
                  <c:v>11.839800289392581</c:v>
                </c:pt>
                <c:pt idx="13">
                  <c:v>12.119424237227172</c:v>
                </c:pt>
                <c:pt idx="14">
                  <c:v>12.172693986988765</c:v>
                </c:pt>
                <c:pt idx="15">
                  <c:v>11.741038871564733</c:v>
                </c:pt>
                <c:pt idx="16">
                  <c:v>12.362048833098568</c:v>
                </c:pt>
                <c:pt idx="17">
                  <c:v>12.555068678099246</c:v>
                </c:pt>
                <c:pt idx="18">
                  <c:v>13.188642141143616</c:v>
                </c:pt>
                <c:pt idx="19">
                  <c:v>12.787193418501246</c:v>
                </c:pt>
                <c:pt idx="20">
                  <c:v>13.033806884180185</c:v>
                </c:pt>
                <c:pt idx="21">
                  <c:v>13.425775169105671</c:v>
                </c:pt>
                <c:pt idx="22">
                  <c:v>13.585407717051144</c:v>
                </c:pt>
                <c:pt idx="23">
                  <c:v>13.783029628222824</c:v>
                </c:pt>
                <c:pt idx="24">
                  <c:v>13.766603460776771</c:v>
                </c:pt>
                <c:pt idx="25">
                  <c:v>13.88853238818</c:v>
                </c:pt>
                <c:pt idx="26">
                  <c:v>13.846515499095418</c:v>
                </c:pt>
                <c:pt idx="27">
                  <c:v>13.954651507465078</c:v>
                </c:pt>
              </c:numCache>
            </c:numRef>
          </c:val>
          <c:smooth val="0"/>
          <c:extLst>
            <c:ext xmlns:c16="http://schemas.microsoft.com/office/drawing/2014/chart" uri="{C3380CC4-5D6E-409C-BE32-E72D297353CC}">
              <c16:uniqueId val="{00000006-D247-49D6-AB8B-26504BA5FE90}"/>
            </c:ext>
          </c:extLst>
        </c:ser>
        <c:ser>
          <c:idx val="26"/>
          <c:order val="1"/>
          <c:tx>
            <c:v>Scénario SNBC 2015 - Electricité</c:v>
          </c:tx>
          <c:spPr>
            <a:ln>
              <a:solidFill>
                <a:schemeClr val="accent5">
                  <a:lumMod val="60000"/>
                  <a:lumOff val="40000"/>
                </a:schemeClr>
              </a:solidFill>
              <a:prstDash val="sysDot"/>
            </a:ln>
          </c:spPr>
          <c:marker>
            <c:symbol val="none"/>
          </c:marker>
          <c:cat>
            <c:numRef>
              <c:f>'Suivi 2019 - indicateurs SNBC1'!$O$1:$BH$1</c:f>
              <c:numCache>
                <c:formatCode>General</c:formatCode>
                <c:ptCount val="4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numCache>
            </c:numRef>
          </c:cat>
          <c:val>
            <c:numRef>
              <c:f>'Suivi 2019 - indicateurs SNBC1'!$O$82:$BH$82</c:f>
              <c:numCache>
                <c:formatCode>0.00</c:formatCode>
                <c:ptCount val="46"/>
                <c:pt idx="25">
                  <c:v>12.833286778269722</c:v>
                </c:pt>
                <c:pt idx="26">
                  <c:v>12.793182757087628</c:v>
                </c:pt>
                <c:pt idx="27">
                  <c:v>12.753078735905536</c:v>
                </c:pt>
                <c:pt idx="28">
                  <c:v>12.712974714723442</c:v>
                </c:pt>
                <c:pt idx="29">
                  <c:v>12.67287069354135</c:v>
                </c:pt>
                <c:pt idx="30">
                  <c:v>12.632766672359256</c:v>
                </c:pt>
                <c:pt idx="31">
                  <c:v>12.392142545266699</c:v>
                </c:pt>
                <c:pt idx="32">
                  <c:v>12.151518418174142</c:v>
                </c:pt>
                <c:pt idx="33">
                  <c:v>11.910894291081584</c:v>
                </c:pt>
                <c:pt idx="34">
                  <c:v>11.670270163989027</c:v>
                </c:pt>
                <c:pt idx="35">
                  <c:v>11.42964603689647</c:v>
                </c:pt>
                <c:pt idx="36">
                  <c:v>11.189021909803913</c:v>
                </c:pt>
                <c:pt idx="37">
                  <c:v>10.948397782711355</c:v>
                </c:pt>
                <c:pt idx="38">
                  <c:v>10.707773655618798</c:v>
                </c:pt>
                <c:pt idx="39">
                  <c:v>10.467149528526241</c:v>
                </c:pt>
                <c:pt idx="40">
                  <c:v>10.226525401433683</c:v>
                </c:pt>
                <c:pt idx="41">
                  <c:v>10.166369369660543</c:v>
                </c:pt>
                <c:pt idx="42">
                  <c:v>10.106213337887406</c:v>
                </c:pt>
                <c:pt idx="43">
                  <c:v>10.046057306114266</c:v>
                </c:pt>
                <c:pt idx="44">
                  <c:v>9.9859012743411277</c:v>
                </c:pt>
                <c:pt idx="45">
                  <c:v>9.925745242567988</c:v>
                </c:pt>
              </c:numCache>
            </c:numRef>
          </c:val>
          <c:smooth val="0"/>
          <c:extLst>
            <c:ext xmlns:c16="http://schemas.microsoft.com/office/drawing/2014/chart" uri="{C3380CC4-5D6E-409C-BE32-E72D297353CC}">
              <c16:uniqueId val="{00000007-D247-49D6-AB8B-26504BA5FE90}"/>
            </c:ext>
          </c:extLst>
        </c:ser>
        <c:ser>
          <c:idx val="23"/>
          <c:order val="2"/>
          <c:tx>
            <c:v>Gaz</c:v>
          </c:tx>
          <c:spPr>
            <a:ln w="19050">
              <a:solidFill>
                <a:srgbClr val="FF4343"/>
              </a:solidFill>
              <a:prstDash val="solid"/>
            </a:ln>
          </c:spPr>
          <c:marker>
            <c:symbol val="none"/>
          </c:marker>
          <c:dLbls>
            <c:dLbl>
              <c:idx val="10"/>
              <c:delete val="1"/>
              <c:extLst>
                <c:ext xmlns:c15="http://schemas.microsoft.com/office/drawing/2012/chart" uri="{CE6537A1-D6FC-4f65-9D91-7224C49458BB}"/>
                <c:ext xmlns:c16="http://schemas.microsoft.com/office/drawing/2014/chart" uri="{C3380CC4-5D6E-409C-BE32-E72D297353CC}">
                  <c16:uniqueId val="{00000029-568F-4551-8BCA-F33ADA95FA6E}"/>
                </c:ext>
              </c:extLst>
            </c:dLbl>
            <c:dLbl>
              <c:idx val="11"/>
              <c:delete val="1"/>
              <c:extLst>
                <c:ext xmlns:c15="http://schemas.microsoft.com/office/drawing/2012/chart" uri="{CE6537A1-D6FC-4f65-9D91-7224C49458BB}"/>
                <c:ext xmlns:c16="http://schemas.microsoft.com/office/drawing/2014/chart" uri="{C3380CC4-5D6E-409C-BE32-E72D297353CC}">
                  <c16:uniqueId val="{0000001B-568F-4551-8BCA-F33ADA95FA6E}"/>
                </c:ext>
              </c:extLst>
            </c:dLbl>
            <c:dLbl>
              <c:idx val="12"/>
              <c:delete val="1"/>
              <c:extLst>
                <c:ext xmlns:c15="http://schemas.microsoft.com/office/drawing/2012/chart" uri="{CE6537A1-D6FC-4f65-9D91-7224C49458BB}"/>
                <c:ext xmlns:c16="http://schemas.microsoft.com/office/drawing/2014/chart" uri="{C3380CC4-5D6E-409C-BE32-E72D297353CC}">
                  <c16:uniqueId val="{00000028-568F-4551-8BCA-F33ADA95FA6E}"/>
                </c:ext>
              </c:extLst>
            </c:dLbl>
            <c:dLbl>
              <c:idx val="13"/>
              <c:delete val="1"/>
              <c:extLst>
                <c:ext xmlns:c15="http://schemas.microsoft.com/office/drawing/2012/chart" uri="{CE6537A1-D6FC-4f65-9D91-7224C49458BB}"/>
                <c:ext xmlns:c16="http://schemas.microsoft.com/office/drawing/2014/chart" uri="{C3380CC4-5D6E-409C-BE32-E72D297353CC}">
                  <c16:uniqueId val="{00000027-568F-4551-8BCA-F33ADA95FA6E}"/>
                </c:ext>
              </c:extLst>
            </c:dLbl>
            <c:dLbl>
              <c:idx val="14"/>
              <c:delete val="1"/>
              <c:extLst>
                <c:ext xmlns:c15="http://schemas.microsoft.com/office/drawing/2012/chart" uri="{CE6537A1-D6FC-4f65-9D91-7224C49458BB}"/>
                <c:ext xmlns:c16="http://schemas.microsoft.com/office/drawing/2014/chart" uri="{C3380CC4-5D6E-409C-BE32-E72D297353CC}">
                  <c16:uniqueId val="{0000001C-568F-4551-8BCA-F33ADA95FA6E}"/>
                </c:ext>
              </c:extLst>
            </c:dLbl>
            <c:dLbl>
              <c:idx val="15"/>
              <c:delete val="1"/>
              <c:extLst>
                <c:ext xmlns:c15="http://schemas.microsoft.com/office/drawing/2012/chart" uri="{CE6537A1-D6FC-4f65-9D91-7224C49458BB}"/>
                <c:ext xmlns:c16="http://schemas.microsoft.com/office/drawing/2014/chart" uri="{C3380CC4-5D6E-409C-BE32-E72D297353CC}">
                  <c16:uniqueId val="{00000026-568F-4551-8BCA-F33ADA95FA6E}"/>
                </c:ext>
              </c:extLst>
            </c:dLbl>
            <c:dLbl>
              <c:idx val="16"/>
              <c:delete val="1"/>
              <c:extLst>
                <c:ext xmlns:c15="http://schemas.microsoft.com/office/drawing/2012/chart" uri="{CE6537A1-D6FC-4f65-9D91-7224C49458BB}"/>
                <c:ext xmlns:c16="http://schemas.microsoft.com/office/drawing/2014/chart" uri="{C3380CC4-5D6E-409C-BE32-E72D297353CC}">
                  <c16:uniqueId val="{0000001D-568F-4551-8BCA-F33ADA95FA6E}"/>
                </c:ext>
              </c:extLst>
            </c:dLbl>
            <c:dLbl>
              <c:idx val="17"/>
              <c:delete val="1"/>
              <c:extLst>
                <c:ext xmlns:c15="http://schemas.microsoft.com/office/drawing/2012/chart" uri="{CE6537A1-D6FC-4f65-9D91-7224C49458BB}"/>
                <c:ext xmlns:c16="http://schemas.microsoft.com/office/drawing/2014/chart" uri="{C3380CC4-5D6E-409C-BE32-E72D297353CC}">
                  <c16:uniqueId val="{0000001E-568F-4551-8BCA-F33ADA95FA6E}"/>
                </c:ext>
              </c:extLst>
            </c:dLbl>
            <c:dLbl>
              <c:idx val="18"/>
              <c:delete val="1"/>
              <c:extLst>
                <c:ext xmlns:c15="http://schemas.microsoft.com/office/drawing/2012/chart" uri="{CE6537A1-D6FC-4f65-9D91-7224C49458BB}"/>
                <c:ext xmlns:c16="http://schemas.microsoft.com/office/drawing/2014/chart" uri="{C3380CC4-5D6E-409C-BE32-E72D297353CC}">
                  <c16:uniqueId val="{00000025-568F-4551-8BCA-F33ADA95FA6E}"/>
                </c:ext>
              </c:extLst>
            </c:dLbl>
            <c:dLbl>
              <c:idx val="19"/>
              <c:delete val="1"/>
              <c:extLst>
                <c:ext xmlns:c15="http://schemas.microsoft.com/office/drawing/2012/chart" uri="{CE6537A1-D6FC-4f65-9D91-7224C49458BB}"/>
                <c:ext xmlns:c16="http://schemas.microsoft.com/office/drawing/2014/chart" uri="{C3380CC4-5D6E-409C-BE32-E72D297353CC}">
                  <c16:uniqueId val="{0000001F-568F-4551-8BCA-F33ADA95FA6E}"/>
                </c:ext>
              </c:extLst>
            </c:dLbl>
            <c:dLbl>
              <c:idx val="20"/>
              <c:delete val="1"/>
              <c:extLst>
                <c:ext xmlns:c15="http://schemas.microsoft.com/office/drawing/2012/chart" uri="{CE6537A1-D6FC-4f65-9D91-7224C49458BB}"/>
                <c:ext xmlns:c16="http://schemas.microsoft.com/office/drawing/2014/chart" uri="{C3380CC4-5D6E-409C-BE32-E72D297353CC}">
                  <c16:uniqueId val="{00000021-568F-4551-8BCA-F33ADA95FA6E}"/>
                </c:ext>
              </c:extLst>
            </c:dLbl>
            <c:dLbl>
              <c:idx val="21"/>
              <c:delete val="1"/>
              <c:extLst>
                <c:ext xmlns:c15="http://schemas.microsoft.com/office/drawing/2012/chart" uri="{CE6537A1-D6FC-4f65-9D91-7224C49458BB}"/>
                <c:ext xmlns:c16="http://schemas.microsoft.com/office/drawing/2014/chart" uri="{C3380CC4-5D6E-409C-BE32-E72D297353CC}">
                  <c16:uniqueId val="{00000020-568F-4551-8BCA-F33ADA95FA6E}"/>
                </c:ext>
              </c:extLst>
            </c:dLbl>
            <c:dLbl>
              <c:idx val="22"/>
              <c:delete val="1"/>
              <c:extLst>
                <c:ext xmlns:c15="http://schemas.microsoft.com/office/drawing/2012/chart" uri="{CE6537A1-D6FC-4f65-9D91-7224C49458BB}"/>
                <c:ext xmlns:c16="http://schemas.microsoft.com/office/drawing/2014/chart" uri="{C3380CC4-5D6E-409C-BE32-E72D297353CC}">
                  <c16:uniqueId val="{00000024-568F-4551-8BCA-F33ADA95FA6E}"/>
                </c:ext>
              </c:extLst>
            </c:dLbl>
            <c:dLbl>
              <c:idx val="23"/>
              <c:delete val="1"/>
              <c:extLst>
                <c:ext xmlns:c15="http://schemas.microsoft.com/office/drawing/2012/chart" uri="{CE6537A1-D6FC-4f65-9D91-7224C49458BB}"/>
                <c:ext xmlns:c16="http://schemas.microsoft.com/office/drawing/2014/chart" uri="{C3380CC4-5D6E-409C-BE32-E72D297353CC}">
                  <c16:uniqueId val="{00000023-568F-4551-8BCA-F33ADA95FA6E}"/>
                </c:ext>
              </c:extLst>
            </c:dLbl>
            <c:dLbl>
              <c:idx val="24"/>
              <c:delete val="1"/>
              <c:extLst>
                <c:ext xmlns:c15="http://schemas.microsoft.com/office/drawing/2012/chart" uri="{CE6537A1-D6FC-4f65-9D91-7224C49458BB}"/>
                <c:ext xmlns:c16="http://schemas.microsoft.com/office/drawing/2014/chart" uri="{C3380CC4-5D6E-409C-BE32-E72D297353CC}">
                  <c16:uniqueId val="{00000022-568F-4551-8BCA-F33ADA95FA6E}"/>
                </c:ext>
              </c:extLst>
            </c:dLbl>
            <c:dLbl>
              <c:idx val="25"/>
              <c:delete val="1"/>
              <c:extLst>
                <c:ext xmlns:c15="http://schemas.microsoft.com/office/drawing/2012/chart" uri="{CE6537A1-D6FC-4f65-9D91-7224C49458BB}"/>
                <c:ext xmlns:c16="http://schemas.microsoft.com/office/drawing/2014/chart" uri="{C3380CC4-5D6E-409C-BE32-E72D297353CC}">
                  <c16:uniqueId val="{0000002A-568F-4551-8BCA-F33ADA95FA6E}"/>
                </c:ext>
              </c:extLst>
            </c:dLbl>
            <c:dLbl>
              <c:idx val="26"/>
              <c:delete val="1"/>
              <c:extLst>
                <c:ext xmlns:c15="http://schemas.microsoft.com/office/drawing/2012/chart" uri="{CE6537A1-D6FC-4f65-9D91-7224C49458BB}"/>
                <c:ext xmlns:c16="http://schemas.microsoft.com/office/drawing/2014/chart" uri="{C3380CC4-5D6E-409C-BE32-E72D297353CC}">
                  <c16:uniqueId val="{0000002B-568F-4551-8BCA-F33ADA95FA6E}"/>
                </c:ext>
              </c:extLst>
            </c:dLbl>
            <c:dLbl>
              <c:idx val="27"/>
              <c:layout>
                <c:manualLayout>
                  <c:x val="-3.2331045751633987E-2"/>
                  <c:y val="-3.1021599732045185E-2"/>
                </c:manualLayout>
              </c:layout>
              <c:numFmt formatCode="#,##0.0" sourceLinked="0"/>
              <c:spPr>
                <a:noFill/>
                <a:ln>
                  <a:noFill/>
                </a:ln>
                <a:effectLst/>
              </c:spPr>
              <c:txPr>
                <a:bodyPr wrap="square" lIns="38100" tIns="19050" rIns="38100" bIns="19050" anchor="ctr">
                  <a:spAutoFit/>
                </a:bodyPr>
                <a:lstStyle/>
                <a:p>
                  <a:pPr>
                    <a:defRPr sz="800" i="1"/>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568F-4551-8BCA-F33ADA95FA6E}"/>
                </c:ext>
              </c:extLst>
            </c:dLbl>
            <c:spPr>
              <a:noFill/>
              <a:ln>
                <a:noFill/>
              </a:ln>
              <a:effectLst/>
            </c:spPr>
            <c:txPr>
              <a:bodyPr wrap="square" lIns="38100" tIns="19050" rIns="38100" bIns="19050" anchor="ctr">
                <a:spAutoFit/>
              </a:bodyPr>
              <a:lstStyle/>
              <a:p>
                <a:pPr>
                  <a:defRPr i="1"/>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'Suivi 2019 - indicateurs SNBC1'!$O$1:$BH$1</c:f>
              <c:numCache>
                <c:formatCode>General</c:formatCode>
                <c:ptCount val="4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numCache>
            </c:numRef>
          </c:cat>
          <c:val>
            <c:numRef>
              <c:f>'Suivi 2019 - indicateurs SNBC1'!$O$84:$BH$84</c:f>
              <c:numCache>
                <c:formatCode>0.00</c:formatCode>
                <c:ptCount val="46"/>
                <c:pt idx="10">
                  <c:v>13.279236765725502</c:v>
                </c:pt>
                <c:pt idx="11">
                  <c:v>13.10041277893896</c:v>
                </c:pt>
                <c:pt idx="12">
                  <c:v>14.318325783288657</c:v>
                </c:pt>
                <c:pt idx="13">
                  <c:v>13.0276369266589</c:v>
                </c:pt>
                <c:pt idx="14">
                  <c:v>14.388159732451482</c:v>
                </c:pt>
                <c:pt idx="15">
                  <c:v>14.063671228759597</c:v>
                </c:pt>
                <c:pt idx="16">
                  <c:v>14.703337641040052</c:v>
                </c:pt>
                <c:pt idx="17">
                  <c:v>13.750595959827535</c:v>
                </c:pt>
                <c:pt idx="18">
                  <c:v>14.135031841787415</c:v>
                </c:pt>
                <c:pt idx="19">
                  <c:v>14.143042491441392</c:v>
                </c:pt>
                <c:pt idx="20">
                  <c:v>12.380248165298308</c:v>
                </c:pt>
                <c:pt idx="21">
                  <c:v>13.156605425878734</c:v>
                </c:pt>
                <c:pt idx="22">
                  <c:v>12.963840760799012</c:v>
                </c:pt>
                <c:pt idx="23">
                  <c:v>12.559072349655681</c:v>
                </c:pt>
                <c:pt idx="24">
                  <c:v>11.602695282680948</c:v>
                </c:pt>
                <c:pt idx="25">
                  <c:v>11.697546348757021</c:v>
                </c:pt>
                <c:pt idx="26">
                  <c:v>11.653459981766693</c:v>
                </c:pt>
                <c:pt idx="27">
                  <c:v>11.809580435992849</c:v>
                </c:pt>
              </c:numCache>
            </c:numRef>
          </c:val>
          <c:smooth val="0"/>
          <c:extLst>
            <c:ext xmlns:c16="http://schemas.microsoft.com/office/drawing/2014/chart" uri="{C3380CC4-5D6E-409C-BE32-E72D297353CC}">
              <c16:uniqueId val="{00000004-D247-49D6-AB8B-26504BA5FE90}"/>
            </c:ext>
          </c:extLst>
        </c:ser>
        <c:ser>
          <c:idx val="27"/>
          <c:order val="3"/>
          <c:tx>
            <c:v>Scénario SNBC 2015 - Gaz</c:v>
          </c:tx>
          <c:spPr>
            <a:ln>
              <a:solidFill>
                <a:srgbClr val="FF4343"/>
              </a:solidFill>
              <a:prstDash val="sysDot"/>
            </a:ln>
          </c:spPr>
          <c:marker>
            <c:symbol val="none"/>
          </c:marker>
          <c:cat>
            <c:numRef>
              <c:f>'Suivi 2019 - indicateurs SNBC1'!$O$1:$BH$1</c:f>
              <c:numCache>
                <c:formatCode>General</c:formatCode>
                <c:ptCount val="4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numCache>
            </c:numRef>
          </c:cat>
          <c:val>
            <c:numRef>
              <c:f>'Suivi 2019 - indicateurs SNBC1'!$O$86:$BH$86</c:f>
              <c:numCache>
                <c:formatCode>0.00</c:formatCode>
                <c:ptCount val="46"/>
                <c:pt idx="25">
                  <c:v>11.115113316289722</c:v>
                </c:pt>
                <c:pt idx="26">
                  <c:v>10.807866281530494</c:v>
                </c:pt>
                <c:pt idx="27">
                  <c:v>10.500619246771265</c:v>
                </c:pt>
                <c:pt idx="28">
                  <c:v>10.193372212012038</c:v>
                </c:pt>
                <c:pt idx="29">
                  <c:v>9.8861251772528096</c:v>
                </c:pt>
                <c:pt idx="30">
                  <c:v>9.5788781424935809</c:v>
                </c:pt>
                <c:pt idx="31">
                  <c:v>9.3077778177060271</c:v>
                </c:pt>
                <c:pt idx="32">
                  <c:v>9.0366774929184732</c:v>
                </c:pt>
                <c:pt idx="33">
                  <c:v>8.7655771681309176</c:v>
                </c:pt>
                <c:pt idx="34">
                  <c:v>8.4944768433433637</c:v>
                </c:pt>
                <c:pt idx="35">
                  <c:v>8.2233765185558099</c:v>
                </c:pt>
                <c:pt idx="36">
                  <c:v>7.952276193768256</c:v>
                </c:pt>
                <c:pt idx="37">
                  <c:v>7.6811758689807021</c:v>
                </c:pt>
                <c:pt idx="38">
                  <c:v>7.4100755441931483</c:v>
                </c:pt>
                <c:pt idx="39">
                  <c:v>7.1389752194055935</c:v>
                </c:pt>
                <c:pt idx="40">
                  <c:v>6.8678748946180397</c:v>
                </c:pt>
                <c:pt idx="41">
                  <c:v>6.7232880547313441</c:v>
                </c:pt>
                <c:pt idx="42">
                  <c:v>6.5787012148446484</c:v>
                </c:pt>
                <c:pt idx="43">
                  <c:v>6.4341143749579528</c:v>
                </c:pt>
                <c:pt idx="44">
                  <c:v>6.2895275350712572</c:v>
                </c:pt>
                <c:pt idx="45">
                  <c:v>6.1449406951845615</c:v>
                </c:pt>
              </c:numCache>
            </c:numRef>
          </c:val>
          <c:smooth val="0"/>
          <c:extLst>
            <c:ext xmlns:c16="http://schemas.microsoft.com/office/drawing/2014/chart" uri="{C3380CC4-5D6E-409C-BE32-E72D297353CC}">
              <c16:uniqueId val="{00000005-D247-49D6-AB8B-26504BA5FE90}"/>
            </c:ext>
          </c:extLst>
        </c:ser>
        <c:ser>
          <c:idx val="25"/>
          <c:order val="4"/>
          <c:tx>
            <c:v>ENR thermiques et déchets</c:v>
          </c:tx>
          <c:spPr>
            <a:ln w="19050">
              <a:solidFill>
                <a:srgbClr val="FA94FC"/>
              </a:solidFill>
              <a:prstDash val="solid"/>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47-568F-4551-8BCA-F33ADA95FA6E}"/>
                </c:ext>
              </c:extLst>
            </c:dLbl>
            <c:dLbl>
              <c:idx val="1"/>
              <c:delete val="1"/>
              <c:extLst>
                <c:ext xmlns:c15="http://schemas.microsoft.com/office/drawing/2012/chart" uri="{CE6537A1-D6FC-4f65-9D91-7224C49458BB}"/>
                <c:ext xmlns:c16="http://schemas.microsoft.com/office/drawing/2014/chart" uri="{C3380CC4-5D6E-409C-BE32-E72D297353CC}">
                  <c16:uniqueId val="{00000046-568F-4551-8BCA-F33ADA95FA6E}"/>
                </c:ext>
              </c:extLst>
            </c:dLbl>
            <c:dLbl>
              <c:idx val="2"/>
              <c:delete val="1"/>
              <c:extLst>
                <c:ext xmlns:c15="http://schemas.microsoft.com/office/drawing/2012/chart" uri="{CE6537A1-D6FC-4f65-9D91-7224C49458BB}"/>
                <c:ext xmlns:c16="http://schemas.microsoft.com/office/drawing/2014/chart" uri="{C3380CC4-5D6E-409C-BE32-E72D297353CC}">
                  <c16:uniqueId val="{00000045-568F-4551-8BCA-F33ADA95FA6E}"/>
                </c:ext>
              </c:extLst>
            </c:dLbl>
            <c:dLbl>
              <c:idx val="3"/>
              <c:delete val="1"/>
              <c:extLst>
                <c:ext xmlns:c15="http://schemas.microsoft.com/office/drawing/2012/chart" uri="{CE6537A1-D6FC-4f65-9D91-7224C49458BB}"/>
                <c:ext xmlns:c16="http://schemas.microsoft.com/office/drawing/2014/chart" uri="{C3380CC4-5D6E-409C-BE32-E72D297353CC}">
                  <c16:uniqueId val="{00000044-568F-4551-8BCA-F33ADA95FA6E}"/>
                </c:ext>
              </c:extLst>
            </c:dLbl>
            <c:dLbl>
              <c:idx val="4"/>
              <c:delete val="1"/>
              <c:extLst>
                <c:ext xmlns:c15="http://schemas.microsoft.com/office/drawing/2012/chart" uri="{CE6537A1-D6FC-4f65-9D91-7224C49458BB}"/>
                <c:ext xmlns:c16="http://schemas.microsoft.com/office/drawing/2014/chart" uri="{C3380CC4-5D6E-409C-BE32-E72D297353CC}">
                  <c16:uniqueId val="{00000043-568F-4551-8BCA-F33ADA95FA6E}"/>
                </c:ext>
              </c:extLst>
            </c:dLbl>
            <c:dLbl>
              <c:idx val="5"/>
              <c:delete val="1"/>
              <c:extLst>
                <c:ext xmlns:c15="http://schemas.microsoft.com/office/drawing/2012/chart" uri="{CE6537A1-D6FC-4f65-9D91-7224C49458BB}"/>
                <c:ext xmlns:c16="http://schemas.microsoft.com/office/drawing/2014/chart" uri="{C3380CC4-5D6E-409C-BE32-E72D297353CC}">
                  <c16:uniqueId val="{0000003D-568F-4551-8BCA-F33ADA95FA6E}"/>
                </c:ext>
              </c:extLst>
            </c:dLbl>
            <c:dLbl>
              <c:idx val="6"/>
              <c:delete val="1"/>
              <c:extLst>
                <c:ext xmlns:c15="http://schemas.microsoft.com/office/drawing/2012/chart" uri="{CE6537A1-D6FC-4f65-9D91-7224C49458BB}"/>
                <c:ext xmlns:c16="http://schemas.microsoft.com/office/drawing/2014/chart" uri="{C3380CC4-5D6E-409C-BE32-E72D297353CC}">
                  <c16:uniqueId val="{00000042-568F-4551-8BCA-F33ADA95FA6E}"/>
                </c:ext>
              </c:extLst>
            </c:dLbl>
            <c:dLbl>
              <c:idx val="7"/>
              <c:delete val="1"/>
              <c:extLst>
                <c:ext xmlns:c15="http://schemas.microsoft.com/office/drawing/2012/chart" uri="{CE6537A1-D6FC-4f65-9D91-7224C49458BB}"/>
                <c:ext xmlns:c16="http://schemas.microsoft.com/office/drawing/2014/chart" uri="{C3380CC4-5D6E-409C-BE32-E72D297353CC}">
                  <c16:uniqueId val="{0000003E-568F-4551-8BCA-F33ADA95FA6E}"/>
                </c:ext>
              </c:extLst>
            </c:dLbl>
            <c:dLbl>
              <c:idx val="8"/>
              <c:delete val="1"/>
              <c:extLst>
                <c:ext xmlns:c15="http://schemas.microsoft.com/office/drawing/2012/chart" uri="{CE6537A1-D6FC-4f65-9D91-7224C49458BB}"/>
                <c:ext xmlns:c16="http://schemas.microsoft.com/office/drawing/2014/chart" uri="{C3380CC4-5D6E-409C-BE32-E72D297353CC}">
                  <c16:uniqueId val="{0000003C-568F-4551-8BCA-F33ADA95FA6E}"/>
                </c:ext>
              </c:extLst>
            </c:dLbl>
            <c:dLbl>
              <c:idx val="9"/>
              <c:delete val="1"/>
              <c:extLst>
                <c:ext xmlns:c15="http://schemas.microsoft.com/office/drawing/2012/chart" uri="{CE6537A1-D6FC-4f65-9D91-7224C49458BB}"/>
                <c:ext xmlns:c16="http://schemas.microsoft.com/office/drawing/2014/chart" uri="{C3380CC4-5D6E-409C-BE32-E72D297353CC}">
                  <c16:uniqueId val="{00000041-568F-4551-8BCA-F33ADA95FA6E}"/>
                </c:ext>
              </c:extLst>
            </c:dLbl>
            <c:dLbl>
              <c:idx val="10"/>
              <c:delete val="1"/>
              <c:extLst>
                <c:ext xmlns:c15="http://schemas.microsoft.com/office/drawing/2012/chart" uri="{CE6537A1-D6FC-4f65-9D91-7224C49458BB}"/>
                <c:ext xmlns:c16="http://schemas.microsoft.com/office/drawing/2014/chart" uri="{C3380CC4-5D6E-409C-BE32-E72D297353CC}">
                  <c16:uniqueId val="{0000003B-568F-4551-8BCA-F33ADA95FA6E}"/>
                </c:ext>
              </c:extLst>
            </c:dLbl>
            <c:dLbl>
              <c:idx val="11"/>
              <c:delete val="1"/>
              <c:extLst>
                <c:ext xmlns:c15="http://schemas.microsoft.com/office/drawing/2012/chart" uri="{CE6537A1-D6FC-4f65-9D91-7224C49458BB}"/>
                <c:ext xmlns:c16="http://schemas.microsoft.com/office/drawing/2014/chart" uri="{C3380CC4-5D6E-409C-BE32-E72D297353CC}">
                  <c16:uniqueId val="{0000003F-568F-4551-8BCA-F33ADA95FA6E}"/>
                </c:ext>
              </c:extLst>
            </c:dLbl>
            <c:dLbl>
              <c:idx val="12"/>
              <c:delete val="1"/>
              <c:extLst>
                <c:ext xmlns:c15="http://schemas.microsoft.com/office/drawing/2012/chart" uri="{CE6537A1-D6FC-4f65-9D91-7224C49458BB}"/>
                <c:ext xmlns:c16="http://schemas.microsoft.com/office/drawing/2014/chart" uri="{C3380CC4-5D6E-409C-BE32-E72D297353CC}">
                  <c16:uniqueId val="{00000040-568F-4551-8BCA-F33ADA95FA6E}"/>
                </c:ext>
              </c:extLst>
            </c:dLbl>
            <c:dLbl>
              <c:idx val="13"/>
              <c:delete val="1"/>
              <c:extLst>
                <c:ext xmlns:c15="http://schemas.microsoft.com/office/drawing/2012/chart" uri="{CE6537A1-D6FC-4f65-9D91-7224C49458BB}"/>
                <c:ext xmlns:c16="http://schemas.microsoft.com/office/drawing/2014/chart" uri="{C3380CC4-5D6E-409C-BE32-E72D297353CC}">
                  <c16:uniqueId val="{0000002D-568F-4551-8BCA-F33ADA95FA6E}"/>
                </c:ext>
              </c:extLst>
            </c:dLbl>
            <c:dLbl>
              <c:idx val="14"/>
              <c:delete val="1"/>
              <c:extLst>
                <c:ext xmlns:c15="http://schemas.microsoft.com/office/drawing/2012/chart" uri="{CE6537A1-D6FC-4f65-9D91-7224C49458BB}"/>
                <c:ext xmlns:c16="http://schemas.microsoft.com/office/drawing/2014/chart" uri="{C3380CC4-5D6E-409C-BE32-E72D297353CC}">
                  <c16:uniqueId val="{0000003A-568F-4551-8BCA-F33ADA95FA6E}"/>
                </c:ext>
              </c:extLst>
            </c:dLbl>
            <c:dLbl>
              <c:idx val="15"/>
              <c:delete val="1"/>
              <c:extLst>
                <c:ext xmlns:c15="http://schemas.microsoft.com/office/drawing/2012/chart" uri="{CE6537A1-D6FC-4f65-9D91-7224C49458BB}"/>
                <c:ext xmlns:c16="http://schemas.microsoft.com/office/drawing/2014/chart" uri="{C3380CC4-5D6E-409C-BE32-E72D297353CC}">
                  <c16:uniqueId val="{0000002E-568F-4551-8BCA-F33ADA95FA6E}"/>
                </c:ext>
              </c:extLst>
            </c:dLbl>
            <c:dLbl>
              <c:idx val="16"/>
              <c:delete val="1"/>
              <c:extLst>
                <c:ext xmlns:c15="http://schemas.microsoft.com/office/drawing/2012/chart" uri="{CE6537A1-D6FC-4f65-9D91-7224C49458BB}"/>
                <c:ext xmlns:c16="http://schemas.microsoft.com/office/drawing/2014/chart" uri="{C3380CC4-5D6E-409C-BE32-E72D297353CC}">
                  <c16:uniqueId val="{00000039-568F-4551-8BCA-F33ADA95FA6E}"/>
                </c:ext>
              </c:extLst>
            </c:dLbl>
            <c:dLbl>
              <c:idx val="17"/>
              <c:delete val="1"/>
              <c:extLst>
                <c:ext xmlns:c15="http://schemas.microsoft.com/office/drawing/2012/chart" uri="{CE6537A1-D6FC-4f65-9D91-7224C49458BB}"/>
                <c:ext xmlns:c16="http://schemas.microsoft.com/office/drawing/2014/chart" uri="{C3380CC4-5D6E-409C-BE32-E72D297353CC}">
                  <c16:uniqueId val="{0000002F-568F-4551-8BCA-F33ADA95FA6E}"/>
                </c:ext>
              </c:extLst>
            </c:dLbl>
            <c:dLbl>
              <c:idx val="18"/>
              <c:delete val="1"/>
              <c:extLst>
                <c:ext xmlns:c15="http://schemas.microsoft.com/office/drawing/2012/chart" uri="{CE6537A1-D6FC-4f65-9D91-7224C49458BB}"/>
                <c:ext xmlns:c16="http://schemas.microsoft.com/office/drawing/2014/chart" uri="{C3380CC4-5D6E-409C-BE32-E72D297353CC}">
                  <c16:uniqueId val="{00000030-568F-4551-8BCA-F33ADA95FA6E}"/>
                </c:ext>
              </c:extLst>
            </c:dLbl>
            <c:dLbl>
              <c:idx val="19"/>
              <c:delete val="1"/>
              <c:extLst>
                <c:ext xmlns:c15="http://schemas.microsoft.com/office/drawing/2012/chart" uri="{CE6537A1-D6FC-4f65-9D91-7224C49458BB}"/>
                <c:ext xmlns:c16="http://schemas.microsoft.com/office/drawing/2014/chart" uri="{C3380CC4-5D6E-409C-BE32-E72D297353CC}">
                  <c16:uniqueId val="{00000048-568F-4551-8BCA-F33ADA95FA6E}"/>
                </c:ext>
              </c:extLst>
            </c:dLbl>
            <c:dLbl>
              <c:idx val="20"/>
              <c:delete val="1"/>
              <c:extLst>
                <c:ext xmlns:c15="http://schemas.microsoft.com/office/drawing/2012/chart" uri="{CE6537A1-D6FC-4f65-9D91-7224C49458BB}"/>
                <c:ext xmlns:c16="http://schemas.microsoft.com/office/drawing/2014/chart" uri="{C3380CC4-5D6E-409C-BE32-E72D297353CC}">
                  <c16:uniqueId val="{00000038-568F-4551-8BCA-F33ADA95FA6E}"/>
                </c:ext>
              </c:extLst>
            </c:dLbl>
            <c:dLbl>
              <c:idx val="21"/>
              <c:delete val="1"/>
              <c:extLst>
                <c:ext xmlns:c15="http://schemas.microsoft.com/office/drawing/2012/chart" uri="{CE6537A1-D6FC-4f65-9D91-7224C49458BB}"/>
                <c:ext xmlns:c16="http://schemas.microsoft.com/office/drawing/2014/chart" uri="{C3380CC4-5D6E-409C-BE32-E72D297353CC}">
                  <c16:uniqueId val="{00000031-568F-4551-8BCA-F33ADA95FA6E}"/>
                </c:ext>
              </c:extLst>
            </c:dLbl>
            <c:dLbl>
              <c:idx val="22"/>
              <c:delete val="1"/>
              <c:extLst>
                <c:ext xmlns:c15="http://schemas.microsoft.com/office/drawing/2012/chart" uri="{CE6537A1-D6FC-4f65-9D91-7224C49458BB}"/>
                <c:ext xmlns:c16="http://schemas.microsoft.com/office/drawing/2014/chart" uri="{C3380CC4-5D6E-409C-BE32-E72D297353CC}">
                  <c16:uniqueId val="{00000032-568F-4551-8BCA-F33ADA95FA6E}"/>
                </c:ext>
              </c:extLst>
            </c:dLbl>
            <c:dLbl>
              <c:idx val="23"/>
              <c:delete val="1"/>
              <c:extLst>
                <c:ext xmlns:c15="http://schemas.microsoft.com/office/drawing/2012/chart" uri="{CE6537A1-D6FC-4f65-9D91-7224C49458BB}"/>
                <c:ext xmlns:c16="http://schemas.microsoft.com/office/drawing/2014/chart" uri="{C3380CC4-5D6E-409C-BE32-E72D297353CC}">
                  <c16:uniqueId val="{00000037-568F-4551-8BCA-F33ADA95FA6E}"/>
                </c:ext>
              </c:extLst>
            </c:dLbl>
            <c:dLbl>
              <c:idx val="24"/>
              <c:delete val="1"/>
              <c:extLst>
                <c:ext xmlns:c15="http://schemas.microsoft.com/office/drawing/2012/chart" uri="{CE6537A1-D6FC-4f65-9D91-7224C49458BB}"/>
                <c:ext xmlns:c16="http://schemas.microsoft.com/office/drawing/2014/chart" uri="{C3380CC4-5D6E-409C-BE32-E72D297353CC}">
                  <c16:uniqueId val="{00000036-568F-4551-8BCA-F33ADA95FA6E}"/>
                </c:ext>
              </c:extLst>
            </c:dLbl>
            <c:dLbl>
              <c:idx val="25"/>
              <c:delete val="1"/>
              <c:extLst>
                <c:ext xmlns:c15="http://schemas.microsoft.com/office/drawing/2012/chart" uri="{CE6537A1-D6FC-4f65-9D91-7224C49458BB}"/>
                <c:ext xmlns:c16="http://schemas.microsoft.com/office/drawing/2014/chart" uri="{C3380CC4-5D6E-409C-BE32-E72D297353CC}">
                  <c16:uniqueId val="{00000033-568F-4551-8BCA-F33ADA95FA6E}"/>
                </c:ext>
              </c:extLst>
            </c:dLbl>
            <c:dLbl>
              <c:idx val="26"/>
              <c:delete val="1"/>
              <c:extLst>
                <c:ext xmlns:c15="http://schemas.microsoft.com/office/drawing/2012/chart" uri="{CE6537A1-D6FC-4f65-9D91-7224C49458BB}"/>
                <c:ext xmlns:c16="http://schemas.microsoft.com/office/drawing/2014/chart" uri="{C3380CC4-5D6E-409C-BE32-E72D297353CC}">
                  <c16:uniqueId val="{00000034-568F-4551-8BCA-F33ADA95FA6E}"/>
                </c:ext>
              </c:extLst>
            </c:dLbl>
            <c:dLbl>
              <c:idx val="27"/>
              <c:layout>
                <c:manualLayout>
                  <c:x val="-2.6048529411764783E-2"/>
                  <c:y val="-3.45140321534778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568F-4551-8BCA-F33ADA95FA6E}"/>
                </c:ext>
              </c:extLst>
            </c:dLbl>
            <c:numFmt formatCode="#,##0.0" sourceLinked="0"/>
            <c:spPr>
              <a:noFill/>
              <a:ln>
                <a:noFill/>
              </a:ln>
              <a:effectLst/>
            </c:spPr>
            <c:txPr>
              <a:bodyPr wrap="square" lIns="38100" tIns="19050" rIns="38100" bIns="19050" anchor="ctr">
                <a:spAutoFit/>
              </a:bodyPr>
              <a:lstStyle/>
              <a:p>
                <a:pPr>
                  <a:defRPr sz="800" i="1"/>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'Suivi 2019 - indicateurs SNBC1'!$O$1:$BH$1</c:f>
              <c:numCache>
                <c:formatCode>General</c:formatCode>
                <c:ptCount val="4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numCache>
            </c:numRef>
          </c:cat>
          <c:val>
            <c:numRef>
              <c:f>'Suivi 2019 - indicateurs SNBC1'!$O$92:$BH$92</c:f>
              <c:numCache>
                <c:formatCode>0.00</c:formatCode>
                <c:ptCount val="46"/>
                <c:pt idx="0">
                  <c:v>8.5687759179684342</c:v>
                </c:pt>
                <c:pt idx="1">
                  <c:v>8.8643182535843668</c:v>
                </c:pt>
                <c:pt idx="2">
                  <c:v>9.0566027935987847</c:v>
                </c:pt>
                <c:pt idx="3">
                  <c:v>8.7346890153368921</c:v>
                </c:pt>
                <c:pt idx="4">
                  <c:v>8.416664264203483</c:v>
                </c:pt>
                <c:pt idx="5">
                  <c:v>8.1607529994018613</c:v>
                </c:pt>
                <c:pt idx="6">
                  <c:v>8.0623360103310091</c:v>
                </c:pt>
                <c:pt idx="7">
                  <c:v>7.8205114599806258</c:v>
                </c:pt>
                <c:pt idx="8">
                  <c:v>7.5494392166657844</c:v>
                </c:pt>
                <c:pt idx="9">
                  <c:v>7.3582991571755514</c:v>
                </c:pt>
                <c:pt idx="10">
                  <c:v>7.2337122742218698</c:v>
                </c:pt>
                <c:pt idx="11">
                  <c:v>7.0860875016190032</c:v>
                </c:pt>
                <c:pt idx="12">
                  <c:v>7.0166491139538767</c:v>
                </c:pt>
                <c:pt idx="13">
                  <c:v>6.8466310000322119</c:v>
                </c:pt>
                <c:pt idx="14">
                  <c:v>6.7774530352084206</c:v>
                </c:pt>
                <c:pt idx="15">
                  <c:v>6.5928218652107695</c:v>
                </c:pt>
                <c:pt idx="16">
                  <c:v>6.4548668480852021</c:v>
                </c:pt>
                <c:pt idx="17">
                  <c:v>6.7034735197817996</c:v>
                </c:pt>
                <c:pt idx="18">
                  <c:v>7.0104092573639782</c:v>
                </c:pt>
                <c:pt idx="19">
                  <c:v>7.3092161263677777</c:v>
                </c:pt>
                <c:pt idx="20">
                  <c:v>7.5691195384268788</c:v>
                </c:pt>
                <c:pt idx="21">
                  <c:v>7.8596294575603061</c:v>
                </c:pt>
                <c:pt idx="22">
                  <c:v>8.1747530589288306</c:v>
                </c:pt>
                <c:pt idx="23">
                  <c:v>8.5480326027195499</c:v>
                </c:pt>
                <c:pt idx="24">
                  <c:v>8.6926097287560893</c:v>
                </c:pt>
                <c:pt idx="25">
                  <c:v>8.8333406925351952</c:v>
                </c:pt>
                <c:pt idx="26">
                  <c:v>8.998312751701274</c:v>
                </c:pt>
                <c:pt idx="27">
                  <c:v>9.1803005926067769</c:v>
                </c:pt>
              </c:numCache>
            </c:numRef>
          </c:val>
          <c:smooth val="0"/>
          <c:extLst>
            <c:ext xmlns:c16="http://schemas.microsoft.com/office/drawing/2014/chart" uri="{C3380CC4-5D6E-409C-BE32-E72D297353CC}">
              <c16:uniqueId val="{0000000A-D247-49D6-AB8B-26504BA5FE90}"/>
            </c:ext>
          </c:extLst>
        </c:ser>
        <c:ser>
          <c:idx val="24"/>
          <c:order val="5"/>
          <c:tx>
            <c:v>Produits pétroliers</c:v>
          </c:tx>
          <c:spPr>
            <a:ln w="19050">
              <a:solidFill>
                <a:srgbClr val="BA4BFF"/>
              </a:solidFill>
              <a:prstDash val="solid"/>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4C-568F-4551-8BCA-F33ADA95FA6E}"/>
                </c:ext>
              </c:extLst>
            </c:dLbl>
            <c:dLbl>
              <c:idx val="1"/>
              <c:delete val="1"/>
              <c:extLst>
                <c:ext xmlns:c15="http://schemas.microsoft.com/office/drawing/2012/chart" uri="{CE6537A1-D6FC-4f65-9D91-7224C49458BB}"/>
                <c:ext xmlns:c16="http://schemas.microsoft.com/office/drawing/2014/chart" uri="{C3380CC4-5D6E-409C-BE32-E72D297353CC}">
                  <c16:uniqueId val="{0000004B-568F-4551-8BCA-F33ADA95FA6E}"/>
                </c:ext>
              </c:extLst>
            </c:dLbl>
            <c:dLbl>
              <c:idx val="2"/>
              <c:delete val="1"/>
              <c:extLst>
                <c:ext xmlns:c15="http://schemas.microsoft.com/office/drawing/2012/chart" uri="{CE6537A1-D6FC-4f65-9D91-7224C49458BB}"/>
                <c:ext xmlns:c16="http://schemas.microsoft.com/office/drawing/2014/chart" uri="{C3380CC4-5D6E-409C-BE32-E72D297353CC}">
                  <c16:uniqueId val="{0000004A-568F-4551-8BCA-F33ADA95FA6E}"/>
                </c:ext>
              </c:extLst>
            </c:dLbl>
            <c:dLbl>
              <c:idx val="3"/>
              <c:delete val="1"/>
              <c:extLst>
                <c:ext xmlns:c15="http://schemas.microsoft.com/office/drawing/2012/chart" uri="{CE6537A1-D6FC-4f65-9D91-7224C49458BB}"/>
                <c:ext xmlns:c16="http://schemas.microsoft.com/office/drawing/2014/chart" uri="{C3380CC4-5D6E-409C-BE32-E72D297353CC}">
                  <c16:uniqueId val="{00000049-568F-4551-8BCA-F33ADA95FA6E}"/>
                </c:ext>
              </c:extLst>
            </c:dLbl>
            <c:dLbl>
              <c:idx val="4"/>
              <c:delete val="1"/>
              <c:extLst>
                <c:ext xmlns:c15="http://schemas.microsoft.com/office/drawing/2012/chart" uri="{CE6537A1-D6FC-4f65-9D91-7224C49458BB}"/>
                <c:ext xmlns:c16="http://schemas.microsoft.com/office/drawing/2014/chart" uri="{C3380CC4-5D6E-409C-BE32-E72D297353CC}">
                  <c16:uniqueId val="{0000004E-568F-4551-8BCA-F33ADA95FA6E}"/>
                </c:ext>
              </c:extLst>
            </c:dLbl>
            <c:dLbl>
              <c:idx val="5"/>
              <c:delete val="1"/>
              <c:extLst>
                <c:ext xmlns:c15="http://schemas.microsoft.com/office/drawing/2012/chart" uri="{CE6537A1-D6FC-4f65-9D91-7224C49458BB}"/>
                <c:ext xmlns:c16="http://schemas.microsoft.com/office/drawing/2014/chart" uri="{C3380CC4-5D6E-409C-BE32-E72D297353CC}">
                  <c16:uniqueId val="{0000004D-568F-4551-8BCA-F33ADA95FA6E}"/>
                </c:ext>
              </c:extLst>
            </c:dLbl>
            <c:dLbl>
              <c:idx val="6"/>
              <c:delete val="1"/>
              <c:extLst>
                <c:ext xmlns:c15="http://schemas.microsoft.com/office/drawing/2012/chart" uri="{CE6537A1-D6FC-4f65-9D91-7224C49458BB}"/>
                <c:ext xmlns:c16="http://schemas.microsoft.com/office/drawing/2014/chart" uri="{C3380CC4-5D6E-409C-BE32-E72D297353CC}">
                  <c16:uniqueId val="{00000050-568F-4551-8BCA-F33ADA95FA6E}"/>
                </c:ext>
              </c:extLst>
            </c:dLbl>
            <c:dLbl>
              <c:idx val="7"/>
              <c:delete val="1"/>
              <c:extLst>
                <c:ext xmlns:c15="http://schemas.microsoft.com/office/drawing/2012/chart" uri="{CE6537A1-D6FC-4f65-9D91-7224C49458BB}"/>
                <c:ext xmlns:c16="http://schemas.microsoft.com/office/drawing/2014/chart" uri="{C3380CC4-5D6E-409C-BE32-E72D297353CC}">
                  <c16:uniqueId val="{0000004F-568F-4551-8BCA-F33ADA95FA6E}"/>
                </c:ext>
              </c:extLst>
            </c:dLbl>
            <c:dLbl>
              <c:idx val="8"/>
              <c:delete val="1"/>
              <c:extLst>
                <c:ext xmlns:c15="http://schemas.microsoft.com/office/drawing/2012/chart" uri="{CE6537A1-D6FC-4f65-9D91-7224C49458BB}"/>
                <c:ext xmlns:c16="http://schemas.microsoft.com/office/drawing/2014/chart" uri="{C3380CC4-5D6E-409C-BE32-E72D297353CC}">
                  <c16:uniqueId val="{00000051-568F-4551-8BCA-F33ADA95FA6E}"/>
                </c:ext>
              </c:extLst>
            </c:dLbl>
            <c:dLbl>
              <c:idx val="9"/>
              <c:delete val="1"/>
              <c:extLst>
                <c:ext xmlns:c15="http://schemas.microsoft.com/office/drawing/2012/chart" uri="{CE6537A1-D6FC-4f65-9D91-7224C49458BB}"/>
                <c:ext xmlns:c16="http://schemas.microsoft.com/office/drawing/2014/chart" uri="{C3380CC4-5D6E-409C-BE32-E72D297353CC}">
                  <c16:uniqueId val="{00000052-568F-4551-8BCA-F33ADA95FA6E}"/>
                </c:ext>
              </c:extLst>
            </c:dLbl>
            <c:dLbl>
              <c:idx val="10"/>
              <c:delete val="1"/>
              <c:extLst>
                <c:ext xmlns:c15="http://schemas.microsoft.com/office/drawing/2012/chart" uri="{CE6537A1-D6FC-4f65-9D91-7224C49458BB}"/>
                <c:ext xmlns:c16="http://schemas.microsoft.com/office/drawing/2014/chart" uri="{C3380CC4-5D6E-409C-BE32-E72D297353CC}">
                  <c16:uniqueId val="{00000053-568F-4551-8BCA-F33ADA95FA6E}"/>
                </c:ext>
              </c:extLst>
            </c:dLbl>
            <c:dLbl>
              <c:idx val="11"/>
              <c:delete val="1"/>
              <c:extLst>
                <c:ext xmlns:c15="http://schemas.microsoft.com/office/drawing/2012/chart" uri="{CE6537A1-D6FC-4f65-9D91-7224C49458BB}"/>
                <c:ext xmlns:c16="http://schemas.microsoft.com/office/drawing/2014/chart" uri="{C3380CC4-5D6E-409C-BE32-E72D297353CC}">
                  <c16:uniqueId val="{00000055-568F-4551-8BCA-F33ADA95FA6E}"/>
                </c:ext>
              </c:extLst>
            </c:dLbl>
            <c:dLbl>
              <c:idx val="12"/>
              <c:delete val="1"/>
              <c:extLst>
                <c:ext xmlns:c15="http://schemas.microsoft.com/office/drawing/2012/chart" uri="{CE6537A1-D6FC-4f65-9D91-7224C49458BB}"/>
                <c:ext xmlns:c16="http://schemas.microsoft.com/office/drawing/2014/chart" uri="{C3380CC4-5D6E-409C-BE32-E72D297353CC}">
                  <c16:uniqueId val="{00000054-568F-4551-8BCA-F33ADA95FA6E}"/>
                </c:ext>
              </c:extLst>
            </c:dLbl>
            <c:dLbl>
              <c:idx val="13"/>
              <c:delete val="1"/>
              <c:extLst>
                <c:ext xmlns:c15="http://schemas.microsoft.com/office/drawing/2012/chart" uri="{CE6537A1-D6FC-4f65-9D91-7224C49458BB}"/>
                <c:ext xmlns:c16="http://schemas.microsoft.com/office/drawing/2014/chart" uri="{C3380CC4-5D6E-409C-BE32-E72D297353CC}">
                  <c16:uniqueId val="{00000056-568F-4551-8BCA-F33ADA95FA6E}"/>
                </c:ext>
              </c:extLst>
            </c:dLbl>
            <c:dLbl>
              <c:idx val="14"/>
              <c:delete val="1"/>
              <c:extLst>
                <c:ext xmlns:c15="http://schemas.microsoft.com/office/drawing/2012/chart" uri="{CE6537A1-D6FC-4f65-9D91-7224C49458BB}"/>
                <c:ext xmlns:c16="http://schemas.microsoft.com/office/drawing/2014/chart" uri="{C3380CC4-5D6E-409C-BE32-E72D297353CC}">
                  <c16:uniqueId val="{00000058-568F-4551-8BCA-F33ADA95FA6E}"/>
                </c:ext>
              </c:extLst>
            </c:dLbl>
            <c:dLbl>
              <c:idx val="15"/>
              <c:delete val="1"/>
              <c:extLst>
                <c:ext xmlns:c15="http://schemas.microsoft.com/office/drawing/2012/chart" uri="{CE6537A1-D6FC-4f65-9D91-7224C49458BB}"/>
                <c:ext xmlns:c16="http://schemas.microsoft.com/office/drawing/2014/chart" uri="{C3380CC4-5D6E-409C-BE32-E72D297353CC}">
                  <c16:uniqueId val="{00000057-568F-4551-8BCA-F33ADA95FA6E}"/>
                </c:ext>
              </c:extLst>
            </c:dLbl>
            <c:dLbl>
              <c:idx val="16"/>
              <c:delete val="1"/>
              <c:extLst>
                <c:ext xmlns:c15="http://schemas.microsoft.com/office/drawing/2012/chart" uri="{CE6537A1-D6FC-4f65-9D91-7224C49458BB}"/>
                <c:ext xmlns:c16="http://schemas.microsoft.com/office/drawing/2014/chart" uri="{C3380CC4-5D6E-409C-BE32-E72D297353CC}">
                  <c16:uniqueId val="{0000005A-568F-4551-8BCA-F33ADA95FA6E}"/>
                </c:ext>
              </c:extLst>
            </c:dLbl>
            <c:dLbl>
              <c:idx val="17"/>
              <c:delete val="1"/>
              <c:extLst>
                <c:ext xmlns:c15="http://schemas.microsoft.com/office/drawing/2012/chart" uri="{CE6537A1-D6FC-4f65-9D91-7224C49458BB}"/>
                <c:ext xmlns:c16="http://schemas.microsoft.com/office/drawing/2014/chart" uri="{C3380CC4-5D6E-409C-BE32-E72D297353CC}">
                  <c16:uniqueId val="{00000059-568F-4551-8BCA-F33ADA95FA6E}"/>
                </c:ext>
              </c:extLst>
            </c:dLbl>
            <c:dLbl>
              <c:idx val="18"/>
              <c:delete val="1"/>
              <c:extLst>
                <c:ext xmlns:c15="http://schemas.microsoft.com/office/drawing/2012/chart" uri="{CE6537A1-D6FC-4f65-9D91-7224C49458BB}"/>
                <c:ext xmlns:c16="http://schemas.microsoft.com/office/drawing/2014/chart" uri="{C3380CC4-5D6E-409C-BE32-E72D297353CC}">
                  <c16:uniqueId val="{0000005C-568F-4551-8BCA-F33ADA95FA6E}"/>
                </c:ext>
              </c:extLst>
            </c:dLbl>
            <c:dLbl>
              <c:idx val="19"/>
              <c:delete val="1"/>
              <c:extLst>
                <c:ext xmlns:c15="http://schemas.microsoft.com/office/drawing/2012/chart" uri="{CE6537A1-D6FC-4f65-9D91-7224C49458BB}"/>
                <c:ext xmlns:c16="http://schemas.microsoft.com/office/drawing/2014/chart" uri="{C3380CC4-5D6E-409C-BE32-E72D297353CC}">
                  <c16:uniqueId val="{0000005B-568F-4551-8BCA-F33ADA95FA6E}"/>
                </c:ext>
              </c:extLst>
            </c:dLbl>
            <c:dLbl>
              <c:idx val="20"/>
              <c:delete val="1"/>
              <c:extLst>
                <c:ext xmlns:c15="http://schemas.microsoft.com/office/drawing/2012/chart" uri="{CE6537A1-D6FC-4f65-9D91-7224C49458BB}"/>
                <c:ext xmlns:c16="http://schemas.microsoft.com/office/drawing/2014/chart" uri="{C3380CC4-5D6E-409C-BE32-E72D297353CC}">
                  <c16:uniqueId val="{0000005D-568F-4551-8BCA-F33ADA95FA6E}"/>
                </c:ext>
              </c:extLst>
            </c:dLbl>
            <c:dLbl>
              <c:idx val="21"/>
              <c:delete val="1"/>
              <c:extLst>
                <c:ext xmlns:c15="http://schemas.microsoft.com/office/drawing/2012/chart" uri="{CE6537A1-D6FC-4f65-9D91-7224C49458BB}"/>
                <c:ext xmlns:c16="http://schemas.microsoft.com/office/drawing/2014/chart" uri="{C3380CC4-5D6E-409C-BE32-E72D297353CC}">
                  <c16:uniqueId val="{0000005E-568F-4551-8BCA-F33ADA95FA6E}"/>
                </c:ext>
              </c:extLst>
            </c:dLbl>
            <c:dLbl>
              <c:idx val="22"/>
              <c:delete val="1"/>
              <c:extLst>
                <c:ext xmlns:c15="http://schemas.microsoft.com/office/drawing/2012/chart" uri="{CE6537A1-D6FC-4f65-9D91-7224C49458BB}"/>
                <c:ext xmlns:c16="http://schemas.microsoft.com/office/drawing/2014/chart" uri="{C3380CC4-5D6E-409C-BE32-E72D297353CC}">
                  <c16:uniqueId val="{00000060-568F-4551-8BCA-F33ADA95FA6E}"/>
                </c:ext>
              </c:extLst>
            </c:dLbl>
            <c:dLbl>
              <c:idx val="23"/>
              <c:delete val="1"/>
              <c:extLst>
                <c:ext xmlns:c15="http://schemas.microsoft.com/office/drawing/2012/chart" uri="{CE6537A1-D6FC-4f65-9D91-7224C49458BB}"/>
                <c:ext xmlns:c16="http://schemas.microsoft.com/office/drawing/2014/chart" uri="{C3380CC4-5D6E-409C-BE32-E72D297353CC}">
                  <c16:uniqueId val="{0000005F-568F-4551-8BCA-F33ADA95FA6E}"/>
                </c:ext>
              </c:extLst>
            </c:dLbl>
            <c:dLbl>
              <c:idx val="24"/>
              <c:delete val="1"/>
              <c:extLst>
                <c:ext xmlns:c15="http://schemas.microsoft.com/office/drawing/2012/chart" uri="{CE6537A1-D6FC-4f65-9D91-7224C49458BB}"/>
                <c:ext xmlns:c16="http://schemas.microsoft.com/office/drawing/2014/chart" uri="{C3380CC4-5D6E-409C-BE32-E72D297353CC}">
                  <c16:uniqueId val="{00000061-568F-4551-8BCA-F33ADA95FA6E}"/>
                </c:ext>
              </c:extLst>
            </c:dLbl>
            <c:dLbl>
              <c:idx val="25"/>
              <c:delete val="1"/>
              <c:extLst>
                <c:ext xmlns:c15="http://schemas.microsoft.com/office/drawing/2012/chart" uri="{CE6537A1-D6FC-4f65-9D91-7224C49458BB}"/>
                <c:ext xmlns:c16="http://schemas.microsoft.com/office/drawing/2014/chart" uri="{C3380CC4-5D6E-409C-BE32-E72D297353CC}">
                  <c16:uniqueId val="{00000063-568F-4551-8BCA-F33ADA95FA6E}"/>
                </c:ext>
              </c:extLst>
            </c:dLbl>
            <c:dLbl>
              <c:idx val="26"/>
              <c:delete val="1"/>
              <c:extLst>
                <c:ext xmlns:c15="http://schemas.microsoft.com/office/drawing/2012/chart" uri="{CE6537A1-D6FC-4f65-9D91-7224C49458BB}"/>
                <c:ext xmlns:c16="http://schemas.microsoft.com/office/drawing/2014/chart" uri="{C3380CC4-5D6E-409C-BE32-E72D297353CC}">
                  <c16:uniqueId val="{00000062-568F-4551-8BCA-F33ADA95FA6E}"/>
                </c:ext>
              </c:extLst>
            </c:dLbl>
            <c:numFmt formatCode="#,##0.0" sourceLinked="0"/>
            <c:spPr>
              <a:noFill/>
              <a:ln>
                <a:noFill/>
              </a:ln>
              <a:effectLst/>
            </c:spPr>
            <c:txPr>
              <a:bodyPr wrap="square" lIns="38100" tIns="19050" rIns="38100" bIns="19050" anchor="ctr">
                <a:spAutoFit/>
              </a:bodyPr>
              <a:lstStyle/>
              <a:p>
                <a:pPr>
                  <a:defRPr sz="800" i="1"/>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'Suivi 2019 - indicateurs SNBC1'!$O$1:$BH$1</c:f>
              <c:numCache>
                <c:formatCode>General</c:formatCode>
                <c:ptCount val="4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numCache>
            </c:numRef>
          </c:cat>
          <c:val>
            <c:numRef>
              <c:f>'Suivi 2019 - indicateurs SNBC1'!$O$88:$BH$88</c:f>
              <c:numCache>
                <c:formatCode>0.00</c:formatCode>
                <c:ptCount val="46"/>
                <c:pt idx="0">
                  <c:v>11.292557285081006</c:v>
                </c:pt>
                <c:pt idx="1">
                  <c:v>10.891659245298266</c:v>
                </c:pt>
                <c:pt idx="2">
                  <c:v>10.9878146562175</c:v>
                </c:pt>
                <c:pt idx="3">
                  <c:v>10.280769610480109</c:v>
                </c:pt>
                <c:pt idx="4">
                  <c:v>10.219190181817639</c:v>
                </c:pt>
                <c:pt idx="5">
                  <c:v>9.8325235838343144</c:v>
                </c:pt>
                <c:pt idx="6">
                  <c:v>9.5877776334322302</c:v>
                </c:pt>
                <c:pt idx="7">
                  <c:v>9.8634488386807551</c:v>
                </c:pt>
                <c:pt idx="8">
                  <c:v>10.397151430666964</c:v>
                </c:pt>
                <c:pt idx="9">
                  <c:v>10.507906086059071</c:v>
                </c:pt>
                <c:pt idx="10">
                  <c:v>9.9600869523256641</c:v>
                </c:pt>
                <c:pt idx="11">
                  <c:v>10.704696247112636</c:v>
                </c:pt>
                <c:pt idx="12">
                  <c:v>9.879849035002648</c:v>
                </c:pt>
                <c:pt idx="13">
                  <c:v>9.8201614638770316</c:v>
                </c:pt>
                <c:pt idx="14">
                  <c:v>9.5717318552579318</c:v>
                </c:pt>
                <c:pt idx="15">
                  <c:v>9.4855346153363396</c:v>
                </c:pt>
                <c:pt idx="16">
                  <c:v>8.866049951424559</c:v>
                </c:pt>
                <c:pt idx="17">
                  <c:v>7.9122022653322377</c:v>
                </c:pt>
                <c:pt idx="18">
                  <c:v>8.5632261184384166</c:v>
                </c:pt>
                <c:pt idx="19">
                  <c:v>8.2150457032170543</c:v>
                </c:pt>
                <c:pt idx="20">
                  <c:v>7.0051857921101606</c:v>
                </c:pt>
                <c:pt idx="21">
                  <c:v>6.8747584776439954</c:v>
                </c:pt>
                <c:pt idx="22">
                  <c:v>6.5772622276394772</c:v>
                </c:pt>
                <c:pt idx="23">
                  <c:v>6.2921636320464955</c:v>
                </c:pt>
                <c:pt idx="24">
                  <c:v>6.0910146854284788</c:v>
                </c:pt>
                <c:pt idx="25">
                  <c:v>5.8103545110546113</c:v>
                </c:pt>
                <c:pt idx="26">
                  <c:v>5.1578437718999588</c:v>
                </c:pt>
                <c:pt idx="27">
                  <c:v>5.3139400583207719</c:v>
                </c:pt>
              </c:numCache>
            </c:numRef>
          </c:val>
          <c:smooth val="0"/>
          <c:extLst>
            <c:ext xmlns:c16="http://schemas.microsoft.com/office/drawing/2014/chart" uri="{C3380CC4-5D6E-409C-BE32-E72D297353CC}">
              <c16:uniqueId val="{00000002-D247-49D6-AB8B-26504BA5FE90}"/>
            </c:ext>
          </c:extLst>
        </c:ser>
        <c:ser>
          <c:idx val="28"/>
          <c:order val="6"/>
          <c:tx>
            <c:v>Scénario SNBC 2015 - Produits pétroliers</c:v>
          </c:tx>
          <c:spPr>
            <a:ln>
              <a:solidFill>
                <a:srgbClr val="BA4BFF"/>
              </a:solidFill>
              <a:prstDash val="sysDot"/>
            </a:ln>
          </c:spPr>
          <c:marker>
            <c:symbol val="none"/>
          </c:marker>
          <c:cat>
            <c:numRef>
              <c:f>'Suivi 2019 - indicateurs SNBC1'!$O$1:$BH$1</c:f>
              <c:numCache>
                <c:formatCode>General</c:formatCode>
                <c:ptCount val="4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numCache>
            </c:numRef>
          </c:cat>
          <c:val>
            <c:numRef>
              <c:f>'Suivi 2019 - indicateurs SNBC1'!$O$90:$BH$90</c:f>
              <c:numCache>
                <c:formatCode>0.00</c:formatCode>
                <c:ptCount val="46"/>
                <c:pt idx="25">
                  <c:v>4.8345648424422247</c:v>
                </c:pt>
                <c:pt idx="26">
                  <c:v>4.3412418993358752</c:v>
                </c:pt>
                <c:pt idx="27">
                  <c:v>3.8479189562295257</c:v>
                </c:pt>
                <c:pt idx="28">
                  <c:v>3.3545960131231762</c:v>
                </c:pt>
                <c:pt idx="29">
                  <c:v>2.8612730700168267</c:v>
                </c:pt>
                <c:pt idx="30">
                  <c:v>2.3679501269104772</c:v>
                </c:pt>
                <c:pt idx="31">
                  <c:v>2.2100867851164452</c:v>
                </c:pt>
                <c:pt idx="32">
                  <c:v>2.0522234433224136</c:v>
                </c:pt>
                <c:pt idx="33">
                  <c:v>1.8943601015283817</c:v>
                </c:pt>
                <c:pt idx="34">
                  <c:v>1.7364967597343499</c:v>
                </c:pt>
                <c:pt idx="35">
                  <c:v>1.5786334179403181</c:v>
                </c:pt>
                <c:pt idx="36">
                  <c:v>1.4207700761462863</c:v>
                </c:pt>
                <c:pt idx="37">
                  <c:v>1.2629067343522544</c:v>
                </c:pt>
                <c:pt idx="38">
                  <c:v>1.1050433925582226</c:v>
                </c:pt>
                <c:pt idx="39">
                  <c:v>0.94718005076419087</c:v>
                </c:pt>
                <c:pt idx="40">
                  <c:v>0.78931670897015904</c:v>
                </c:pt>
                <c:pt idx="41">
                  <c:v>0.78931670897015904</c:v>
                </c:pt>
                <c:pt idx="42">
                  <c:v>0.78931670897015904</c:v>
                </c:pt>
                <c:pt idx="43">
                  <c:v>0.78931670897015904</c:v>
                </c:pt>
                <c:pt idx="44">
                  <c:v>0.78931670897015904</c:v>
                </c:pt>
                <c:pt idx="45">
                  <c:v>0.78931670897015904</c:v>
                </c:pt>
              </c:numCache>
            </c:numRef>
          </c:val>
          <c:smooth val="0"/>
          <c:extLst>
            <c:ext xmlns:c16="http://schemas.microsoft.com/office/drawing/2014/chart" uri="{C3380CC4-5D6E-409C-BE32-E72D297353CC}">
              <c16:uniqueId val="{00000003-D247-49D6-AB8B-26504BA5FE90}"/>
            </c:ext>
          </c:extLst>
        </c:ser>
        <c:ser>
          <c:idx val="3"/>
          <c:order val="7"/>
          <c:tx>
            <c:v>Chaleur (vendue)</c:v>
          </c:tx>
          <c:spPr>
            <a:ln w="19050">
              <a:solidFill>
                <a:schemeClr val="accent2">
                  <a:lumMod val="75000"/>
                </a:schemeClr>
              </a:solidFill>
            </a:ln>
          </c:spPr>
          <c:marker>
            <c:symbol val="none"/>
          </c:marker>
          <c:dLbls>
            <c:dLbl>
              <c:idx val="17"/>
              <c:delete val="1"/>
              <c:extLst>
                <c:ext xmlns:c15="http://schemas.microsoft.com/office/drawing/2012/chart" uri="{CE6537A1-D6FC-4f65-9D91-7224C49458BB}"/>
                <c:ext xmlns:c16="http://schemas.microsoft.com/office/drawing/2014/chart" uri="{C3380CC4-5D6E-409C-BE32-E72D297353CC}">
                  <c16:uniqueId val="{00000064-568F-4551-8BCA-F33ADA95FA6E}"/>
                </c:ext>
              </c:extLst>
            </c:dLbl>
            <c:dLbl>
              <c:idx val="18"/>
              <c:delete val="1"/>
              <c:extLst>
                <c:ext xmlns:c15="http://schemas.microsoft.com/office/drawing/2012/chart" uri="{CE6537A1-D6FC-4f65-9D91-7224C49458BB}"/>
                <c:ext xmlns:c16="http://schemas.microsoft.com/office/drawing/2014/chart" uri="{C3380CC4-5D6E-409C-BE32-E72D297353CC}">
                  <c16:uniqueId val="{00000065-568F-4551-8BCA-F33ADA95FA6E}"/>
                </c:ext>
              </c:extLst>
            </c:dLbl>
            <c:dLbl>
              <c:idx val="19"/>
              <c:delete val="1"/>
              <c:extLst>
                <c:ext xmlns:c15="http://schemas.microsoft.com/office/drawing/2012/chart" uri="{CE6537A1-D6FC-4f65-9D91-7224C49458BB}"/>
                <c:ext xmlns:c16="http://schemas.microsoft.com/office/drawing/2014/chart" uri="{C3380CC4-5D6E-409C-BE32-E72D297353CC}">
                  <c16:uniqueId val="{00000067-568F-4551-8BCA-F33ADA95FA6E}"/>
                </c:ext>
              </c:extLst>
            </c:dLbl>
            <c:dLbl>
              <c:idx val="20"/>
              <c:delete val="1"/>
              <c:extLst>
                <c:ext xmlns:c15="http://schemas.microsoft.com/office/drawing/2012/chart" uri="{CE6537A1-D6FC-4f65-9D91-7224C49458BB}"/>
                <c:ext xmlns:c16="http://schemas.microsoft.com/office/drawing/2014/chart" uri="{C3380CC4-5D6E-409C-BE32-E72D297353CC}">
                  <c16:uniqueId val="{00000066-568F-4551-8BCA-F33ADA95FA6E}"/>
                </c:ext>
              </c:extLst>
            </c:dLbl>
            <c:dLbl>
              <c:idx val="21"/>
              <c:delete val="1"/>
              <c:extLst>
                <c:ext xmlns:c15="http://schemas.microsoft.com/office/drawing/2012/chart" uri="{CE6537A1-D6FC-4f65-9D91-7224C49458BB}"/>
                <c:ext xmlns:c16="http://schemas.microsoft.com/office/drawing/2014/chart" uri="{C3380CC4-5D6E-409C-BE32-E72D297353CC}">
                  <c16:uniqueId val="{00000068-568F-4551-8BCA-F33ADA95FA6E}"/>
                </c:ext>
              </c:extLst>
            </c:dLbl>
            <c:dLbl>
              <c:idx val="22"/>
              <c:delete val="1"/>
              <c:extLst>
                <c:ext xmlns:c15="http://schemas.microsoft.com/office/drawing/2012/chart" uri="{CE6537A1-D6FC-4f65-9D91-7224C49458BB}"/>
                <c:ext xmlns:c16="http://schemas.microsoft.com/office/drawing/2014/chart" uri="{C3380CC4-5D6E-409C-BE32-E72D297353CC}">
                  <c16:uniqueId val="{0000006A-568F-4551-8BCA-F33ADA95FA6E}"/>
                </c:ext>
              </c:extLst>
            </c:dLbl>
            <c:dLbl>
              <c:idx val="23"/>
              <c:delete val="1"/>
              <c:extLst>
                <c:ext xmlns:c15="http://schemas.microsoft.com/office/drawing/2012/chart" uri="{CE6537A1-D6FC-4f65-9D91-7224C49458BB}"/>
                <c:ext xmlns:c16="http://schemas.microsoft.com/office/drawing/2014/chart" uri="{C3380CC4-5D6E-409C-BE32-E72D297353CC}">
                  <c16:uniqueId val="{00000069-568F-4551-8BCA-F33ADA95FA6E}"/>
                </c:ext>
              </c:extLst>
            </c:dLbl>
            <c:dLbl>
              <c:idx val="24"/>
              <c:delete val="1"/>
              <c:extLst>
                <c:ext xmlns:c15="http://schemas.microsoft.com/office/drawing/2012/chart" uri="{CE6537A1-D6FC-4f65-9D91-7224C49458BB}"/>
                <c:ext xmlns:c16="http://schemas.microsoft.com/office/drawing/2014/chart" uri="{C3380CC4-5D6E-409C-BE32-E72D297353CC}">
                  <c16:uniqueId val="{0000006C-568F-4551-8BCA-F33ADA95FA6E}"/>
                </c:ext>
              </c:extLst>
            </c:dLbl>
            <c:dLbl>
              <c:idx val="25"/>
              <c:delete val="1"/>
              <c:extLst>
                <c:ext xmlns:c15="http://schemas.microsoft.com/office/drawing/2012/chart" uri="{CE6537A1-D6FC-4f65-9D91-7224C49458BB}"/>
                <c:ext xmlns:c16="http://schemas.microsoft.com/office/drawing/2014/chart" uri="{C3380CC4-5D6E-409C-BE32-E72D297353CC}">
                  <c16:uniqueId val="{0000006B-568F-4551-8BCA-F33ADA95FA6E}"/>
                </c:ext>
              </c:extLst>
            </c:dLbl>
            <c:dLbl>
              <c:idx val="26"/>
              <c:delete val="1"/>
              <c:extLst>
                <c:ext xmlns:c15="http://schemas.microsoft.com/office/drawing/2012/chart" uri="{CE6537A1-D6FC-4f65-9D91-7224C49458BB}"/>
                <c:ext xmlns:c16="http://schemas.microsoft.com/office/drawing/2014/chart" uri="{C3380CC4-5D6E-409C-BE32-E72D297353CC}">
                  <c16:uniqueId val="{0000006D-568F-4551-8BCA-F33ADA95FA6E}"/>
                </c:ext>
              </c:extLst>
            </c:dLbl>
            <c:dLbl>
              <c:idx val="27"/>
              <c:layout>
                <c:manualLayout>
                  <c:x val="-2.8123692810457592E-2"/>
                  <c:y val="-2.75291673106126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E-568F-4551-8BCA-F33ADA95FA6E}"/>
                </c:ext>
              </c:extLst>
            </c:dLbl>
            <c:numFmt formatCode="#,##0.0" sourceLinked="0"/>
            <c:spPr>
              <a:noFill/>
              <a:ln>
                <a:noFill/>
              </a:ln>
              <a:effectLst/>
            </c:spPr>
            <c:txPr>
              <a:bodyPr wrap="square" lIns="38100" tIns="19050" rIns="38100" bIns="19050" anchor="ctr">
                <a:spAutoFit/>
              </a:bodyPr>
              <a:lstStyle/>
              <a:p>
                <a:pPr>
                  <a:defRPr sz="800" i="1"/>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'Suivi 2019 - indicateurs SNBC1'!$O$96:$BH$96</c:f>
              <c:numCache>
                <c:formatCode>0.00</c:formatCode>
                <c:ptCount val="46"/>
                <c:pt idx="17">
                  <c:v>1.2984527034375928</c:v>
                </c:pt>
                <c:pt idx="18">
                  <c:v>1.3700284232317026</c:v>
                </c:pt>
                <c:pt idx="19">
                  <c:v>1.188958425222977</c:v>
                </c:pt>
                <c:pt idx="20">
                  <c:v>1.1868633468732628</c:v>
                </c:pt>
                <c:pt idx="21">
                  <c:v>1.2189103028526642</c:v>
                </c:pt>
                <c:pt idx="22">
                  <c:v>1.2330985304429833</c:v>
                </c:pt>
                <c:pt idx="23">
                  <c:v>1.2681356973904432</c:v>
                </c:pt>
                <c:pt idx="24">
                  <c:v>1.2284144821744658</c:v>
                </c:pt>
                <c:pt idx="25">
                  <c:v>1.3226754804391512</c:v>
                </c:pt>
                <c:pt idx="26">
                  <c:v>1.3352840875919343</c:v>
                </c:pt>
                <c:pt idx="27">
                  <c:v>1.3668638699894671</c:v>
                </c:pt>
              </c:numCache>
            </c:numRef>
          </c:val>
          <c:smooth val="0"/>
          <c:extLst>
            <c:ext xmlns:c16="http://schemas.microsoft.com/office/drawing/2014/chart" uri="{C3380CC4-5D6E-409C-BE32-E72D297353CC}">
              <c16:uniqueId val="{00000008-D247-49D6-AB8B-26504BA5FE90}"/>
            </c:ext>
          </c:extLst>
        </c:ser>
        <c:ser>
          <c:idx val="2"/>
          <c:order val="8"/>
          <c:tx>
            <c:v>Scénario SNBC 2015 - Chaleur (vendue)</c:v>
          </c:tx>
          <c:spPr>
            <a:ln>
              <a:solidFill>
                <a:schemeClr val="accent2">
                  <a:lumMod val="75000"/>
                </a:schemeClr>
              </a:solidFill>
              <a:prstDash val="sysDot"/>
            </a:ln>
          </c:spPr>
          <c:marker>
            <c:symbol val="none"/>
          </c:marker>
          <c:val>
            <c:numRef>
              <c:f>'Suivi 2019 - indicateurs SNBC1'!$O$98:$BH$98</c:f>
              <c:numCache>
                <c:formatCode>0.00</c:formatCode>
                <c:ptCount val="46"/>
                <c:pt idx="25">
                  <c:v>1.2716393002213531</c:v>
                </c:pt>
                <c:pt idx="26">
                  <c:v>1.2885944908909712</c:v>
                </c:pt>
                <c:pt idx="27">
                  <c:v>1.3055496815605891</c:v>
                </c:pt>
                <c:pt idx="28">
                  <c:v>1.3225048722302073</c:v>
                </c:pt>
                <c:pt idx="29">
                  <c:v>1.3394600628998252</c:v>
                </c:pt>
                <c:pt idx="30">
                  <c:v>1.3564152535694434</c:v>
                </c:pt>
                <c:pt idx="31">
                  <c:v>1.3394600628998252</c:v>
                </c:pt>
                <c:pt idx="32">
                  <c:v>1.3225048722302073</c:v>
                </c:pt>
                <c:pt idx="33">
                  <c:v>1.3055496815605891</c:v>
                </c:pt>
                <c:pt idx="34">
                  <c:v>1.2885944908909712</c:v>
                </c:pt>
                <c:pt idx="35">
                  <c:v>1.2716393002213531</c:v>
                </c:pt>
                <c:pt idx="36">
                  <c:v>1.2716393002213531</c:v>
                </c:pt>
                <c:pt idx="37">
                  <c:v>1.2716393002213531</c:v>
                </c:pt>
                <c:pt idx="38">
                  <c:v>1.2716393002213531</c:v>
                </c:pt>
                <c:pt idx="39">
                  <c:v>1.2716393002213531</c:v>
                </c:pt>
                <c:pt idx="40">
                  <c:v>1.2716393002213531</c:v>
                </c:pt>
                <c:pt idx="41">
                  <c:v>1.2546841095517349</c:v>
                </c:pt>
                <c:pt idx="42">
                  <c:v>1.237728918882117</c:v>
                </c:pt>
                <c:pt idx="43">
                  <c:v>1.2207737282124989</c:v>
                </c:pt>
                <c:pt idx="44">
                  <c:v>1.2038185375428809</c:v>
                </c:pt>
                <c:pt idx="45">
                  <c:v>1.1868633468732628</c:v>
                </c:pt>
              </c:numCache>
            </c:numRef>
          </c:val>
          <c:smooth val="0"/>
          <c:extLst>
            <c:ext xmlns:c16="http://schemas.microsoft.com/office/drawing/2014/chart" uri="{C3380CC4-5D6E-409C-BE32-E72D297353CC}">
              <c16:uniqueId val="{00000009-D247-49D6-AB8B-26504BA5FE90}"/>
            </c:ext>
          </c:extLst>
        </c:ser>
        <c:ser>
          <c:idx val="0"/>
          <c:order val="9"/>
          <c:tx>
            <c:v>Charbon</c:v>
          </c:tx>
          <c:spPr>
            <a:ln w="19050">
              <a:solidFill>
                <a:schemeClr val="tx1">
                  <a:lumMod val="65000"/>
                  <a:lumOff val="35000"/>
                </a:schemeClr>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77-568F-4551-8BCA-F33ADA95FA6E}"/>
                </c:ext>
              </c:extLst>
            </c:dLbl>
            <c:dLbl>
              <c:idx val="1"/>
              <c:delete val="1"/>
              <c:extLst>
                <c:ext xmlns:c15="http://schemas.microsoft.com/office/drawing/2012/chart" uri="{CE6537A1-D6FC-4f65-9D91-7224C49458BB}"/>
                <c:ext xmlns:c16="http://schemas.microsoft.com/office/drawing/2014/chart" uri="{C3380CC4-5D6E-409C-BE32-E72D297353CC}">
                  <c16:uniqueId val="{00000075-568F-4551-8BCA-F33ADA95FA6E}"/>
                </c:ext>
              </c:extLst>
            </c:dLbl>
            <c:dLbl>
              <c:idx val="2"/>
              <c:delete val="1"/>
              <c:extLst>
                <c:ext xmlns:c15="http://schemas.microsoft.com/office/drawing/2012/chart" uri="{CE6537A1-D6FC-4f65-9D91-7224C49458BB}"/>
                <c:ext xmlns:c16="http://schemas.microsoft.com/office/drawing/2014/chart" uri="{C3380CC4-5D6E-409C-BE32-E72D297353CC}">
                  <c16:uniqueId val="{00000076-568F-4551-8BCA-F33ADA95FA6E}"/>
                </c:ext>
              </c:extLst>
            </c:dLbl>
            <c:dLbl>
              <c:idx val="3"/>
              <c:delete val="1"/>
              <c:extLst>
                <c:ext xmlns:c15="http://schemas.microsoft.com/office/drawing/2012/chart" uri="{CE6537A1-D6FC-4f65-9D91-7224C49458BB}"/>
                <c:ext xmlns:c16="http://schemas.microsoft.com/office/drawing/2014/chart" uri="{C3380CC4-5D6E-409C-BE32-E72D297353CC}">
                  <c16:uniqueId val="{00000074-568F-4551-8BCA-F33ADA95FA6E}"/>
                </c:ext>
              </c:extLst>
            </c:dLbl>
            <c:dLbl>
              <c:idx val="4"/>
              <c:delete val="1"/>
              <c:extLst>
                <c:ext xmlns:c15="http://schemas.microsoft.com/office/drawing/2012/chart" uri="{CE6537A1-D6FC-4f65-9D91-7224C49458BB}"/>
                <c:ext xmlns:c16="http://schemas.microsoft.com/office/drawing/2014/chart" uri="{C3380CC4-5D6E-409C-BE32-E72D297353CC}">
                  <c16:uniqueId val="{00000073-568F-4551-8BCA-F33ADA95FA6E}"/>
                </c:ext>
              </c:extLst>
            </c:dLbl>
            <c:dLbl>
              <c:idx val="5"/>
              <c:delete val="1"/>
              <c:extLst>
                <c:ext xmlns:c15="http://schemas.microsoft.com/office/drawing/2012/chart" uri="{CE6537A1-D6FC-4f65-9D91-7224C49458BB}"/>
                <c:ext xmlns:c16="http://schemas.microsoft.com/office/drawing/2014/chart" uri="{C3380CC4-5D6E-409C-BE32-E72D297353CC}">
                  <c16:uniqueId val="{00000072-568F-4551-8BCA-F33ADA95FA6E}"/>
                </c:ext>
              </c:extLst>
            </c:dLbl>
            <c:dLbl>
              <c:idx val="6"/>
              <c:delete val="1"/>
              <c:extLst>
                <c:ext xmlns:c15="http://schemas.microsoft.com/office/drawing/2012/chart" uri="{CE6537A1-D6FC-4f65-9D91-7224C49458BB}"/>
                <c:ext xmlns:c16="http://schemas.microsoft.com/office/drawing/2014/chart" uri="{C3380CC4-5D6E-409C-BE32-E72D297353CC}">
                  <c16:uniqueId val="{00000071-568F-4551-8BCA-F33ADA95FA6E}"/>
                </c:ext>
              </c:extLst>
            </c:dLbl>
            <c:dLbl>
              <c:idx val="7"/>
              <c:delete val="1"/>
              <c:extLst>
                <c:ext xmlns:c15="http://schemas.microsoft.com/office/drawing/2012/chart" uri="{CE6537A1-D6FC-4f65-9D91-7224C49458BB}"/>
                <c:ext xmlns:c16="http://schemas.microsoft.com/office/drawing/2014/chart" uri="{C3380CC4-5D6E-409C-BE32-E72D297353CC}">
                  <c16:uniqueId val="{00000070-568F-4551-8BCA-F33ADA95FA6E}"/>
                </c:ext>
              </c:extLst>
            </c:dLbl>
            <c:dLbl>
              <c:idx val="8"/>
              <c:delete val="1"/>
              <c:extLst>
                <c:ext xmlns:c15="http://schemas.microsoft.com/office/drawing/2012/chart" uri="{CE6537A1-D6FC-4f65-9D91-7224C49458BB}"/>
                <c:ext xmlns:c16="http://schemas.microsoft.com/office/drawing/2014/chart" uri="{C3380CC4-5D6E-409C-BE32-E72D297353CC}">
                  <c16:uniqueId val="{0000006F-568F-4551-8BCA-F33ADA95FA6E}"/>
                </c:ext>
              </c:extLst>
            </c:dLbl>
            <c:dLbl>
              <c:idx val="9"/>
              <c:delete val="1"/>
              <c:extLst>
                <c:ext xmlns:c15="http://schemas.microsoft.com/office/drawing/2012/chart" uri="{CE6537A1-D6FC-4f65-9D91-7224C49458BB}"/>
                <c:ext xmlns:c16="http://schemas.microsoft.com/office/drawing/2014/chart" uri="{C3380CC4-5D6E-409C-BE32-E72D297353CC}">
                  <c16:uniqueId val="{00000079-568F-4551-8BCA-F33ADA95FA6E}"/>
                </c:ext>
              </c:extLst>
            </c:dLbl>
            <c:dLbl>
              <c:idx val="10"/>
              <c:delete val="1"/>
              <c:extLst>
                <c:ext xmlns:c15="http://schemas.microsoft.com/office/drawing/2012/chart" uri="{CE6537A1-D6FC-4f65-9D91-7224C49458BB}"/>
                <c:ext xmlns:c16="http://schemas.microsoft.com/office/drawing/2014/chart" uri="{C3380CC4-5D6E-409C-BE32-E72D297353CC}">
                  <c16:uniqueId val="{00000078-568F-4551-8BCA-F33ADA95FA6E}"/>
                </c:ext>
              </c:extLst>
            </c:dLbl>
            <c:dLbl>
              <c:idx val="11"/>
              <c:delete val="1"/>
              <c:extLst>
                <c:ext xmlns:c15="http://schemas.microsoft.com/office/drawing/2012/chart" uri="{CE6537A1-D6FC-4f65-9D91-7224C49458BB}"/>
                <c:ext xmlns:c16="http://schemas.microsoft.com/office/drawing/2014/chart" uri="{C3380CC4-5D6E-409C-BE32-E72D297353CC}">
                  <c16:uniqueId val="{0000007B-568F-4551-8BCA-F33ADA95FA6E}"/>
                </c:ext>
              </c:extLst>
            </c:dLbl>
            <c:dLbl>
              <c:idx val="12"/>
              <c:delete val="1"/>
              <c:extLst>
                <c:ext xmlns:c15="http://schemas.microsoft.com/office/drawing/2012/chart" uri="{CE6537A1-D6FC-4f65-9D91-7224C49458BB}"/>
                <c:ext xmlns:c16="http://schemas.microsoft.com/office/drawing/2014/chart" uri="{C3380CC4-5D6E-409C-BE32-E72D297353CC}">
                  <c16:uniqueId val="{0000007A-568F-4551-8BCA-F33ADA95FA6E}"/>
                </c:ext>
              </c:extLst>
            </c:dLbl>
            <c:dLbl>
              <c:idx val="13"/>
              <c:delete val="1"/>
              <c:extLst>
                <c:ext xmlns:c15="http://schemas.microsoft.com/office/drawing/2012/chart" uri="{CE6537A1-D6FC-4f65-9D91-7224C49458BB}"/>
                <c:ext xmlns:c16="http://schemas.microsoft.com/office/drawing/2014/chart" uri="{C3380CC4-5D6E-409C-BE32-E72D297353CC}">
                  <c16:uniqueId val="{0000007C-568F-4551-8BCA-F33ADA95FA6E}"/>
                </c:ext>
              </c:extLst>
            </c:dLbl>
            <c:dLbl>
              <c:idx val="14"/>
              <c:delete val="1"/>
              <c:extLst>
                <c:ext xmlns:c15="http://schemas.microsoft.com/office/drawing/2012/chart" uri="{CE6537A1-D6FC-4f65-9D91-7224C49458BB}"/>
                <c:ext xmlns:c16="http://schemas.microsoft.com/office/drawing/2014/chart" uri="{C3380CC4-5D6E-409C-BE32-E72D297353CC}">
                  <c16:uniqueId val="{0000007E-568F-4551-8BCA-F33ADA95FA6E}"/>
                </c:ext>
              </c:extLst>
            </c:dLbl>
            <c:dLbl>
              <c:idx val="15"/>
              <c:delete val="1"/>
              <c:extLst>
                <c:ext xmlns:c15="http://schemas.microsoft.com/office/drawing/2012/chart" uri="{CE6537A1-D6FC-4f65-9D91-7224C49458BB}"/>
                <c:ext xmlns:c16="http://schemas.microsoft.com/office/drawing/2014/chart" uri="{C3380CC4-5D6E-409C-BE32-E72D297353CC}">
                  <c16:uniqueId val="{0000007D-568F-4551-8BCA-F33ADA95FA6E}"/>
                </c:ext>
              </c:extLst>
            </c:dLbl>
            <c:dLbl>
              <c:idx val="16"/>
              <c:delete val="1"/>
              <c:extLst>
                <c:ext xmlns:c15="http://schemas.microsoft.com/office/drawing/2012/chart" uri="{CE6537A1-D6FC-4f65-9D91-7224C49458BB}"/>
                <c:ext xmlns:c16="http://schemas.microsoft.com/office/drawing/2014/chart" uri="{C3380CC4-5D6E-409C-BE32-E72D297353CC}">
                  <c16:uniqueId val="{00000080-568F-4551-8BCA-F33ADA95FA6E}"/>
                </c:ext>
              </c:extLst>
            </c:dLbl>
            <c:dLbl>
              <c:idx val="17"/>
              <c:delete val="1"/>
              <c:extLst>
                <c:ext xmlns:c15="http://schemas.microsoft.com/office/drawing/2012/chart" uri="{CE6537A1-D6FC-4f65-9D91-7224C49458BB}"/>
                <c:ext xmlns:c16="http://schemas.microsoft.com/office/drawing/2014/chart" uri="{C3380CC4-5D6E-409C-BE32-E72D297353CC}">
                  <c16:uniqueId val="{0000007F-568F-4551-8BCA-F33ADA95FA6E}"/>
                </c:ext>
              </c:extLst>
            </c:dLbl>
            <c:dLbl>
              <c:idx val="18"/>
              <c:delete val="1"/>
              <c:extLst>
                <c:ext xmlns:c15="http://schemas.microsoft.com/office/drawing/2012/chart" uri="{CE6537A1-D6FC-4f65-9D91-7224C49458BB}"/>
                <c:ext xmlns:c16="http://schemas.microsoft.com/office/drawing/2014/chart" uri="{C3380CC4-5D6E-409C-BE32-E72D297353CC}">
                  <c16:uniqueId val="{00000081-568F-4551-8BCA-F33ADA95FA6E}"/>
                </c:ext>
              </c:extLst>
            </c:dLbl>
            <c:dLbl>
              <c:idx val="19"/>
              <c:delete val="1"/>
              <c:extLst>
                <c:ext xmlns:c15="http://schemas.microsoft.com/office/drawing/2012/chart" uri="{CE6537A1-D6FC-4f65-9D91-7224C49458BB}"/>
                <c:ext xmlns:c16="http://schemas.microsoft.com/office/drawing/2014/chart" uri="{C3380CC4-5D6E-409C-BE32-E72D297353CC}">
                  <c16:uniqueId val="{00000084-568F-4551-8BCA-F33ADA95FA6E}"/>
                </c:ext>
              </c:extLst>
            </c:dLbl>
            <c:dLbl>
              <c:idx val="20"/>
              <c:delete val="1"/>
              <c:extLst>
                <c:ext xmlns:c15="http://schemas.microsoft.com/office/drawing/2012/chart" uri="{CE6537A1-D6FC-4f65-9D91-7224C49458BB}"/>
                <c:ext xmlns:c16="http://schemas.microsoft.com/office/drawing/2014/chart" uri="{C3380CC4-5D6E-409C-BE32-E72D297353CC}">
                  <c16:uniqueId val="{00000082-568F-4551-8BCA-F33ADA95FA6E}"/>
                </c:ext>
              </c:extLst>
            </c:dLbl>
            <c:dLbl>
              <c:idx val="21"/>
              <c:delete val="1"/>
              <c:extLst>
                <c:ext xmlns:c15="http://schemas.microsoft.com/office/drawing/2012/chart" uri="{CE6537A1-D6FC-4f65-9D91-7224C49458BB}"/>
                <c:ext xmlns:c16="http://schemas.microsoft.com/office/drawing/2014/chart" uri="{C3380CC4-5D6E-409C-BE32-E72D297353CC}">
                  <c16:uniqueId val="{00000083-568F-4551-8BCA-F33ADA95FA6E}"/>
                </c:ext>
              </c:extLst>
            </c:dLbl>
            <c:dLbl>
              <c:idx val="22"/>
              <c:delete val="1"/>
              <c:extLst>
                <c:ext xmlns:c15="http://schemas.microsoft.com/office/drawing/2012/chart" uri="{CE6537A1-D6FC-4f65-9D91-7224C49458BB}"/>
                <c:ext xmlns:c16="http://schemas.microsoft.com/office/drawing/2014/chart" uri="{C3380CC4-5D6E-409C-BE32-E72D297353CC}">
                  <c16:uniqueId val="{00000087-568F-4551-8BCA-F33ADA95FA6E}"/>
                </c:ext>
              </c:extLst>
            </c:dLbl>
            <c:dLbl>
              <c:idx val="23"/>
              <c:delete val="1"/>
              <c:extLst>
                <c:ext xmlns:c15="http://schemas.microsoft.com/office/drawing/2012/chart" uri="{CE6537A1-D6FC-4f65-9D91-7224C49458BB}"/>
                <c:ext xmlns:c16="http://schemas.microsoft.com/office/drawing/2014/chart" uri="{C3380CC4-5D6E-409C-BE32-E72D297353CC}">
                  <c16:uniqueId val="{00000085-568F-4551-8BCA-F33ADA95FA6E}"/>
                </c:ext>
              </c:extLst>
            </c:dLbl>
            <c:dLbl>
              <c:idx val="24"/>
              <c:delete val="1"/>
              <c:extLst>
                <c:ext xmlns:c15="http://schemas.microsoft.com/office/drawing/2012/chart" uri="{CE6537A1-D6FC-4f65-9D91-7224C49458BB}"/>
                <c:ext xmlns:c16="http://schemas.microsoft.com/office/drawing/2014/chart" uri="{C3380CC4-5D6E-409C-BE32-E72D297353CC}">
                  <c16:uniqueId val="{00000086-568F-4551-8BCA-F33ADA95FA6E}"/>
                </c:ext>
              </c:extLst>
            </c:dLbl>
            <c:dLbl>
              <c:idx val="25"/>
              <c:delete val="1"/>
              <c:extLst>
                <c:ext xmlns:c15="http://schemas.microsoft.com/office/drawing/2012/chart" uri="{CE6537A1-D6FC-4f65-9D91-7224C49458BB}"/>
                <c:ext xmlns:c16="http://schemas.microsoft.com/office/drawing/2014/chart" uri="{C3380CC4-5D6E-409C-BE32-E72D297353CC}">
                  <c16:uniqueId val="{00000088-568F-4551-8BCA-F33ADA95FA6E}"/>
                </c:ext>
              </c:extLst>
            </c:dLbl>
            <c:dLbl>
              <c:idx val="26"/>
              <c:delete val="1"/>
              <c:extLst>
                <c:ext xmlns:c15="http://schemas.microsoft.com/office/drawing/2012/chart" uri="{CE6537A1-D6FC-4f65-9D91-7224C49458BB}"/>
                <c:ext xmlns:c16="http://schemas.microsoft.com/office/drawing/2014/chart" uri="{C3380CC4-5D6E-409C-BE32-E72D297353CC}">
                  <c16:uniqueId val="{00000089-568F-4551-8BCA-F33ADA95FA6E}"/>
                </c:ext>
              </c:extLst>
            </c:dLbl>
            <c:dLbl>
              <c:idx val="27"/>
              <c:layout>
                <c:manualLayout>
                  <c:x val="-2.8123692810457592E-2"/>
                  <c:y val="-2.05443024677473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D-568F-4551-8BCA-F33ADA95FA6E}"/>
                </c:ext>
              </c:extLst>
            </c:dLbl>
            <c:dLbl>
              <c:idx val="28"/>
              <c:layout>
                <c:manualLayout>
                  <c:x val="-2.6048529411764783E-2"/>
                  <c:y val="-2.05443024677471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C-568F-4551-8BCA-F33ADA95FA6E}"/>
                </c:ext>
              </c:extLst>
            </c:dLbl>
            <c:numFmt formatCode="#,##0.0" sourceLinked="0"/>
            <c:spPr>
              <a:noFill/>
              <a:ln>
                <a:noFill/>
              </a:ln>
              <a:effectLst/>
            </c:spPr>
            <c:txPr>
              <a:bodyPr wrap="square" lIns="38100" tIns="19050" rIns="38100" bIns="19050" anchor="ctr">
                <a:spAutoFit/>
              </a:bodyPr>
              <a:lstStyle/>
              <a:p>
                <a:pPr>
                  <a:defRPr sz="800" i="1"/>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'Suivi 2019 - indicateurs SNBC1'!$O$76:$BH$76</c:f>
              <c:numCache>
                <c:formatCode>0.00</c:formatCode>
                <c:ptCount val="46"/>
                <c:pt idx="0">
                  <c:v>1.0701103949060045</c:v>
                </c:pt>
                <c:pt idx="1">
                  <c:v>0.89922772186965572</c:v>
                </c:pt>
                <c:pt idx="2">
                  <c:v>0.80006925111197191</c:v>
                </c:pt>
                <c:pt idx="3">
                  <c:v>0.73134103620577129</c:v>
                </c:pt>
                <c:pt idx="4">
                  <c:v>0.70597420302938918</c:v>
                </c:pt>
                <c:pt idx="5">
                  <c:v>0.59117546545552846</c:v>
                </c:pt>
                <c:pt idx="6">
                  <c:v>0.56706361720535226</c:v>
                </c:pt>
                <c:pt idx="7">
                  <c:v>0.54386815329807392</c:v>
                </c:pt>
                <c:pt idx="8">
                  <c:v>0.47102626290909755</c:v>
                </c:pt>
                <c:pt idx="9">
                  <c:v>0.448932</c:v>
                </c:pt>
                <c:pt idx="10">
                  <c:v>0.37393500000000002</c:v>
                </c:pt>
                <c:pt idx="11">
                  <c:v>0.36443200000000003</c:v>
                </c:pt>
                <c:pt idx="12">
                  <c:v>0.25321699999999997</c:v>
                </c:pt>
                <c:pt idx="13">
                  <c:v>0.248614</c:v>
                </c:pt>
                <c:pt idx="14">
                  <c:v>0.24113599999999996</c:v>
                </c:pt>
                <c:pt idx="15">
                  <c:v>0.216803</c:v>
                </c:pt>
                <c:pt idx="16">
                  <c:v>0.21051499999999998</c:v>
                </c:pt>
                <c:pt idx="17">
                  <c:v>0.20537099999999997</c:v>
                </c:pt>
                <c:pt idx="18">
                  <c:v>0.227469</c:v>
                </c:pt>
                <c:pt idx="19">
                  <c:v>0.20085</c:v>
                </c:pt>
                <c:pt idx="20">
                  <c:v>0.225324</c:v>
                </c:pt>
                <c:pt idx="21">
                  <c:v>4.0427999999999999E-2</c:v>
                </c:pt>
                <c:pt idx="22">
                  <c:v>4.5040000000000004E-2</c:v>
                </c:pt>
                <c:pt idx="23">
                  <c:v>4.7338999999999999E-2</c:v>
                </c:pt>
                <c:pt idx="24">
                  <c:v>3.5054000000000002E-2</c:v>
                </c:pt>
                <c:pt idx="25">
                  <c:v>3.6282000000000002E-2</c:v>
                </c:pt>
                <c:pt idx="26">
                  <c:v>3.7670000000000002E-2</c:v>
                </c:pt>
                <c:pt idx="27">
                  <c:v>3.5086275E-2</c:v>
                </c:pt>
              </c:numCache>
            </c:numRef>
          </c:val>
          <c:smooth val="0"/>
          <c:extLst>
            <c:ext xmlns:c16="http://schemas.microsoft.com/office/drawing/2014/chart" uri="{C3380CC4-5D6E-409C-BE32-E72D297353CC}">
              <c16:uniqueId val="{00000000-D247-49D6-AB8B-26504BA5FE90}"/>
            </c:ext>
          </c:extLst>
        </c:ser>
        <c:ser>
          <c:idx val="1"/>
          <c:order val="10"/>
          <c:tx>
            <c:v>Scénario SNBC 2015 - Charbon</c:v>
          </c:tx>
          <c:spPr>
            <a:ln w="19050">
              <a:solidFill>
                <a:schemeClr val="tx1">
                  <a:lumMod val="65000"/>
                  <a:lumOff val="35000"/>
                </a:schemeClr>
              </a:solidFill>
              <a:prstDash val="sysDot"/>
            </a:ln>
          </c:spPr>
          <c:marker>
            <c:symbol val="none"/>
          </c:marker>
          <c:val>
            <c:numRef>
              <c:f>'Suivi 2019 - indicateurs SNBC1'!$O$78:$BH$78</c:f>
              <c:numCache>
                <c:formatCode>0.00</c:formatCode>
                <c:ptCount val="46"/>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smooth val="0"/>
          <c:extLst>
            <c:ext xmlns:c16="http://schemas.microsoft.com/office/drawing/2014/chart" uri="{C3380CC4-5D6E-409C-BE32-E72D297353CC}">
              <c16:uniqueId val="{00000001-D247-49D6-AB8B-26504BA5FE90}"/>
            </c:ext>
          </c:extLst>
        </c:ser>
        <c:dLbls>
          <c:showLegendKey val="0"/>
          <c:showVal val="0"/>
          <c:showCatName val="0"/>
          <c:showSerName val="0"/>
          <c:showPercent val="0"/>
          <c:showBubbleSize val="0"/>
        </c:dLbls>
        <c:smooth val="0"/>
        <c:axId val="1415974400"/>
        <c:axId val="1415974816"/>
      </c:lineChart>
      <c:catAx>
        <c:axId val="1415974400"/>
        <c:scaling>
          <c:orientation val="minMax"/>
        </c:scaling>
        <c:delete val="0"/>
        <c:axPos val="b"/>
        <c:numFmt formatCode="General" sourceLinked="1"/>
        <c:majorTickMark val="none"/>
        <c:minorTickMark val="cross"/>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415974816"/>
        <c:crosses val="autoZero"/>
        <c:auto val="1"/>
        <c:lblAlgn val="ctr"/>
        <c:lblOffset val="100"/>
        <c:noMultiLvlLbl val="0"/>
      </c:catAx>
      <c:valAx>
        <c:axId val="1415974816"/>
        <c:scaling>
          <c:orientation val="minMax"/>
          <c:max val="15"/>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sz="1000"/>
                  <a:t>Mtep</a:t>
                </a:r>
              </a:p>
            </c:rich>
          </c:tx>
          <c:overlay val="0"/>
          <c:spPr>
            <a:noFill/>
            <a:ln>
              <a:noFill/>
            </a:ln>
            <a:effectLst/>
          </c:spPr>
        </c:title>
        <c:numFmt formatCode="0" sourceLinked="0"/>
        <c:majorTickMark val="none"/>
        <c:minorTickMark val="cross"/>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415974400"/>
        <c:crosses val="autoZero"/>
        <c:crossBetween val="between"/>
        <c:majorUnit val="2"/>
      </c:valAx>
      <c:spPr>
        <a:noFill/>
        <a:ln w="25400">
          <a:noFill/>
        </a:ln>
      </c:spPr>
    </c:plotArea>
    <c:legend>
      <c:legendPos val="b"/>
      <c:layout>
        <c:manualLayout>
          <c:xMode val="edge"/>
          <c:yMode val="edge"/>
          <c:x val="0"/>
          <c:y val="0.6600361600006931"/>
          <c:w val="0.99885049019607841"/>
          <c:h val="0.3399638399993069"/>
        </c:manualLayout>
      </c:layout>
      <c:overlay val="0"/>
      <c:spPr>
        <a:noFill/>
        <a:ln>
          <a:noFill/>
        </a:ln>
        <a:effectLst/>
      </c:spPr>
      <c:txPr>
        <a:bodyPr rot="0" spcFirstLastPara="1" vertOverflow="ellipsis" vert="horz" wrap="square" anchor="ctr" anchorCtr="0"/>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span"/>
    <c:showDLblsOverMax val="0"/>
  </c:chart>
  <c:txPr>
    <a:bodyPr/>
    <a:lstStyle/>
    <a:p>
      <a:pPr>
        <a:defRPr/>
      </a:pPr>
      <a:endParaRPr lang="fr-FR"/>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050"/>
              <a:t>Emissions de gaz à effet de serre du</a:t>
            </a:r>
            <a:r>
              <a:rPr lang="en-US" sz="1050" baseline="0"/>
              <a:t> secteur agricole (focus 2014-2030)</a:t>
            </a:r>
            <a:endParaRPr lang="en-US" sz="1050"/>
          </a:p>
        </c:rich>
      </c:tx>
      <c:layout>
        <c:manualLayout>
          <c:xMode val="edge"/>
          <c:yMode val="edge"/>
          <c:x val="0.17418382352941175"/>
          <c:y val="1.322916666666666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9.8197733771720863E-2"/>
          <c:y val="9.9403863845446194E-2"/>
          <c:w val="0.86425308676909818"/>
          <c:h val="0.51004630481447411"/>
        </c:manualLayout>
      </c:layout>
      <c:barChart>
        <c:barDir val="col"/>
        <c:grouping val="clustered"/>
        <c:varyColors val="0"/>
        <c:ser>
          <c:idx val="0"/>
          <c:order val="0"/>
          <c:tx>
            <c:v>Emissions constatées</c:v>
          </c:tx>
          <c:spPr>
            <a:solidFill>
              <a:srgbClr val="0070C0"/>
            </a:solidFill>
            <a:ln>
              <a:noFill/>
            </a:ln>
            <a:effectLst/>
          </c:spPr>
          <c:invertIfNegative val="0"/>
          <c:dLbls>
            <c:numFmt formatCode="#,##0" sourceLinked="0"/>
            <c:spPr>
              <a:solidFill>
                <a:srgbClr val="FFFFFF">
                  <a:alpha val="65098"/>
                </a:srgbClr>
              </a:solid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'Suivi 2019 - indicateurs SNBC1'!$O$1:$BW$1</c15:sqref>
                  </c15:fullRef>
                </c:ext>
              </c:extLst>
              <c:f>'Suivi 2019 - indicateurs SNBC1'!$AM$1:$BC$1</c:f>
              <c:numCache>
                <c:formatCode>General</c:formatCode>
                <c:ptCount val="1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numCache>
            </c:numRef>
          </c:cat>
          <c:val>
            <c:numRef>
              <c:extLst>
                <c:ext xmlns:c15="http://schemas.microsoft.com/office/drawing/2012/chart" uri="{02D57815-91ED-43cb-92C2-25804820EDAC}">
                  <c15:fullRef>
                    <c15:sqref>'Suivi 2019 - indicateurs SNBC1'!$O$129:$BW$129</c15:sqref>
                  </c15:fullRef>
                </c:ext>
              </c:extLst>
              <c:f>'Suivi 2019 - indicateurs SNBC1'!$AM$129:$BC$129</c:f>
              <c:numCache>
                <c:formatCode>0.00</c:formatCode>
                <c:ptCount val="17"/>
                <c:pt idx="0">
                  <c:v>88.659793363699805</c:v>
                </c:pt>
                <c:pt idx="1">
                  <c:v>88.258560396251397</c:v>
                </c:pt>
                <c:pt idx="2">
                  <c:v>87.151379667596203</c:v>
                </c:pt>
                <c:pt idx="3">
                  <c:v>86.025908880688604</c:v>
                </c:pt>
              </c:numCache>
            </c:numRef>
          </c:val>
          <c:extLst>
            <c:ext xmlns:c16="http://schemas.microsoft.com/office/drawing/2014/chart" uri="{C3380CC4-5D6E-409C-BE32-E72D297353CC}">
              <c16:uniqueId val="{00000000-4B08-4687-9EB2-AF9ECE1936D6}"/>
            </c:ext>
          </c:extLst>
        </c:ser>
        <c:dLbls>
          <c:showLegendKey val="0"/>
          <c:showVal val="0"/>
          <c:showCatName val="0"/>
          <c:showSerName val="0"/>
          <c:showPercent val="0"/>
          <c:showBubbleSize val="0"/>
        </c:dLbls>
        <c:gapWidth val="219"/>
        <c:overlap val="100"/>
        <c:axId val="1338589952"/>
        <c:axId val="1338590368"/>
      </c:barChart>
      <c:lineChart>
        <c:grouping val="standard"/>
        <c:varyColors val="0"/>
        <c:ser>
          <c:idx val="2"/>
          <c:order val="1"/>
          <c:tx>
            <c:v>Scénario SNBC 2015</c:v>
          </c:tx>
          <c:spPr>
            <a:ln w="19050" cap="rnd">
              <a:solidFill>
                <a:srgbClr val="00B050"/>
              </a:solidFill>
              <a:prstDash val="sysDot"/>
              <a:round/>
            </a:ln>
            <a:effectLst/>
          </c:spPr>
          <c:marker>
            <c:symbol val="none"/>
          </c:marker>
          <c:cat>
            <c:numRef>
              <c:extLst>
                <c:ext xmlns:c15="http://schemas.microsoft.com/office/drawing/2012/chart" uri="{02D57815-91ED-43cb-92C2-25804820EDAC}">
                  <c15:fullRef>
                    <c15:sqref>'Suivi 2019 - indicateurs SNBC1'!$O$1:$BW$1</c15:sqref>
                  </c15:fullRef>
                </c:ext>
              </c:extLst>
              <c:f>'Suivi 2019 - indicateurs SNBC1'!$AM$1:$BC$1</c:f>
              <c:numCache>
                <c:formatCode>General</c:formatCode>
                <c:ptCount val="1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numCache>
            </c:numRef>
          </c:cat>
          <c:val>
            <c:numRef>
              <c:extLst>
                <c:ext xmlns:c15="http://schemas.microsoft.com/office/drawing/2012/chart" uri="{02D57815-91ED-43cb-92C2-25804820EDAC}">
                  <c15:fullRef>
                    <c15:sqref>'Suivi 2019 - indicateurs SNBC1'!$O$131:$BW$131</c15:sqref>
                  </c15:fullRef>
                </c:ext>
              </c:extLst>
              <c:f>'Suivi 2019 - indicateurs SNBC1'!$AM$131:$BC$131</c:f>
              <c:numCache>
                <c:formatCode>0.00</c:formatCode>
                <c:ptCount val="17"/>
                <c:pt idx="1">
                  <c:v>85.801669767114902</c:v>
                </c:pt>
                <c:pt idx="2">
                  <c:v>85.129651853698533</c:v>
                </c:pt>
                <c:pt idx="3">
                  <c:v>84.457633940282051</c:v>
                </c:pt>
                <c:pt idx="4">
                  <c:v>83.785616026865583</c:v>
                </c:pt>
                <c:pt idx="5">
                  <c:v>83.113598113449015</c:v>
                </c:pt>
                <c:pt idx="6">
                  <c:v>82.441580200032547</c:v>
                </c:pt>
                <c:pt idx="7">
                  <c:v>81.839600127206367</c:v>
                </c:pt>
                <c:pt idx="8">
                  <c:v>81.237620054380102</c:v>
                </c:pt>
                <c:pt idx="9">
                  <c:v>80.635639981554021</c:v>
                </c:pt>
                <c:pt idx="10">
                  <c:v>80.033659908727827</c:v>
                </c:pt>
                <c:pt idx="11">
                  <c:v>79.431679835901562</c:v>
                </c:pt>
                <c:pt idx="12">
                  <c:v>78.722890571221626</c:v>
                </c:pt>
                <c:pt idx="13">
                  <c:v>78.014101306541889</c:v>
                </c:pt>
                <c:pt idx="14">
                  <c:v>77.305312041861953</c:v>
                </c:pt>
                <c:pt idx="15">
                  <c:v>76.596522777182102</c:v>
                </c:pt>
                <c:pt idx="16">
                  <c:v>75.88773351250228</c:v>
                </c:pt>
              </c:numCache>
            </c:numRef>
          </c:val>
          <c:smooth val="0"/>
          <c:extLst>
            <c:ext xmlns:c16="http://schemas.microsoft.com/office/drawing/2014/chart" uri="{C3380CC4-5D6E-409C-BE32-E72D297353CC}">
              <c16:uniqueId val="{00000002-4B08-4687-9EB2-AF9ECE1936D6}"/>
            </c:ext>
          </c:extLst>
        </c:ser>
        <c:ser>
          <c:idx val="3"/>
          <c:order val="2"/>
          <c:tx>
            <c:v>Parts annuelles sectorielles indicatives des budgets carbone adoptés en 2015 ajustés en 2019</c:v>
          </c:tx>
          <c:spPr>
            <a:ln w="28575" cap="rnd">
              <a:noFill/>
              <a:prstDash val="dash"/>
              <a:round/>
            </a:ln>
            <a:effectLst/>
          </c:spPr>
          <c:marker>
            <c:symbol val="dash"/>
            <c:size val="7"/>
            <c:spPr>
              <a:solidFill>
                <a:srgbClr val="00B050"/>
              </a:solidFill>
              <a:ln w="9525">
                <a:solidFill>
                  <a:srgbClr val="00B050"/>
                </a:solidFill>
              </a:ln>
              <a:effectLst/>
            </c:spPr>
          </c:marker>
          <c:cat>
            <c:strLit>
              <c:ptCount val="1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'Suivi 2019 - indicateurs SNBC1'!$O$132:$BW$132</c15:sqref>
                  </c15:fullRef>
                </c:ext>
              </c:extLst>
              <c:f>'Suivi 2019 - indicateurs SNBC1'!$AM$132:$BC$132</c:f>
              <c:numCache>
                <c:formatCode>0.00</c:formatCode>
                <c:ptCount val="17"/>
                <c:pt idx="1">
                  <c:v>85.801669767114902</c:v>
                </c:pt>
                <c:pt idx="2">
                  <c:v>85.129651853698533</c:v>
                </c:pt>
                <c:pt idx="3">
                  <c:v>84.457633940282051</c:v>
                </c:pt>
                <c:pt idx="4">
                  <c:v>83.785616026865583</c:v>
                </c:pt>
                <c:pt idx="5">
                  <c:v>83.113598113449015</c:v>
                </c:pt>
                <c:pt idx="6">
                  <c:v>82.441580200032547</c:v>
                </c:pt>
                <c:pt idx="7">
                  <c:v>81.839600127206367</c:v>
                </c:pt>
                <c:pt idx="8">
                  <c:v>81.237620054380102</c:v>
                </c:pt>
                <c:pt idx="9">
                  <c:v>80.635639981554021</c:v>
                </c:pt>
                <c:pt idx="10">
                  <c:v>80.033659908727827</c:v>
                </c:pt>
                <c:pt idx="11">
                  <c:v>79.431679835901562</c:v>
                </c:pt>
                <c:pt idx="12">
                  <c:v>78.722890571221626</c:v>
                </c:pt>
                <c:pt idx="13">
                  <c:v>78.014101306541889</c:v>
                </c:pt>
                <c:pt idx="14">
                  <c:v>77.305312041861953</c:v>
                </c:pt>
              </c:numCache>
            </c:numRef>
          </c:val>
          <c:smooth val="0"/>
          <c:extLst>
            <c:ext xmlns:c16="http://schemas.microsoft.com/office/drawing/2014/chart" uri="{C3380CC4-5D6E-409C-BE32-E72D297353CC}">
              <c16:uniqueId val="{00000003-4B08-4687-9EB2-AF9ECE1936D6}"/>
            </c:ext>
          </c:extLst>
        </c:ser>
        <c:ser>
          <c:idx val="4"/>
          <c:order val="3"/>
          <c:tx>
            <c:strRef>
              <c:f>'Suivi 2019 - indicateurs SNBC1'!$C$17</c:f>
              <c:strCache>
                <c:ptCount val="1"/>
                <c:pt idx="0">
                  <c:v>IR2 - Scénario SNBC 2018</c:v>
                </c:pt>
              </c:strCache>
            </c:strRef>
          </c:tx>
          <c:spPr>
            <a:ln w="19050" cap="rnd">
              <a:solidFill>
                <a:srgbClr val="FFC000"/>
              </a:solidFill>
              <a:prstDash val="sysDot"/>
              <a:round/>
            </a:ln>
            <a:effectLst/>
          </c:spPr>
          <c:marker>
            <c:symbol val="none"/>
          </c:marker>
          <c:cat>
            <c:strLit>
              <c:ptCount val="1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'Suivi 2019 - indicateurs SNBC1'!$O$133:$BW$133</c15:sqref>
                  </c15:fullRef>
                </c:ext>
              </c:extLst>
              <c:f>'Suivi 2019 - indicateurs SNBC1'!$AM$133:$BC$133</c:f>
              <c:numCache>
                <c:formatCode>0.00</c:formatCode>
                <c:ptCount val="17"/>
                <c:pt idx="5">
                  <c:v>84.62</c:v>
                </c:pt>
                <c:pt idx="6">
                  <c:v>83.49</c:v>
                </c:pt>
                <c:pt idx="7">
                  <c:v>82.32</c:v>
                </c:pt>
                <c:pt idx="8">
                  <c:v>81.150000000000006</c:v>
                </c:pt>
                <c:pt idx="9">
                  <c:v>79.98</c:v>
                </c:pt>
                <c:pt idx="10">
                  <c:v>78.81</c:v>
                </c:pt>
                <c:pt idx="11">
                  <c:v>77.64</c:v>
                </c:pt>
                <c:pt idx="12">
                  <c:v>76.69</c:v>
                </c:pt>
                <c:pt idx="13">
                  <c:v>75.73</c:v>
                </c:pt>
                <c:pt idx="14">
                  <c:v>74.78</c:v>
                </c:pt>
                <c:pt idx="15">
                  <c:v>73.83</c:v>
                </c:pt>
                <c:pt idx="16">
                  <c:v>72.88</c:v>
                </c:pt>
              </c:numCache>
            </c:numRef>
          </c:val>
          <c:smooth val="0"/>
          <c:extLst>
            <c:ext xmlns:c16="http://schemas.microsoft.com/office/drawing/2014/chart" uri="{C3380CC4-5D6E-409C-BE32-E72D297353CC}">
              <c16:uniqueId val="{00000004-4B08-4687-9EB2-AF9ECE1936D6}"/>
            </c:ext>
          </c:extLst>
        </c:ser>
        <c:ser>
          <c:idx val="5"/>
          <c:order val="4"/>
          <c:tx>
            <c:v>Parts annuelles sectorielles indicatives des projets de budgets carbone 2019</c:v>
          </c:tx>
          <c:spPr>
            <a:ln w="28575" cap="rnd">
              <a:noFill/>
              <a:prstDash val="dash"/>
              <a:round/>
            </a:ln>
            <a:effectLst/>
          </c:spPr>
          <c:marker>
            <c:symbol val="dash"/>
            <c:size val="7"/>
            <c:spPr>
              <a:solidFill>
                <a:srgbClr val="FFC000"/>
              </a:solidFill>
              <a:ln w="9525">
                <a:solidFill>
                  <a:srgbClr val="FFC000"/>
                </a:solidFill>
              </a:ln>
              <a:effectLst/>
            </c:spPr>
          </c:marker>
          <c:cat>
            <c:strLit>
              <c:ptCount val="1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'Suivi 2019 - indicateurs SNBC1'!$O$134:$BW$134</c15:sqref>
                  </c15:fullRef>
                </c:ext>
              </c:extLst>
              <c:f>'Suivi 2019 - indicateurs SNBC1'!$AM$134:$BC$134</c:f>
              <c:numCache>
                <c:formatCode>0.00</c:formatCode>
                <c:ptCount val="17"/>
                <c:pt idx="5">
                  <c:v>84.62</c:v>
                </c:pt>
                <c:pt idx="6">
                  <c:v>83.49</c:v>
                </c:pt>
                <c:pt idx="7">
                  <c:v>82.32</c:v>
                </c:pt>
                <c:pt idx="8">
                  <c:v>81.150000000000006</c:v>
                </c:pt>
                <c:pt idx="9">
                  <c:v>79.98</c:v>
                </c:pt>
                <c:pt idx="10">
                  <c:v>78.81</c:v>
                </c:pt>
                <c:pt idx="11">
                  <c:v>77.64</c:v>
                </c:pt>
                <c:pt idx="12">
                  <c:v>76.69</c:v>
                </c:pt>
                <c:pt idx="13">
                  <c:v>75.73</c:v>
                </c:pt>
                <c:pt idx="14">
                  <c:v>74.78</c:v>
                </c:pt>
                <c:pt idx="15">
                  <c:v>73.83</c:v>
                </c:pt>
                <c:pt idx="16">
                  <c:v>72.88</c:v>
                </c:pt>
              </c:numCache>
            </c:numRef>
          </c:val>
          <c:smooth val="0"/>
          <c:extLst>
            <c:ext xmlns:c16="http://schemas.microsoft.com/office/drawing/2014/chart" uri="{C3380CC4-5D6E-409C-BE32-E72D297353CC}">
              <c16:uniqueId val="{00000005-4B08-4687-9EB2-AF9ECE1936D6}"/>
            </c:ext>
          </c:extLst>
        </c:ser>
        <c:dLbls>
          <c:showLegendKey val="0"/>
          <c:showVal val="0"/>
          <c:showCatName val="0"/>
          <c:showSerName val="0"/>
          <c:showPercent val="0"/>
          <c:showBubbleSize val="0"/>
        </c:dLbls>
        <c:marker val="1"/>
        <c:smooth val="0"/>
        <c:axId val="1338589952"/>
        <c:axId val="1338590368"/>
      </c:lineChart>
      <c:catAx>
        <c:axId val="1338589952"/>
        <c:scaling>
          <c:orientation val="minMax"/>
        </c:scaling>
        <c:delete val="0"/>
        <c:axPos val="b"/>
        <c:numFmt formatCode="General" sourceLinked="1"/>
        <c:majorTickMark val="none"/>
        <c:minorTickMark val="cross"/>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338590368"/>
        <c:crosses val="autoZero"/>
        <c:auto val="1"/>
        <c:lblAlgn val="ctr"/>
        <c:lblOffset val="100"/>
        <c:noMultiLvlLbl val="0"/>
      </c:catAx>
      <c:valAx>
        <c:axId val="1338590368"/>
        <c:scaling>
          <c:orientation val="minMax"/>
          <c:max val="90"/>
          <c:min val="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sz="1000"/>
                  <a:t>Mt</a:t>
                </a:r>
                <a:r>
                  <a:rPr lang="fr-FR" sz="1000" baseline="0"/>
                  <a:t>CO2eq</a:t>
                </a:r>
                <a:endParaRPr lang="fr-FR" sz="1000"/>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338589952"/>
        <c:crosses val="autoZero"/>
        <c:crossBetween val="between"/>
      </c:valAx>
      <c:spPr>
        <a:noFill/>
        <a:ln>
          <a:noFill/>
        </a:ln>
        <a:effectLst/>
      </c:spPr>
    </c:plotArea>
    <c:legend>
      <c:legendPos val="r"/>
      <c:layout>
        <c:manualLayout>
          <c:xMode val="edge"/>
          <c:yMode val="edge"/>
          <c:x val="7.7811437908496733E-2"/>
          <c:y val="0.69120576510272913"/>
          <c:w val="0.88685314420064665"/>
          <c:h val="0.3087942348972707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a:t>Emissions de gaz à effet de serre du secteur de l'industrie en France                            (focus 2014-2030 ; scope 1)</a:t>
            </a:r>
          </a:p>
        </c:rich>
      </c:tx>
      <c:layout>
        <c:manualLayout>
          <c:xMode val="edge"/>
          <c:yMode val="edge"/>
          <c:x val="0.21563513071895429"/>
          <c:y val="4.4096902790555044E-3"/>
        </c:manualLayout>
      </c:layout>
      <c:overlay val="0"/>
      <c:spPr>
        <a:solidFill>
          <a:schemeClr val="bg1"/>
        </a:solid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9.8197733771720863E-2"/>
          <c:y val="0.15225972222222223"/>
          <c:w val="0.86425308676909818"/>
          <c:h val="0.42603465194725543"/>
        </c:manualLayout>
      </c:layout>
      <c:barChart>
        <c:barDir val="col"/>
        <c:grouping val="clustered"/>
        <c:varyColors val="0"/>
        <c:ser>
          <c:idx val="0"/>
          <c:order val="0"/>
          <c:tx>
            <c:v>Emissions constatées</c:v>
          </c:tx>
          <c:spPr>
            <a:solidFill>
              <a:srgbClr val="0070C0"/>
            </a:solidFill>
            <a:ln>
              <a:noFill/>
            </a:ln>
            <a:effectLst/>
          </c:spPr>
          <c:invertIfNegative val="0"/>
          <c:dLbls>
            <c:numFmt formatCode="#,##0" sourceLinked="0"/>
            <c:spPr>
              <a:solidFill>
                <a:srgbClr val="FFFFFF">
                  <a:alpha val="65098"/>
                </a:srgbClr>
              </a:solid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'Suivi 2019 - indicateurs SNBC1'!$O$1:$BW$1</c15:sqref>
                  </c15:fullRef>
                </c:ext>
              </c:extLst>
              <c:f>'Suivi 2019 - indicateurs SNBC1'!$AM$1:$BC$1</c:f>
              <c:numCache>
                <c:formatCode>General</c:formatCode>
                <c:ptCount val="1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numCache>
            </c:numRef>
          </c:cat>
          <c:val>
            <c:numRef>
              <c:extLst>
                <c:ext xmlns:c15="http://schemas.microsoft.com/office/drawing/2012/chart" uri="{02D57815-91ED-43cb-92C2-25804820EDAC}">
                  <c15:fullRef>
                    <c15:sqref>'Suivi 2019 - indicateurs SNBC1'!$O$176:$BW$176</c15:sqref>
                  </c15:fullRef>
                </c:ext>
              </c:extLst>
              <c:f>'Suivi 2019 - indicateurs SNBC1'!$AM$176:$BC$176</c:f>
              <c:numCache>
                <c:formatCode>0.00</c:formatCode>
                <c:ptCount val="17"/>
                <c:pt idx="0">
                  <c:v>83.849406431268307</c:v>
                </c:pt>
                <c:pt idx="1">
                  <c:v>81.890752690103099</c:v>
                </c:pt>
                <c:pt idx="2">
                  <c:v>79.756288529434102</c:v>
                </c:pt>
                <c:pt idx="3">
                  <c:v>80.878730121874398</c:v>
                </c:pt>
              </c:numCache>
            </c:numRef>
          </c:val>
          <c:extLst>
            <c:ext xmlns:c16="http://schemas.microsoft.com/office/drawing/2014/chart" uri="{C3380CC4-5D6E-409C-BE32-E72D297353CC}">
              <c16:uniqueId val="{00000000-8A83-40E1-AE9A-76155DFD7C92}"/>
            </c:ext>
          </c:extLst>
        </c:ser>
        <c:ser>
          <c:idx val="1"/>
          <c:order val="1"/>
          <c:tx>
            <c:v>Emissions estimées</c:v>
          </c:tx>
          <c:spPr>
            <a:pattFill prst="dkUpDiag">
              <a:fgClr>
                <a:schemeClr val="bg1">
                  <a:lumMod val="85000"/>
                </a:schemeClr>
              </a:fgClr>
              <a:bgClr>
                <a:srgbClr val="0070C0"/>
              </a:bgClr>
            </a:pattFill>
            <a:ln>
              <a:noFill/>
            </a:ln>
            <a:effectLst/>
          </c:spPr>
          <c:invertIfNegative val="0"/>
          <c:cat>
            <c:numRef>
              <c:extLst>
                <c:ext xmlns:c15="http://schemas.microsoft.com/office/drawing/2012/chart" uri="{02D57815-91ED-43cb-92C2-25804820EDAC}">
                  <c15:fullRef>
                    <c15:sqref>'Suivi 2019 - indicateurs SNBC1'!$O$1:$BW$1</c15:sqref>
                  </c15:fullRef>
                </c:ext>
              </c:extLst>
              <c:f>'Suivi 2019 - indicateurs SNBC1'!$AM$1:$BC$1</c:f>
              <c:numCache>
                <c:formatCode>General</c:formatCode>
                <c:ptCount val="1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numCache>
            </c:numRef>
          </c:cat>
          <c:val>
            <c:numRef>
              <c:extLst>
                <c:ext xmlns:c15="http://schemas.microsoft.com/office/drawing/2012/chart" uri="{02D57815-91ED-43cb-92C2-25804820EDAC}">
                  <c15:fullRef>
                    <c15:sqref>'Suivi 2019 - indicateurs SNBC1'!$O$177:$BW$177</c15:sqref>
                  </c15:fullRef>
                </c:ext>
              </c:extLst>
              <c:f>'Suivi 2019 - indicateurs SNBC1'!$AM$177:$BC$177</c:f>
              <c:numCache>
                <c:formatCode>0.00</c:formatCode>
                <c:ptCount val="17"/>
                <c:pt idx="4">
                  <c:v>78.638471536478207</c:v>
                </c:pt>
              </c:numCache>
            </c:numRef>
          </c:val>
          <c:extLst>
            <c:ext xmlns:c16="http://schemas.microsoft.com/office/drawing/2014/chart" uri="{C3380CC4-5D6E-409C-BE32-E72D297353CC}">
              <c16:uniqueId val="{00000001-8A83-40E1-AE9A-76155DFD7C92}"/>
            </c:ext>
          </c:extLst>
        </c:ser>
        <c:dLbls>
          <c:showLegendKey val="0"/>
          <c:showVal val="0"/>
          <c:showCatName val="0"/>
          <c:showSerName val="0"/>
          <c:showPercent val="0"/>
          <c:showBubbleSize val="0"/>
        </c:dLbls>
        <c:gapWidth val="219"/>
        <c:overlap val="100"/>
        <c:axId val="1338589952"/>
        <c:axId val="1338590368"/>
      </c:barChart>
      <c:lineChart>
        <c:grouping val="standard"/>
        <c:varyColors val="0"/>
        <c:ser>
          <c:idx val="2"/>
          <c:order val="2"/>
          <c:tx>
            <c:v>Scénario SNBC 2015</c:v>
          </c:tx>
          <c:spPr>
            <a:ln w="19050" cap="rnd">
              <a:solidFill>
                <a:srgbClr val="00B050"/>
              </a:solidFill>
              <a:prstDash val="sysDot"/>
              <a:round/>
            </a:ln>
            <a:effectLst/>
          </c:spPr>
          <c:marker>
            <c:symbol val="none"/>
          </c:marker>
          <c:cat>
            <c:numRef>
              <c:extLst>
                <c:ext xmlns:c15="http://schemas.microsoft.com/office/drawing/2012/chart" uri="{02D57815-91ED-43cb-92C2-25804820EDAC}">
                  <c15:fullRef>
                    <c15:sqref>'Suivi 2019 - indicateurs SNBC1'!$O$1:$BW$1</c15:sqref>
                  </c15:fullRef>
                </c:ext>
              </c:extLst>
              <c:f>'Suivi 2019 - indicateurs SNBC1'!$AM$1:$BC$1</c:f>
              <c:numCache>
                <c:formatCode>General</c:formatCode>
                <c:ptCount val="1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numCache>
            </c:numRef>
          </c:cat>
          <c:val>
            <c:numRef>
              <c:extLst>
                <c:ext xmlns:c15="http://schemas.microsoft.com/office/drawing/2012/chart" uri="{02D57815-91ED-43cb-92C2-25804820EDAC}">
                  <c15:fullRef>
                    <c15:sqref>'Suivi 2019 - indicateurs SNBC1'!$O$179:$BW$179</c15:sqref>
                  </c15:fullRef>
                </c:ext>
              </c:extLst>
              <c:f>'Suivi 2019 - indicateurs SNBC1'!$AM$179:$BC$179</c:f>
              <c:numCache>
                <c:formatCode>0.00</c:formatCode>
                <c:ptCount val="17"/>
                <c:pt idx="1">
                  <c:v>80.690928454415328</c:v>
                </c:pt>
                <c:pt idx="2">
                  <c:v>79.856888785237544</c:v>
                </c:pt>
                <c:pt idx="3">
                  <c:v>79.022849116059888</c:v>
                </c:pt>
                <c:pt idx="4">
                  <c:v>78.188809446882118</c:v>
                </c:pt>
                <c:pt idx="5">
                  <c:v>77.354769777704547</c:v>
                </c:pt>
                <c:pt idx="6">
                  <c:v>76.520730108526777</c:v>
                </c:pt>
                <c:pt idx="7">
                  <c:v>74.992318280979177</c:v>
                </c:pt>
                <c:pt idx="8">
                  <c:v>73.463906453431377</c:v>
                </c:pt>
                <c:pt idx="9">
                  <c:v>71.935494625883678</c:v>
                </c:pt>
                <c:pt idx="10">
                  <c:v>70.407082798336091</c:v>
                </c:pt>
                <c:pt idx="11">
                  <c:v>68.878670970788406</c:v>
                </c:pt>
                <c:pt idx="12">
                  <c:v>67.362516802289733</c:v>
                </c:pt>
                <c:pt idx="13">
                  <c:v>65.846362633790889</c:v>
                </c:pt>
                <c:pt idx="14">
                  <c:v>64.330208465292216</c:v>
                </c:pt>
                <c:pt idx="15">
                  <c:v>62.814054296793365</c:v>
                </c:pt>
                <c:pt idx="16">
                  <c:v>61.2979001282946</c:v>
                </c:pt>
              </c:numCache>
            </c:numRef>
          </c:val>
          <c:smooth val="0"/>
          <c:extLst>
            <c:ext xmlns:c16="http://schemas.microsoft.com/office/drawing/2014/chart" uri="{C3380CC4-5D6E-409C-BE32-E72D297353CC}">
              <c16:uniqueId val="{00000002-8A83-40E1-AE9A-76155DFD7C92}"/>
            </c:ext>
          </c:extLst>
        </c:ser>
        <c:ser>
          <c:idx val="3"/>
          <c:order val="3"/>
          <c:tx>
            <c:v>Parts annuelles sectorielles indicatives des budgets carbone adoptés en 2015 ajustés en 2019</c:v>
          </c:tx>
          <c:spPr>
            <a:ln w="28575" cap="rnd">
              <a:noFill/>
              <a:prstDash val="dash"/>
              <a:round/>
            </a:ln>
            <a:effectLst/>
          </c:spPr>
          <c:marker>
            <c:symbol val="dash"/>
            <c:size val="7"/>
            <c:spPr>
              <a:solidFill>
                <a:srgbClr val="00B050"/>
              </a:solidFill>
              <a:ln w="9525">
                <a:solidFill>
                  <a:srgbClr val="00B050"/>
                </a:solidFill>
              </a:ln>
              <a:effectLst/>
            </c:spPr>
          </c:marker>
          <c:cat>
            <c:strLit>
              <c:ptCount val="1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'Suivi 2019 - indicateurs SNBC1'!$O$180:$BW$180</c15:sqref>
                  </c15:fullRef>
                </c:ext>
              </c:extLst>
              <c:f>'Suivi 2019 - indicateurs SNBC1'!$AM$180:$BC$180</c:f>
              <c:numCache>
                <c:formatCode>0.00</c:formatCode>
                <c:ptCount val="17"/>
                <c:pt idx="1">
                  <c:v>80.690928454415328</c:v>
                </c:pt>
                <c:pt idx="2">
                  <c:v>79.856888785237544</c:v>
                </c:pt>
                <c:pt idx="3">
                  <c:v>79.022849116059888</c:v>
                </c:pt>
                <c:pt idx="4">
                  <c:v>78.188809446882118</c:v>
                </c:pt>
                <c:pt idx="5">
                  <c:v>77.354769777704547</c:v>
                </c:pt>
                <c:pt idx="6">
                  <c:v>76.520730108526777</c:v>
                </c:pt>
                <c:pt idx="7">
                  <c:v>74.992318280979177</c:v>
                </c:pt>
                <c:pt idx="8">
                  <c:v>73.463906453431377</c:v>
                </c:pt>
                <c:pt idx="9">
                  <c:v>71.935494625883678</c:v>
                </c:pt>
                <c:pt idx="10">
                  <c:v>70.407082798336091</c:v>
                </c:pt>
                <c:pt idx="11">
                  <c:v>68.878670970788406</c:v>
                </c:pt>
                <c:pt idx="12">
                  <c:v>67.362516802289733</c:v>
                </c:pt>
                <c:pt idx="13">
                  <c:v>65.846362633790889</c:v>
                </c:pt>
                <c:pt idx="14">
                  <c:v>64.330208465292216</c:v>
                </c:pt>
              </c:numCache>
            </c:numRef>
          </c:val>
          <c:smooth val="0"/>
          <c:extLst>
            <c:ext xmlns:c16="http://schemas.microsoft.com/office/drawing/2014/chart" uri="{C3380CC4-5D6E-409C-BE32-E72D297353CC}">
              <c16:uniqueId val="{00000003-8A83-40E1-AE9A-76155DFD7C92}"/>
            </c:ext>
          </c:extLst>
        </c:ser>
        <c:ser>
          <c:idx val="4"/>
          <c:order val="4"/>
          <c:tx>
            <c:strRef>
              <c:f>'Suivi 2019 - indicateurs SNBC1'!$C$17</c:f>
              <c:strCache>
                <c:ptCount val="1"/>
                <c:pt idx="0">
                  <c:v>IR2 - Scénario SNBC 2018</c:v>
                </c:pt>
              </c:strCache>
            </c:strRef>
          </c:tx>
          <c:spPr>
            <a:ln w="19050" cap="rnd">
              <a:solidFill>
                <a:srgbClr val="FFC000"/>
              </a:solidFill>
              <a:prstDash val="sysDot"/>
              <a:round/>
            </a:ln>
            <a:effectLst/>
          </c:spPr>
          <c:marker>
            <c:symbol val="none"/>
          </c:marker>
          <c:cat>
            <c:strLit>
              <c:ptCount val="1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'Suivi 2019 - indicateurs SNBC1'!$O$181:$BW$181</c15:sqref>
                  </c15:fullRef>
                </c:ext>
              </c:extLst>
              <c:f>'Suivi 2019 - indicateurs SNBC1'!$AM$181:$BC$181</c:f>
              <c:numCache>
                <c:formatCode>0.00</c:formatCode>
                <c:ptCount val="17"/>
                <c:pt idx="5">
                  <c:v>75.760000000000005</c:v>
                </c:pt>
                <c:pt idx="6">
                  <c:v>73.75</c:v>
                </c:pt>
                <c:pt idx="7">
                  <c:v>72.12</c:v>
                </c:pt>
                <c:pt idx="8">
                  <c:v>70.48</c:v>
                </c:pt>
                <c:pt idx="9">
                  <c:v>68.84</c:v>
                </c:pt>
                <c:pt idx="10">
                  <c:v>67.2</c:v>
                </c:pt>
                <c:pt idx="11">
                  <c:v>65.569999999999993</c:v>
                </c:pt>
                <c:pt idx="12">
                  <c:v>63.35</c:v>
                </c:pt>
                <c:pt idx="13">
                  <c:v>61.13</c:v>
                </c:pt>
                <c:pt idx="14">
                  <c:v>58.91</c:v>
                </c:pt>
                <c:pt idx="15">
                  <c:v>56.7</c:v>
                </c:pt>
                <c:pt idx="16">
                  <c:v>54.48</c:v>
                </c:pt>
              </c:numCache>
            </c:numRef>
          </c:val>
          <c:smooth val="0"/>
          <c:extLst>
            <c:ext xmlns:c16="http://schemas.microsoft.com/office/drawing/2014/chart" uri="{C3380CC4-5D6E-409C-BE32-E72D297353CC}">
              <c16:uniqueId val="{00000004-8A83-40E1-AE9A-76155DFD7C92}"/>
            </c:ext>
          </c:extLst>
        </c:ser>
        <c:ser>
          <c:idx val="5"/>
          <c:order val="5"/>
          <c:tx>
            <c:v>Parts annuelles sectorielles indicatives des projets de budgets carbone 2019</c:v>
          </c:tx>
          <c:spPr>
            <a:ln w="28575" cap="rnd">
              <a:noFill/>
              <a:prstDash val="dash"/>
              <a:round/>
            </a:ln>
            <a:effectLst/>
          </c:spPr>
          <c:marker>
            <c:symbol val="dash"/>
            <c:size val="7"/>
            <c:spPr>
              <a:solidFill>
                <a:srgbClr val="FFC000"/>
              </a:solidFill>
              <a:ln w="9525">
                <a:solidFill>
                  <a:srgbClr val="FFC000"/>
                </a:solidFill>
              </a:ln>
              <a:effectLst/>
            </c:spPr>
          </c:marker>
          <c:cat>
            <c:strLit>
              <c:ptCount val="1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'Suivi 2019 - indicateurs SNBC1'!$O$182:$BW$182</c15:sqref>
                  </c15:fullRef>
                </c:ext>
              </c:extLst>
              <c:f>'Suivi 2019 - indicateurs SNBC1'!$AM$182:$BC$182</c:f>
              <c:numCache>
                <c:formatCode>0.00</c:formatCode>
                <c:ptCount val="17"/>
                <c:pt idx="5">
                  <c:v>75.760000000000005</c:v>
                </c:pt>
                <c:pt idx="6">
                  <c:v>73.75</c:v>
                </c:pt>
                <c:pt idx="7">
                  <c:v>72.12</c:v>
                </c:pt>
                <c:pt idx="8">
                  <c:v>70.48</c:v>
                </c:pt>
                <c:pt idx="9">
                  <c:v>68.84</c:v>
                </c:pt>
                <c:pt idx="10">
                  <c:v>67.2</c:v>
                </c:pt>
                <c:pt idx="11">
                  <c:v>65.569999999999993</c:v>
                </c:pt>
                <c:pt idx="12">
                  <c:v>63.35</c:v>
                </c:pt>
                <c:pt idx="13">
                  <c:v>61.13</c:v>
                </c:pt>
                <c:pt idx="14">
                  <c:v>58.91</c:v>
                </c:pt>
                <c:pt idx="15">
                  <c:v>56.7</c:v>
                </c:pt>
                <c:pt idx="16">
                  <c:v>54.48</c:v>
                </c:pt>
              </c:numCache>
            </c:numRef>
          </c:val>
          <c:smooth val="0"/>
          <c:extLst>
            <c:ext xmlns:c16="http://schemas.microsoft.com/office/drawing/2014/chart" uri="{C3380CC4-5D6E-409C-BE32-E72D297353CC}">
              <c16:uniqueId val="{00000005-8A83-40E1-AE9A-76155DFD7C92}"/>
            </c:ext>
          </c:extLst>
        </c:ser>
        <c:dLbls>
          <c:showLegendKey val="0"/>
          <c:showVal val="0"/>
          <c:showCatName val="0"/>
          <c:showSerName val="0"/>
          <c:showPercent val="0"/>
          <c:showBubbleSize val="0"/>
        </c:dLbls>
        <c:marker val="1"/>
        <c:smooth val="0"/>
        <c:axId val="1338589952"/>
        <c:axId val="1338590368"/>
      </c:lineChart>
      <c:catAx>
        <c:axId val="1338589952"/>
        <c:scaling>
          <c:orientation val="minMax"/>
        </c:scaling>
        <c:delete val="0"/>
        <c:axPos val="b"/>
        <c:numFmt formatCode="General" sourceLinked="1"/>
        <c:majorTickMark val="none"/>
        <c:minorTickMark val="cross"/>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338590368"/>
        <c:crosses val="autoZero"/>
        <c:auto val="1"/>
        <c:lblAlgn val="ctr"/>
        <c:lblOffset val="100"/>
        <c:noMultiLvlLbl val="0"/>
      </c:catAx>
      <c:valAx>
        <c:axId val="1338590368"/>
        <c:scaling>
          <c:orientation val="minMax"/>
          <c:max val="85"/>
          <c:min val="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sz="1000"/>
                  <a:t>Mt</a:t>
                </a:r>
                <a:r>
                  <a:rPr lang="fr-FR" sz="1000" baseline="0"/>
                  <a:t>CO2eq</a:t>
                </a:r>
                <a:endParaRPr lang="fr-FR" sz="1000"/>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338589952"/>
        <c:crosses val="autoZero"/>
        <c:crossBetween val="between"/>
      </c:valAx>
      <c:spPr>
        <a:noFill/>
        <a:ln>
          <a:noFill/>
        </a:ln>
        <a:effectLst/>
      </c:spPr>
    </c:plotArea>
    <c:legend>
      <c:legendPos val="r"/>
      <c:layout>
        <c:manualLayout>
          <c:xMode val="edge"/>
          <c:yMode val="edge"/>
          <c:x val="7.7811437908496733E-2"/>
          <c:y val="0.69023611111111116"/>
          <c:w val="0.88685314420064665"/>
          <c:h val="0.3097638888888888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rgbClr val="595959"/>
                </a:solidFill>
                <a:latin typeface="+mn-lt"/>
                <a:ea typeface="+mn-ea"/>
                <a:cs typeface="+mn-cs"/>
              </a:defRPr>
            </a:pPr>
            <a:r>
              <a:rPr lang="en-US" sz="1050">
                <a:solidFill>
                  <a:srgbClr val="595959"/>
                </a:solidFill>
              </a:rPr>
              <a:t>Emissions de gaz à effet de serre du secteur des déchets (focus 2014-2030) </a:t>
            </a:r>
          </a:p>
        </c:rich>
      </c:tx>
      <c:layout>
        <c:manualLayout>
          <c:xMode val="edge"/>
          <c:yMode val="edge"/>
          <c:x val="0.1626562091503268"/>
          <c:y val="8.819444444444444E-3"/>
        </c:manualLayout>
      </c:layout>
      <c:overlay val="0"/>
      <c:spPr>
        <a:solidFill>
          <a:schemeClr val="bg1"/>
        </a:solidFill>
        <a:ln>
          <a:noFill/>
        </a:ln>
        <a:effectLst/>
      </c:spPr>
      <c:txPr>
        <a:bodyPr rot="0" spcFirstLastPara="1" vertOverflow="ellipsis" vert="horz" wrap="square" anchor="ctr" anchorCtr="1"/>
        <a:lstStyle/>
        <a:p>
          <a:pPr>
            <a:defRPr sz="1000" b="0" i="0" u="none" strike="noStrike" kern="1200" spc="0" baseline="0">
              <a:solidFill>
                <a:srgbClr val="595959"/>
              </a:solidFill>
              <a:latin typeface="+mn-lt"/>
              <a:ea typeface="+mn-ea"/>
              <a:cs typeface="+mn-cs"/>
            </a:defRPr>
          </a:pPr>
          <a:endParaRPr lang="fr-FR"/>
        </a:p>
      </c:txPr>
    </c:title>
    <c:autoTitleDeleted val="0"/>
    <c:plotArea>
      <c:layout>
        <c:manualLayout>
          <c:layoutTarget val="inner"/>
          <c:xMode val="edge"/>
          <c:yMode val="edge"/>
          <c:x val="9.8197733771720863E-2"/>
          <c:y val="9.4933333333333328E-2"/>
          <c:w val="0.86425308676909818"/>
          <c:h val="0.46034270833333335"/>
        </c:manualLayout>
      </c:layout>
      <c:barChart>
        <c:barDir val="col"/>
        <c:grouping val="clustered"/>
        <c:varyColors val="0"/>
        <c:ser>
          <c:idx val="0"/>
          <c:order val="0"/>
          <c:tx>
            <c:v>Emissions constatées</c:v>
          </c:tx>
          <c:spPr>
            <a:solidFill>
              <a:srgbClr val="0070C0"/>
            </a:solidFill>
            <a:ln>
              <a:noFill/>
            </a:ln>
            <a:effectLst/>
          </c:spPr>
          <c:invertIfNegative val="0"/>
          <c:dLbls>
            <c:numFmt formatCode="#,##0" sourceLinked="0"/>
            <c:spPr>
              <a:solidFill>
                <a:srgbClr val="FFFFFF">
                  <a:alpha val="65098"/>
                </a:srgbClr>
              </a:solid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'Suivi 2019 - indicateurs SNBC1'!$O$1:$BW$1</c15:sqref>
                  </c15:fullRef>
                </c:ext>
              </c:extLst>
              <c:f>'Suivi 2019 - indicateurs SNBC1'!$AM$1:$BC$1</c:f>
              <c:numCache>
                <c:formatCode>General</c:formatCode>
                <c:ptCount val="1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numCache>
            </c:numRef>
          </c:cat>
          <c:val>
            <c:numRef>
              <c:extLst>
                <c:ext xmlns:c15="http://schemas.microsoft.com/office/drawing/2012/chart" uri="{02D57815-91ED-43cb-92C2-25804820EDAC}">
                  <c15:fullRef>
                    <c15:sqref>'Suivi 2019 - indicateurs SNBC1'!$O$224:$BW$224</c15:sqref>
                  </c15:fullRef>
                </c:ext>
              </c:extLst>
              <c:f>'Suivi 2019 - indicateurs SNBC1'!$AM$224:$BC$224</c:f>
              <c:numCache>
                <c:formatCode>0.00</c:formatCode>
                <c:ptCount val="17"/>
                <c:pt idx="0">
                  <c:v>15.763980922616801</c:v>
                </c:pt>
                <c:pt idx="1">
                  <c:v>14.7208938654591</c:v>
                </c:pt>
                <c:pt idx="2">
                  <c:v>14.438850679582201</c:v>
                </c:pt>
                <c:pt idx="3">
                  <c:v>14.608541553890699</c:v>
                </c:pt>
              </c:numCache>
            </c:numRef>
          </c:val>
          <c:extLst>
            <c:ext xmlns:c16="http://schemas.microsoft.com/office/drawing/2014/chart" uri="{C3380CC4-5D6E-409C-BE32-E72D297353CC}">
              <c16:uniqueId val="{00000000-6B64-4E3E-9F9C-50CDDEBCDD38}"/>
            </c:ext>
          </c:extLst>
        </c:ser>
        <c:ser>
          <c:idx val="1"/>
          <c:order val="1"/>
          <c:tx>
            <c:v>Emissions estimées</c:v>
          </c:tx>
          <c:spPr>
            <a:pattFill prst="dkUpDiag">
              <a:fgClr>
                <a:schemeClr val="bg1">
                  <a:lumMod val="85000"/>
                </a:schemeClr>
              </a:fgClr>
              <a:bgClr>
                <a:srgbClr val="0070C0"/>
              </a:bgClr>
            </a:pattFill>
            <a:ln>
              <a:noFill/>
            </a:ln>
            <a:effectLst/>
          </c:spPr>
          <c:invertIfNegative val="0"/>
          <c:cat>
            <c:numRef>
              <c:extLst>
                <c:ext xmlns:c15="http://schemas.microsoft.com/office/drawing/2012/chart" uri="{02D57815-91ED-43cb-92C2-25804820EDAC}">
                  <c15:fullRef>
                    <c15:sqref>'Suivi 2019 - indicateurs SNBC1'!$O$1:$BW$1</c15:sqref>
                  </c15:fullRef>
                </c:ext>
              </c:extLst>
              <c:f>'Suivi 2019 - indicateurs SNBC1'!$AM$1:$BC$1</c:f>
              <c:numCache>
                <c:formatCode>General</c:formatCode>
                <c:ptCount val="1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numCache>
            </c:numRef>
          </c:cat>
          <c:val>
            <c:numRef>
              <c:extLst>
                <c:ext xmlns:c15="http://schemas.microsoft.com/office/drawing/2012/chart" uri="{02D57815-91ED-43cb-92C2-25804820EDAC}">
                  <c15:fullRef>
                    <c15:sqref>'Suivi 2019 - indicateurs SNBC1'!$O$225:$BW$225</c15:sqref>
                  </c15:fullRef>
                </c:ext>
              </c:extLst>
              <c:f>'Suivi 2019 - indicateurs SNBC1'!$AM$225:$BC$225</c:f>
              <c:numCache>
                <c:formatCode>0.00</c:formatCode>
                <c:ptCount val="17"/>
                <c:pt idx="4">
                  <c:v>14.265941863637501</c:v>
                </c:pt>
              </c:numCache>
            </c:numRef>
          </c:val>
          <c:extLst>
            <c:ext xmlns:c16="http://schemas.microsoft.com/office/drawing/2014/chart" uri="{C3380CC4-5D6E-409C-BE32-E72D297353CC}">
              <c16:uniqueId val="{00000001-6B64-4E3E-9F9C-50CDDEBCDD38}"/>
            </c:ext>
          </c:extLst>
        </c:ser>
        <c:dLbls>
          <c:showLegendKey val="0"/>
          <c:showVal val="0"/>
          <c:showCatName val="0"/>
          <c:showSerName val="0"/>
          <c:showPercent val="0"/>
          <c:showBubbleSize val="0"/>
        </c:dLbls>
        <c:gapWidth val="219"/>
        <c:overlap val="100"/>
        <c:axId val="1338589952"/>
        <c:axId val="1338590368"/>
      </c:barChart>
      <c:lineChart>
        <c:grouping val="standard"/>
        <c:varyColors val="0"/>
        <c:ser>
          <c:idx val="2"/>
          <c:order val="2"/>
          <c:tx>
            <c:v>Scénario SNBC 2015</c:v>
          </c:tx>
          <c:spPr>
            <a:ln w="19050" cap="rnd">
              <a:solidFill>
                <a:srgbClr val="00B050"/>
              </a:solidFill>
              <a:prstDash val="sysDot"/>
              <a:round/>
            </a:ln>
            <a:effectLst/>
          </c:spPr>
          <c:marker>
            <c:symbol val="none"/>
          </c:marker>
          <c:cat>
            <c:numRef>
              <c:extLst>
                <c:ext xmlns:c15="http://schemas.microsoft.com/office/drawing/2012/chart" uri="{02D57815-91ED-43cb-92C2-25804820EDAC}">
                  <c15:fullRef>
                    <c15:sqref>'Suivi 2019 - indicateurs SNBC1'!$O$1:$BW$1</c15:sqref>
                  </c15:fullRef>
                </c:ext>
              </c:extLst>
              <c:f>'Suivi 2019 - indicateurs SNBC1'!$AM$1:$BC$1</c:f>
              <c:numCache>
                <c:formatCode>General</c:formatCode>
                <c:ptCount val="1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numCache>
            </c:numRef>
          </c:cat>
          <c:val>
            <c:numRef>
              <c:extLst>
                <c:ext xmlns:c15="http://schemas.microsoft.com/office/drawing/2012/chart" uri="{02D57815-91ED-43cb-92C2-25804820EDAC}">
                  <c15:fullRef>
                    <c15:sqref>'Suivi 2019 - indicateurs SNBC1'!$O$226:$BW$226</c15:sqref>
                  </c15:fullRef>
                </c:ext>
              </c:extLst>
              <c:f>'Suivi 2019 - indicateurs SNBC1'!$AM$226:$BC$226</c:f>
              <c:numCache>
                <c:formatCode>0.00</c:formatCode>
                <c:ptCount val="17"/>
                <c:pt idx="1">
                  <c:v>15.554842757052393</c:v>
                </c:pt>
                <c:pt idx="2">
                  <c:v>15.14007267319966</c:v>
                </c:pt>
                <c:pt idx="3">
                  <c:v>14.725302589346924</c:v>
                </c:pt>
                <c:pt idx="4">
                  <c:v>14.310532505494276</c:v>
                </c:pt>
                <c:pt idx="5">
                  <c:v>13.895762421641544</c:v>
                </c:pt>
                <c:pt idx="6">
                  <c:v>13.480992337788811</c:v>
                </c:pt>
                <c:pt idx="7">
                  <c:v>13.063706892054054</c:v>
                </c:pt>
                <c:pt idx="8">
                  <c:v>12.646421446319213</c:v>
                </c:pt>
                <c:pt idx="9">
                  <c:v>12.229136000584452</c:v>
                </c:pt>
                <c:pt idx="10">
                  <c:v>11.811850554849698</c:v>
                </c:pt>
                <c:pt idx="11">
                  <c:v>11.394565109114941</c:v>
                </c:pt>
                <c:pt idx="12">
                  <c:v>11.07701413956524</c:v>
                </c:pt>
                <c:pt idx="13">
                  <c:v>10.759463170015623</c:v>
                </c:pt>
                <c:pt idx="14">
                  <c:v>10.441912200465925</c:v>
                </c:pt>
                <c:pt idx="15">
                  <c:v>10.124361230916309</c:v>
                </c:pt>
                <c:pt idx="16">
                  <c:v>9.8068102613666088</c:v>
                </c:pt>
              </c:numCache>
            </c:numRef>
          </c:val>
          <c:smooth val="0"/>
          <c:extLst>
            <c:ext xmlns:c16="http://schemas.microsoft.com/office/drawing/2014/chart" uri="{C3380CC4-5D6E-409C-BE32-E72D297353CC}">
              <c16:uniqueId val="{00000002-6B64-4E3E-9F9C-50CDDEBCDD38}"/>
            </c:ext>
          </c:extLst>
        </c:ser>
        <c:ser>
          <c:idx val="3"/>
          <c:order val="3"/>
          <c:tx>
            <c:v>Parts annuelles sectorielles indicatives des budgets carbone adoptés en 2015 ajustés en 2019</c:v>
          </c:tx>
          <c:spPr>
            <a:ln w="28575" cap="rnd">
              <a:noFill/>
              <a:prstDash val="dash"/>
              <a:round/>
            </a:ln>
            <a:effectLst/>
          </c:spPr>
          <c:marker>
            <c:symbol val="dash"/>
            <c:size val="7"/>
            <c:spPr>
              <a:solidFill>
                <a:srgbClr val="00B050"/>
              </a:solidFill>
              <a:ln w="9525">
                <a:noFill/>
              </a:ln>
              <a:effectLst/>
            </c:spPr>
          </c:marker>
          <c:cat>
            <c:strLit>
              <c:ptCount val="1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'Suivi 2019 - indicateurs SNBC1'!$O$227:$BW$227</c15:sqref>
                  </c15:fullRef>
                </c:ext>
              </c:extLst>
              <c:f>'Suivi 2019 - indicateurs SNBC1'!$AM$227:$BC$227</c:f>
              <c:numCache>
                <c:formatCode>0.00</c:formatCode>
                <c:ptCount val="17"/>
                <c:pt idx="1">
                  <c:v>15.554842757052393</c:v>
                </c:pt>
                <c:pt idx="2">
                  <c:v>15.14007267319966</c:v>
                </c:pt>
                <c:pt idx="3">
                  <c:v>14.725302589346924</c:v>
                </c:pt>
                <c:pt idx="4">
                  <c:v>14.310532505494276</c:v>
                </c:pt>
                <c:pt idx="5">
                  <c:v>13.895762421641544</c:v>
                </c:pt>
                <c:pt idx="6">
                  <c:v>13.480992337788811</c:v>
                </c:pt>
                <c:pt idx="7">
                  <c:v>13.063706892054054</c:v>
                </c:pt>
                <c:pt idx="8">
                  <c:v>12.646421446319213</c:v>
                </c:pt>
                <c:pt idx="9">
                  <c:v>12.229136000584452</c:v>
                </c:pt>
                <c:pt idx="10">
                  <c:v>11.811850554849698</c:v>
                </c:pt>
                <c:pt idx="11">
                  <c:v>11.394565109114941</c:v>
                </c:pt>
                <c:pt idx="12">
                  <c:v>11.07701413956524</c:v>
                </c:pt>
                <c:pt idx="13">
                  <c:v>10.759463170015623</c:v>
                </c:pt>
                <c:pt idx="14">
                  <c:v>10.441912200465925</c:v>
                </c:pt>
              </c:numCache>
            </c:numRef>
          </c:val>
          <c:smooth val="0"/>
          <c:extLst>
            <c:ext xmlns:c16="http://schemas.microsoft.com/office/drawing/2014/chart" uri="{C3380CC4-5D6E-409C-BE32-E72D297353CC}">
              <c16:uniqueId val="{00000003-6B64-4E3E-9F9C-50CDDEBCDD38}"/>
            </c:ext>
          </c:extLst>
        </c:ser>
        <c:ser>
          <c:idx val="4"/>
          <c:order val="4"/>
          <c:tx>
            <c:strRef>
              <c:f>'Suivi 2019 - indicateurs SNBC1'!$C$17</c:f>
              <c:strCache>
                <c:ptCount val="1"/>
                <c:pt idx="0">
                  <c:v>IR2 - Scénario SNBC 2018</c:v>
                </c:pt>
              </c:strCache>
            </c:strRef>
          </c:tx>
          <c:spPr>
            <a:ln w="19050" cap="rnd">
              <a:solidFill>
                <a:srgbClr val="FFC000"/>
              </a:solidFill>
              <a:prstDash val="sysDot"/>
              <a:round/>
            </a:ln>
            <a:effectLst/>
          </c:spPr>
          <c:marker>
            <c:symbol val="none"/>
          </c:marker>
          <c:cat>
            <c:strLit>
              <c:ptCount val="1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'Suivi 2019 - indicateurs SNBC1'!$O$228:$BW$228</c15:sqref>
                  </c15:fullRef>
                </c:ext>
              </c:extLst>
              <c:f>'Suivi 2019 - indicateurs SNBC1'!$AM$228:$BC$228</c:f>
              <c:numCache>
                <c:formatCode>0.00</c:formatCode>
                <c:ptCount val="17"/>
                <c:pt idx="5">
                  <c:v>14.49</c:v>
                </c:pt>
                <c:pt idx="6">
                  <c:v>13.91</c:v>
                </c:pt>
                <c:pt idx="7">
                  <c:v>13.51</c:v>
                </c:pt>
                <c:pt idx="8">
                  <c:v>13.11</c:v>
                </c:pt>
                <c:pt idx="9">
                  <c:v>12.7</c:v>
                </c:pt>
                <c:pt idx="10">
                  <c:v>12.3</c:v>
                </c:pt>
                <c:pt idx="11">
                  <c:v>11.89</c:v>
                </c:pt>
                <c:pt idx="12">
                  <c:v>11.63</c:v>
                </c:pt>
                <c:pt idx="13">
                  <c:v>11.36</c:v>
                </c:pt>
                <c:pt idx="14">
                  <c:v>11.09</c:v>
                </c:pt>
                <c:pt idx="15">
                  <c:v>10.82</c:v>
                </c:pt>
                <c:pt idx="16">
                  <c:v>10.55</c:v>
                </c:pt>
              </c:numCache>
            </c:numRef>
          </c:val>
          <c:smooth val="0"/>
          <c:extLst>
            <c:ext xmlns:c16="http://schemas.microsoft.com/office/drawing/2014/chart" uri="{C3380CC4-5D6E-409C-BE32-E72D297353CC}">
              <c16:uniqueId val="{00000004-6B64-4E3E-9F9C-50CDDEBCDD38}"/>
            </c:ext>
          </c:extLst>
        </c:ser>
        <c:ser>
          <c:idx val="5"/>
          <c:order val="5"/>
          <c:tx>
            <c:v>Parts annuelles sectorielles indicatives des projets de budgets carbone 2019</c:v>
          </c:tx>
          <c:spPr>
            <a:ln w="28575" cap="rnd">
              <a:noFill/>
              <a:prstDash val="dash"/>
              <a:round/>
            </a:ln>
            <a:effectLst/>
          </c:spPr>
          <c:marker>
            <c:symbol val="dash"/>
            <c:size val="7"/>
            <c:spPr>
              <a:solidFill>
                <a:srgbClr val="FFC000"/>
              </a:solidFill>
              <a:ln w="9525">
                <a:noFill/>
              </a:ln>
              <a:effectLst/>
            </c:spPr>
          </c:marker>
          <c:cat>
            <c:strLit>
              <c:ptCount val="1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'Suivi 2019 - indicateurs SNBC1'!$O$229:$BW$229</c15:sqref>
                  </c15:fullRef>
                </c:ext>
              </c:extLst>
              <c:f>'Suivi 2019 - indicateurs SNBC1'!$AM$229:$BC$229</c:f>
              <c:numCache>
                <c:formatCode>0.00</c:formatCode>
                <c:ptCount val="17"/>
                <c:pt idx="5">
                  <c:v>14.49</c:v>
                </c:pt>
                <c:pt idx="6">
                  <c:v>13.91</c:v>
                </c:pt>
                <c:pt idx="7">
                  <c:v>13.51</c:v>
                </c:pt>
                <c:pt idx="8">
                  <c:v>13.11</c:v>
                </c:pt>
                <c:pt idx="9">
                  <c:v>12.7</c:v>
                </c:pt>
                <c:pt idx="10">
                  <c:v>12.3</c:v>
                </c:pt>
                <c:pt idx="11">
                  <c:v>11.89</c:v>
                </c:pt>
                <c:pt idx="12">
                  <c:v>11.63</c:v>
                </c:pt>
                <c:pt idx="13">
                  <c:v>11.36</c:v>
                </c:pt>
                <c:pt idx="14">
                  <c:v>11.09</c:v>
                </c:pt>
                <c:pt idx="15">
                  <c:v>10.82</c:v>
                </c:pt>
                <c:pt idx="16">
                  <c:v>10.55</c:v>
                </c:pt>
              </c:numCache>
            </c:numRef>
          </c:val>
          <c:smooth val="0"/>
          <c:extLst>
            <c:ext xmlns:c16="http://schemas.microsoft.com/office/drawing/2014/chart" uri="{C3380CC4-5D6E-409C-BE32-E72D297353CC}">
              <c16:uniqueId val="{00000005-6B64-4E3E-9F9C-50CDDEBCDD38}"/>
            </c:ext>
          </c:extLst>
        </c:ser>
        <c:dLbls>
          <c:showLegendKey val="0"/>
          <c:showVal val="0"/>
          <c:showCatName val="0"/>
          <c:showSerName val="0"/>
          <c:showPercent val="0"/>
          <c:showBubbleSize val="0"/>
        </c:dLbls>
        <c:marker val="1"/>
        <c:smooth val="0"/>
        <c:axId val="1338589952"/>
        <c:axId val="1338590368"/>
      </c:lineChart>
      <c:catAx>
        <c:axId val="1338589952"/>
        <c:scaling>
          <c:orientation val="minMax"/>
        </c:scaling>
        <c:delete val="0"/>
        <c:axPos val="b"/>
        <c:numFmt formatCode="General" sourceLinked="1"/>
        <c:majorTickMark val="none"/>
        <c:minorTickMark val="cross"/>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338590368"/>
        <c:crosses val="autoZero"/>
        <c:auto val="1"/>
        <c:lblAlgn val="ctr"/>
        <c:lblOffset val="100"/>
        <c:noMultiLvlLbl val="0"/>
      </c:catAx>
      <c:valAx>
        <c:axId val="1338590368"/>
        <c:scaling>
          <c:orientation val="minMax"/>
          <c:max val="16"/>
          <c:min val="1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sz="1000"/>
                  <a:t>Mt</a:t>
                </a:r>
                <a:r>
                  <a:rPr lang="fr-FR" sz="1000" baseline="0"/>
                  <a:t>CO2eq</a:t>
                </a:r>
                <a:endParaRPr lang="fr-FR" sz="1000"/>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338589952"/>
        <c:crosses val="autoZero"/>
        <c:crossBetween val="between"/>
      </c:valAx>
      <c:spPr>
        <a:noFill/>
        <a:ln>
          <a:noFill/>
        </a:ln>
        <a:effectLst/>
      </c:spPr>
    </c:plotArea>
    <c:legend>
      <c:legendPos val="r"/>
      <c:layout>
        <c:manualLayout>
          <c:xMode val="edge"/>
          <c:yMode val="edge"/>
          <c:x val="7.7811437908496733E-2"/>
          <c:y val="0.62409027777777781"/>
          <c:w val="0.88685314420064665"/>
          <c:h val="0.3759097222222222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rgbClr val="595959"/>
                </a:solidFill>
                <a:latin typeface="+mn-lt"/>
                <a:ea typeface="+mn-ea"/>
                <a:cs typeface="+mn-cs"/>
              </a:defRPr>
            </a:pPr>
            <a:r>
              <a:rPr lang="en-US" sz="1050">
                <a:solidFill>
                  <a:srgbClr val="595959"/>
                </a:solidFill>
              </a:rPr>
              <a:t>Emissions de gaz à effet de serre du secteur de la production d'énergie</a:t>
            </a:r>
          </a:p>
          <a:p>
            <a:pPr>
              <a:defRPr sz="1050">
                <a:solidFill>
                  <a:srgbClr val="595959"/>
                </a:solidFill>
              </a:defRPr>
            </a:pPr>
            <a:r>
              <a:rPr lang="en-US" sz="1050">
                <a:solidFill>
                  <a:srgbClr val="595959"/>
                </a:solidFill>
              </a:rPr>
              <a:t>(focus 2014-2030)</a:t>
            </a:r>
          </a:p>
        </c:rich>
      </c:tx>
      <c:layout>
        <c:manualLayout>
          <c:xMode val="edge"/>
          <c:yMode val="edge"/>
          <c:x val="0.17367009803921568"/>
          <c:y val="0"/>
        </c:manualLayout>
      </c:layout>
      <c:overlay val="0"/>
      <c:spPr>
        <a:solidFill>
          <a:schemeClr val="bg1"/>
        </a:solidFill>
        <a:ln>
          <a:noFill/>
        </a:ln>
        <a:effectLst/>
      </c:spPr>
      <c:txPr>
        <a:bodyPr rot="0" spcFirstLastPara="1" vertOverflow="ellipsis" vert="horz" wrap="square" anchor="ctr" anchorCtr="1"/>
        <a:lstStyle/>
        <a:p>
          <a:pPr>
            <a:defRPr sz="1050" b="0" i="0" u="none" strike="noStrike" kern="1200" spc="0" baseline="0">
              <a:solidFill>
                <a:srgbClr val="595959"/>
              </a:solidFill>
              <a:latin typeface="+mn-lt"/>
              <a:ea typeface="+mn-ea"/>
              <a:cs typeface="+mn-cs"/>
            </a:defRPr>
          </a:pPr>
          <a:endParaRPr lang="fr-FR"/>
        </a:p>
      </c:txPr>
    </c:title>
    <c:autoTitleDeleted val="0"/>
    <c:plotArea>
      <c:layout>
        <c:manualLayout>
          <c:layoutTarget val="inner"/>
          <c:xMode val="edge"/>
          <c:yMode val="edge"/>
          <c:x val="9.8197733771720863E-2"/>
          <c:y val="0.13445446182152715"/>
          <c:w val="0.86425308676909818"/>
          <c:h val="0.47889021772462437"/>
        </c:manualLayout>
      </c:layout>
      <c:barChart>
        <c:barDir val="col"/>
        <c:grouping val="clustered"/>
        <c:varyColors val="0"/>
        <c:ser>
          <c:idx val="0"/>
          <c:order val="0"/>
          <c:tx>
            <c:v>Emissions constatées</c:v>
          </c:tx>
          <c:spPr>
            <a:solidFill>
              <a:srgbClr val="0070C0"/>
            </a:solidFill>
            <a:ln>
              <a:noFill/>
            </a:ln>
            <a:effectLst/>
          </c:spPr>
          <c:invertIfNegative val="0"/>
          <c:dLbls>
            <c:numFmt formatCode="#,##0" sourceLinked="0"/>
            <c:spPr>
              <a:solidFill>
                <a:srgbClr val="FFFFFF">
                  <a:alpha val="65098"/>
                </a:srgbClr>
              </a:solid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'Suivi 2019 - indicateurs SNBC1'!$O$1:$BW$1</c15:sqref>
                  </c15:fullRef>
                </c:ext>
              </c:extLst>
              <c:f>('Suivi 2019 - indicateurs SNBC1'!$AM$1:$AX$1,'Suivi 2019 - indicateurs SNBC1'!$AZ$1:$BC$1)</c:f>
              <c:numCache>
                <c:formatCode>General</c:formatCode>
                <c:ptCount val="16"/>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2027</c:v>
                </c:pt>
                <c:pt idx="13">
                  <c:v>2028</c:v>
                </c:pt>
                <c:pt idx="14">
                  <c:v>2029</c:v>
                </c:pt>
                <c:pt idx="15">
                  <c:v>2030</c:v>
                </c:pt>
              </c:numCache>
            </c:numRef>
          </c:cat>
          <c:val>
            <c:numRef>
              <c:extLst>
                <c:ext xmlns:c15="http://schemas.microsoft.com/office/drawing/2012/chart" uri="{02D57815-91ED-43cb-92C2-25804820EDAC}">
                  <c15:fullRef>
                    <c15:sqref>'Suivi 2019 - indicateurs SNBC1'!$O$215:$BW$215</c15:sqref>
                  </c15:fullRef>
                </c:ext>
              </c:extLst>
              <c:f>('Suivi 2019 - indicateurs SNBC1'!$AM$215:$AX$215,'Suivi 2019 - indicateurs SNBC1'!$AZ$215:$BC$215)</c:f>
              <c:numCache>
                <c:formatCode>0.00</c:formatCode>
                <c:ptCount val="16"/>
                <c:pt idx="0">
                  <c:v>44.6984277311809</c:v>
                </c:pt>
                <c:pt idx="1">
                  <c:v>46.664764271840603</c:v>
                </c:pt>
                <c:pt idx="2">
                  <c:v>50.000779265942199</c:v>
                </c:pt>
                <c:pt idx="3">
                  <c:v>54.236320137836898</c:v>
                </c:pt>
              </c:numCache>
            </c:numRef>
          </c:val>
          <c:extLst>
            <c:ext xmlns:c16="http://schemas.microsoft.com/office/drawing/2014/chart" uri="{C3380CC4-5D6E-409C-BE32-E72D297353CC}">
              <c16:uniqueId val="{00000000-11A4-46BA-929C-36EC576A2800}"/>
            </c:ext>
          </c:extLst>
        </c:ser>
        <c:ser>
          <c:idx val="1"/>
          <c:order val="1"/>
          <c:tx>
            <c:v>Emissions estimées</c:v>
          </c:tx>
          <c:spPr>
            <a:pattFill prst="dkUpDiag">
              <a:fgClr>
                <a:schemeClr val="bg1">
                  <a:lumMod val="85000"/>
                </a:schemeClr>
              </a:fgClr>
              <a:bgClr>
                <a:srgbClr val="0070C0"/>
              </a:bgClr>
            </a:pattFill>
            <a:ln>
              <a:noFill/>
            </a:ln>
            <a:effectLst/>
          </c:spPr>
          <c:invertIfNegative val="0"/>
          <c:dPt>
            <c:idx val="4"/>
            <c:invertIfNegative val="0"/>
            <c:bubble3D val="0"/>
            <c:spPr>
              <a:pattFill prst="dkUpDiag">
                <a:fgClr>
                  <a:schemeClr val="bg1">
                    <a:lumMod val="85000"/>
                  </a:schemeClr>
                </a:fgClr>
                <a:bgClr>
                  <a:srgbClr val="0070C0"/>
                </a:bgClr>
              </a:pattFill>
              <a:ln>
                <a:noFill/>
              </a:ln>
              <a:effectLst/>
            </c:spPr>
            <c:extLst>
              <c:ext xmlns:c16="http://schemas.microsoft.com/office/drawing/2014/chart" uri="{C3380CC4-5D6E-409C-BE32-E72D297353CC}">
                <c16:uniqueId val="{00000002-11A4-46BA-929C-36EC576A2800}"/>
              </c:ext>
            </c:extLst>
          </c:dPt>
          <c:cat>
            <c:numRef>
              <c:extLst>
                <c:ext xmlns:c15="http://schemas.microsoft.com/office/drawing/2012/chart" uri="{02D57815-91ED-43cb-92C2-25804820EDAC}">
                  <c15:fullRef>
                    <c15:sqref>'Suivi 2019 - indicateurs SNBC1'!$O$1:$BW$1</c15:sqref>
                  </c15:fullRef>
                </c:ext>
              </c:extLst>
              <c:f>('Suivi 2019 - indicateurs SNBC1'!$AM$1:$AX$1,'Suivi 2019 - indicateurs SNBC1'!$AZ$1:$BC$1)</c:f>
              <c:numCache>
                <c:formatCode>General</c:formatCode>
                <c:ptCount val="16"/>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2027</c:v>
                </c:pt>
                <c:pt idx="13">
                  <c:v>2028</c:v>
                </c:pt>
                <c:pt idx="14">
                  <c:v>2029</c:v>
                </c:pt>
                <c:pt idx="15">
                  <c:v>2030</c:v>
                </c:pt>
              </c:numCache>
            </c:numRef>
          </c:cat>
          <c:val>
            <c:numRef>
              <c:extLst>
                <c:ext xmlns:c15="http://schemas.microsoft.com/office/drawing/2012/chart" uri="{02D57815-91ED-43cb-92C2-25804820EDAC}">
                  <c15:fullRef>
                    <c15:sqref>'Suivi 2019 - indicateurs SNBC1'!$O$216:$BW$216</c15:sqref>
                  </c15:fullRef>
                </c:ext>
              </c:extLst>
              <c:f>('Suivi 2019 - indicateurs SNBC1'!$AM$216:$AX$216,'Suivi 2019 - indicateurs SNBC1'!$AZ$216:$BC$216)</c:f>
              <c:numCache>
                <c:formatCode>0.00</c:formatCode>
                <c:ptCount val="16"/>
                <c:pt idx="4">
                  <c:v>45.988402799865099</c:v>
                </c:pt>
              </c:numCache>
            </c:numRef>
          </c:val>
          <c:extLst>
            <c:ext xmlns:c16="http://schemas.microsoft.com/office/drawing/2014/chart" uri="{C3380CC4-5D6E-409C-BE32-E72D297353CC}">
              <c16:uniqueId val="{00000003-11A4-46BA-929C-36EC576A2800}"/>
            </c:ext>
          </c:extLst>
        </c:ser>
        <c:dLbls>
          <c:showLegendKey val="0"/>
          <c:showVal val="0"/>
          <c:showCatName val="0"/>
          <c:showSerName val="0"/>
          <c:showPercent val="0"/>
          <c:showBubbleSize val="0"/>
        </c:dLbls>
        <c:gapWidth val="219"/>
        <c:overlap val="100"/>
        <c:axId val="1338589952"/>
        <c:axId val="1338590368"/>
      </c:barChart>
      <c:lineChart>
        <c:grouping val="standard"/>
        <c:varyColors val="0"/>
        <c:ser>
          <c:idx val="2"/>
          <c:order val="2"/>
          <c:tx>
            <c:v>Scénario SNBC 2015</c:v>
          </c:tx>
          <c:spPr>
            <a:ln w="19050" cap="rnd">
              <a:solidFill>
                <a:srgbClr val="00B050"/>
              </a:solidFill>
              <a:prstDash val="sysDot"/>
              <a:round/>
            </a:ln>
            <a:effectLst/>
          </c:spPr>
          <c:marker>
            <c:symbol val="none"/>
          </c:marker>
          <c:cat>
            <c:numRef>
              <c:extLst>
                <c:ext xmlns:c15="http://schemas.microsoft.com/office/drawing/2012/chart" uri="{02D57815-91ED-43cb-92C2-25804820EDAC}">
                  <c15:fullRef>
                    <c15:sqref>'Suivi 2019 - indicateurs SNBC1'!$O$1:$BW$1</c15:sqref>
                  </c15:fullRef>
                </c:ext>
              </c:extLst>
              <c:f>('Suivi 2019 - indicateurs SNBC1'!$AM$1:$AX$1,'Suivi 2019 - indicateurs SNBC1'!$AZ$1:$BC$1)</c:f>
              <c:numCache>
                <c:formatCode>General</c:formatCode>
                <c:ptCount val="16"/>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2027</c:v>
                </c:pt>
                <c:pt idx="13">
                  <c:v>2028</c:v>
                </c:pt>
                <c:pt idx="14">
                  <c:v>2029</c:v>
                </c:pt>
                <c:pt idx="15">
                  <c:v>2030</c:v>
                </c:pt>
              </c:numCache>
            </c:numRef>
          </c:cat>
          <c:val>
            <c:numRef>
              <c:extLst>
                <c:ext xmlns:c15="http://schemas.microsoft.com/office/drawing/2012/chart" uri="{02D57815-91ED-43cb-92C2-25804820EDAC}">
                  <c15:fullRef>
                    <c15:sqref>'Suivi 2019 - indicateurs SNBC1'!$O$219:$BW$219</c15:sqref>
                  </c15:fullRef>
                </c:ext>
              </c:extLst>
              <c:f>('Suivi 2019 - indicateurs SNBC1'!$AM$219:$AX$219,'Suivi 2019 - indicateurs SNBC1'!$AZ$219:$BC$219)</c:f>
              <c:numCache>
                <c:formatCode>0.00</c:formatCode>
                <c:ptCount val="16"/>
                <c:pt idx="1">
                  <c:v>55.361766671746636</c:v>
                </c:pt>
                <c:pt idx="2">
                  <c:v>55.361766671746636</c:v>
                </c:pt>
                <c:pt idx="3">
                  <c:v>55.361766671746636</c:v>
                </c:pt>
                <c:pt idx="4">
                  <c:v>55.361766671746636</c:v>
                </c:pt>
                <c:pt idx="5">
                  <c:v>55.361766671746636</c:v>
                </c:pt>
                <c:pt idx="6">
                  <c:v>55.36176667174653</c:v>
                </c:pt>
                <c:pt idx="7">
                  <c:v>55.361766671746636</c:v>
                </c:pt>
                <c:pt idx="8">
                  <c:v>55.361766671746636</c:v>
                </c:pt>
                <c:pt idx="9">
                  <c:v>55.361766671746636</c:v>
                </c:pt>
                <c:pt idx="10">
                  <c:v>55.361766671746636</c:v>
                </c:pt>
                <c:pt idx="11">
                  <c:v>55.361766671746636</c:v>
                </c:pt>
                <c:pt idx="12">
                  <c:v>55.361766671746636</c:v>
                </c:pt>
                <c:pt idx="13">
                  <c:v>55.361766671746636</c:v>
                </c:pt>
                <c:pt idx="14">
                  <c:v>46.966171116735993</c:v>
                </c:pt>
                <c:pt idx="15">
                  <c:v>44.867272227983285</c:v>
                </c:pt>
              </c:numCache>
            </c:numRef>
          </c:val>
          <c:smooth val="0"/>
          <c:extLst>
            <c:ext xmlns:c16="http://schemas.microsoft.com/office/drawing/2014/chart" uri="{C3380CC4-5D6E-409C-BE32-E72D297353CC}">
              <c16:uniqueId val="{00000004-11A4-46BA-929C-36EC576A2800}"/>
            </c:ext>
          </c:extLst>
        </c:ser>
        <c:ser>
          <c:idx val="3"/>
          <c:order val="3"/>
          <c:tx>
            <c:v>Parts annuelles sectorielles indicatives des budgets carbone adoptés en 2015 ajustés en 2019</c:v>
          </c:tx>
          <c:spPr>
            <a:ln w="28575" cap="rnd">
              <a:noFill/>
              <a:prstDash val="dash"/>
              <a:round/>
            </a:ln>
            <a:effectLst/>
          </c:spPr>
          <c:marker>
            <c:symbol val="dash"/>
            <c:size val="7"/>
            <c:spPr>
              <a:solidFill>
                <a:srgbClr val="00B050"/>
              </a:solidFill>
              <a:ln w="9525">
                <a:solidFill>
                  <a:srgbClr val="00B050"/>
                </a:solidFill>
              </a:ln>
              <a:effectLst/>
            </c:spPr>
          </c:marker>
          <c:cat>
            <c:strLit>
              <c:ptCount val="16"/>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2027</c:v>
              </c:pt>
              <c:pt idx="13">
                <c:v>2028</c:v>
              </c:pt>
              <c:pt idx="14">
                <c:v>2029</c:v>
              </c:pt>
              <c:pt idx="15">
                <c:v>2030</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'Suivi 2019 - indicateurs SNBC1'!$O$220:$BW$220</c15:sqref>
                  </c15:fullRef>
                </c:ext>
              </c:extLst>
              <c:f>('Suivi 2019 - indicateurs SNBC1'!$AM$220:$AX$220,'Suivi 2019 - indicateurs SNBC1'!$AZ$220:$BC$220)</c:f>
              <c:numCache>
                <c:formatCode>0.00</c:formatCode>
                <c:ptCount val="16"/>
                <c:pt idx="1">
                  <c:v>55.361766671746636</c:v>
                </c:pt>
                <c:pt idx="2">
                  <c:v>55.361766671746636</c:v>
                </c:pt>
                <c:pt idx="3">
                  <c:v>55.361766671746636</c:v>
                </c:pt>
                <c:pt idx="4">
                  <c:v>55.361766671746636</c:v>
                </c:pt>
                <c:pt idx="5">
                  <c:v>55.361766671746636</c:v>
                </c:pt>
                <c:pt idx="6">
                  <c:v>55.36176667174653</c:v>
                </c:pt>
                <c:pt idx="7">
                  <c:v>55.361766671746636</c:v>
                </c:pt>
                <c:pt idx="8">
                  <c:v>55.361766671746636</c:v>
                </c:pt>
                <c:pt idx="9">
                  <c:v>55.361766671746636</c:v>
                </c:pt>
                <c:pt idx="10">
                  <c:v>55.361766671746636</c:v>
                </c:pt>
                <c:pt idx="11">
                  <c:v>55.361766671746636</c:v>
                </c:pt>
                <c:pt idx="12">
                  <c:v>55.361766671746636</c:v>
                </c:pt>
                <c:pt idx="13">
                  <c:v>55.361766671746636</c:v>
                </c:pt>
              </c:numCache>
            </c:numRef>
          </c:val>
          <c:smooth val="0"/>
          <c:extLst>
            <c:ext xmlns:c16="http://schemas.microsoft.com/office/drawing/2014/chart" uri="{C3380CC4-5D6E-409C-BE32-E72D297353CC}">
              <c16:uniqueId val="{00000005-11A4-46BA-929C-36EC576A2800}"/>
            </c:ext>
          </c:extLst>
        </c:ser>
        <c:ser>
          <c:idx val="4"/>
          <c:order val="4"/>
          <c:tx>
            <c:strRef>
              <c:f>'Suivi 2019 - indicateurs SNBC1'!$C$17</c:f>
              <c:strCache>
                <c:ptCount val="1"/>
                <c:pt idx="0">
                  <c:v>IR2 - Scénario SNBC 2018</c:v>
                </c:pt>
              </c:strCache>
            </c:strRef>
          </c:tx>
          <c:spPr>
            <a:ln w="19050" cap="rnd">
              <a:solidFill>
                <a:srgbClr val="FFC000"/>
              </a:solidFill>
              <a:prstDash val="sysDot"/>
              <a:round/>
            </a:ln>
            <a:effectLst/>
          </c:spPr>
          <c:marker>
            <c:symbol val="none"/>
          </c:marker>
          <c:cat>
            <c:strLit>
              <c:ptCount val="16"/>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2027</c:v>
              </c:pt>
              <c:pt idx="13">
                <c:v>2028</c:v>
              </c:pt>
              <c:pt idx="14">
                <c:v>2029</c:v>
              </c:pt>
              <c:pt idx="15">
                <c:v>2030</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'Suivi 2019 - indicateurs SNBC1'!$O$221:$BW$221</c15:sqref>
                  </c15:fullRef>
                </c:ext>
              </c:extLst>
              <c:f>('Suivi 2019 - indicateurs SNBC1'!$AM$221:$AX$221,'Suivi 2019 - indicateurs SNBC1'!$AZ$221:$BC$221)</c:f>
              <c:numCache>
                <c:formatCode>0.00</c:formatCode>
                <c:ptCount val="16"/>
                <c:pt idx="5">
                  <c:v>50.66</c:v>
                </c:pt>
                <c:pt idx="6">
                  <c:v>51.66</c:v>
                </c:pt>
                <c:pt idx="7">
                  <c:v>48.49</c:v>
                </c:pt>
                <c:pt idx="8">
                  <c:v>45.32</c:v>
                </c:pt>
                <c:pt idx="9">
                  <c:v>42.15</c:v>
                </c:pt>
                <c:pt idx="10">
                  <c:v>38.979999999999997</c:v>
                </c:pt>
                <c:pt idx="11">
                  <c:v>35.81</c:v>
                </c:pt>
                <c:pt idx="12">
                  <c:v>34</c:v>
                </c:pt>
                <c:pt idx="13">
                  <c:v>33.090000000000003</c:v>
                </c:pt>
                <c:pt idx="14">
                  <c:v>32.18</c:v>
                </c:pt>
                <c:pt idx="15">
                  <c:v>31.27</c:v>
                </c:pt>
              </c:numCache>
            </c:numRef>
          </c:val>
          <c:smooth val="0"/>
          <c:extLst>
            <c:ext xmlns:c16="http://schemas.microsoft.com/office/drawing/2014/chart" uri="{C3380CC4-5D6E-409C-BE32-E72D297353CC}">
              <c16:uniqueId val="{00000006-11A4-46BA-929C-36EC576A2800}"/>
            </c:ext>
          </c:extLst>
        </c:ser>
        <c:ser>
          <c:idx val="5"/>
          <c:order val="5"/>
          <c:tx>
            <c:v>Parts annuelles sectorielles indicatives des projets de budgets carbone 2019</c:v>
          </c:tx>
          <c:spPr>
            <a:ln w="28575" cap="rnd">
              <a:noFill/>
              <a:prstDash val="dash"/>
              <a:round/>
            </a:ln>
            <a:effectLst/>
          </c:spPr>
          <c:marker>
            <c:symbol val="dash"/>
            <c:size val="7"/>
            <c:spPr>
              <a:solidFill>
                <a:srgbClr val="FFC000"/>
              </a:solidFill>
              <a:ln w="9525">
                <a:solidFill>
                  <a:srgbClr val="FFC000"/>
                </a:solidFill>
              </a:ln>
              <a:effectLst/>
            </c:spPr>
          </c:marker>
          <c:cat>
            <c:strLit>
              <c:ptCount val="16"/>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2027</c:v>
              </c:pt>
              <c:pt idx="13">
                <c:v>2028</c:v>
              </c:pt>
              <c:pt idx="14">
                <c:v>2029</c:v>
              </c:pt>
              <c:pt idx="15">
                <c:v>2030</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'Suivi 2019 - indicateurs SNBC1'!$O$222:$BW$222</c15:sqref>
                  </c15:fullRef>
                </c:ext>
              </c:extLst>
              <c:f>('Suivi 2019 - indicateurs SNBC1'!$AM$222:$AX$222,'Suivi 2019 - indicateurs SNBC1'!$AZ$222:$BC$222)</c:f>
              <c:numCache>
                <c:formatCode>0.00</c:formatCode>
                <c:ptCount val="16"/>
                <c:pt idx="5">
                  <c:v>50.66</c:v>
                </c:pt>
                <c:pt idx="6">
                  <c:v>51.66</c:v>
                </c:pt>
                <c:pt idx="7">
                  <c:v>48.49</c:v>
                </c:pt>
                <c:pt idx="8">
                  <c:v>45.32</c:v>
                </c:pt>
                <c:pt idx="9">
                  <c:v>42.15</c:v>
                </c:pt>
                <c:pt idx="10">
                  <c:v>38.979999999999997</c:v>
                </c:pt>
                <c:pt idx="11">
                  <c:v>35.81</c:v>
                </c:pt>
                <c:pt idx="12">
                  <c:v>34</c:v>
                </c:pt>
                <c:pt idx="13">
                  <c:v>33.090000000000003</c:v>
                </c:pt>
                <c:pt idx="14">
                  <c:v>32.18</c:v>
                </c:pt>
                <c:pt idx="15">
                  <c:v>31.27</c:v>
                </c:pt>
              </c:numCache>
            </c:numRef>
          </c:val>
          <c:smooth val="0"/>
          <c:extLst>
            <c:ext xmlns:c16="http://schemas.microsoft.com/office/drawing/2014/chart" uri="{C3380CC4-5D6E-409C-BE32-E72D297353CC}">
              <c16:uniqueId val="{00000007-11A4-46BA-929C-36EC576A2800}"/>
            </c:ext>
          </c:extLst>
        </c:ser>
        <c:dLbls>
          <c:showLegendKey val="0"/>
          <c:showVal val="0"/>
          <c:showCatName val="0"/>
          <c:showSerName val="0"/>
          <c:showPercent val="0"/>
          <c:showBubbleSize val="0"/>
        </c:dLbls>
        <c:marker val="1"/>
        <c:smooth val="0"/>
        <c:axId val="1338589952"/>
        <c:axId val="1338590368"/>
      </c:lineChart>
      <c:catAx>
        <c:axId val="1338589952"/>
        <c:scaling>
          <c:orientation val="minMax"/>
        </c:scaling>
        <c:delete val="0"/>
        <c:axPos val="b"/>
        <c:numFmt formatCode="General" sourceLinked="1"/>
        <c:majorTickMark val="none"/>
        <c:minorTickMark val="cross"/>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338590368"/>
        <c:crosses val="autoZero"/>
        <c:auto val="1"/>
        <c:lblAlgn val="ctr"/>
        <c:lblOffset val="100"/>
        <c:noMultiLvlLbl val="0"/>
      </c:catAx>
      <c:valAx>
        <c:axId val="1338590368"/>
        <c:scaling>
          <c:orientation val="minMax"/>
          <c:max val="60"/>
          <c:min val="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sz="1000"/>
                  <a:t>Mt</a:t>
                </a:r>
                <a:r>
                  <a:rPr lang="fr-FR" sz="1000" baseline="0"/>
                  <a:t>CO2eq</a:t>
                </a:r>
                <a:endParaRPr lang="fr-FR" sz="1000"/>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338589952"/>
        <c:crosses val="autoZero"/>
        <c:crossBetween val="between"/>
      </c:valAx>
      <c:spPr>
        <a:noFill/>
        <a:ln>
          <a:noFill/>
        </a:ln>
        <a:effectLst/>
      </c:spPr>
    </c:plotArea>
    <c:legend>
      <c:legendPos val="r"/>
      <c:layout>
        <c:manualLayout>
          <c:xMode val="edge"/>
          <c:yMode val="edge"/>
          <c:x val="7.7811437908496733E-2"/>
          <c:y val="0.71457283042011654"/>
          <c:w val="0.88685314420064665"/>
          <c:h val="0.2854271695798835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a:t>Emissions moyennes de gaz à effet de serre par unité d'énergie constatées depuis</a:t>
            </a:r>
            <a:r>
              <a:rPr lang="en-US" sz="1050" baseline="0"/>
              <a:t> 1990 et projetées jusqu'en 2050</a:t>
            </a:r>
            <a:endParaRPr lang="en-US" sz="1050"/>
          </a:p>
        </c:rich>
      </c:tx>
      <c:layout>
        <c:manualLayout>
          <c:xMode val="edge"/>
          <c:yMode val="edge"/>
          <c:x val="0.12749771241830068"/>
          <c:y val="5.4273504273504277E-3"/>
        </c:manualLayout>
      </c:layout>
      <c:overlay val="0"/>
      <c:spPr>
        <a:solidFill>
          <a:sysClr val="window" lastClr="FFFFFF"/>
        </a:solid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9.5777614379084955E-2"/>
          <c:y val="0.15821294865189764"/>
          <c:w val="0.88554591503267976"/>
          <c:h val="0.46041318907779494"/>
        </c:manualLayout>
      </c:layout>
      <c:lineChart>
        <c:grouping val="standard"/>
        <c:varyColors val="0"/>
        <c:ser>
          <c:idx val="0"/>
          <c:order val="0"/>
          <c:tx>
            <c:v>Emissions moyennes de gaz à effet de serre par unité d'énergie (estimées pour 2018)</c:v>
          </c:tx>
          <c:spPr>
            <a:ln w="19050" cap="rnd">
              <a:solidFill>
                <a:srgbClr val="0070C0"/>
              </a:solidFill>
              <a:round/>
            </a:ln>
            <a:effectLst/>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0-543D-40E4-8C0B-A9055CEC5994}"/>
                </c:ext>
              </c:extLst>
            </c:dLbl>
            <c:dLbl>
              <c:idx val="2"/>
              <c:delete val="1"/>
              <c:extLst>
                <c:ext xmlns:c15="http://schemas.microsoft.com/office/drawing/2012/chart" uri="{CE6537A1-D6FC-4f65-9D91-7224C49458BB}"/>
                <c:ext xmlns:c16="http://schemas.microsoft.com/office/drawing/2014/chart" uri="{C3380CC4-5D6E-409C-BE32-E72D297353CC}">
                  <c16:uniqueId val="{00000002-543D-40E4-8C0B-A9055CEC5994}"/>
                </c:ext>
              </c:extLst>
            </c:dLbl>
            <c:dLbl>
              <c:idx val="3"/>
              <c:delete val="1"/>
              <c:extLst>
                <c:ext xmlns:c15="http://schemas.microsoft.com/office/drawing/2012/chart" uri="{CE6537A1-D6FC-4f65-9D91-7224C49458BB}"/>
                <c:ext xmlns:c16="http://schemas.microsoft.com/office/drawing/2014/chart" uri="{C3380CC4-5D6E-409C-BE32-E72D297353CC}">
                  <c16:uniqueId val="{00000001-543D-40E4-8C0B-A9055CEC5994}"/>
                </c:ext>
              </c:extLst>
            </c:dLbl>
            <c:dLbl>
              <c:idx val="4"/>
              <c:delete val="1"/>
              <c:extLst>
                <c:ext xmlns:c15="http://schemas.microsoft.com/office/drawing/2012/chart" uri="{CE6537A1-D6FC-4f65-9D91-7224C49458BB}"/>
                <c:ext xmlns:c16="http://schemas.microsoft.com/office/drawing/2014/chart" uri="{C3380CC4-5D6E-409C-BE32-E72D297353CC}">
                  <c16:uniqueId val="{00000003-543D-40E4-8C0B-A9055CEC5994}"/>
                </c:ext>
              </c:extLst>
            </c:dLbl>
            <c:dLbl>
              <c:idx val="6"/>
              <c:delete val="1"/>
              <c:extLst>
                <c:ext xmlns:c15="http://schemas.microsoft.com/office/drawing/2012/chart" uri="{CE6537A1-D6FC-4f65-9D91-7224C49458BB}"/>
                <c:ext xmlns:c16="http://schemas.microsoft.com/office/drawing/2014/chart" uri="{C3380CC4-5D6E-409C-BE32-E72D297353CC}">
                  <c16:uniqueId val="{00000004-543D-40E4-8C0B-A9055CEC5994}"/>
                </c:ext>
              </c:extLst>
            </c:dLbl>
            <c:dLbl>
              <c:idx val="7"/>
              <c:delete val="1"/>
              <c:extLst>
                <c:ext xmlns:c15="http://schemas.microsoft.com/office/drawing/2012/chart" uri="{CE6537A1-D6FC-4f65-9D91-7224C49458BB}"/>
                <c:ext xmlns:c16="http://schemas.microsoft.com/office/drawing/2014/chart" uri="{C3380CC4-5D6E-409C-BE32-E72D297353CC}">
                  <c16:uniqueId val="{00000006-543D-40E4-8C0B-A9055CEC5994}"/>
                </c:ext>
              </c:extLst>
            </c:dLbl>
            <c:dLbl>
              <c:idx val="8"/>
              <c:delete val="1"/>
              <c:extLst>
                <c:ext xmlns:c15="http://schemas.microsoft.com/office/drawing/2012/chart" uri="{CE6537A1-D6FC-4f65-9D91-7224C49458BB}"/>
                <c:ext xmlns:c16="http://schemas.microsoft.com/office/drawing/2014/chart" uri="{C3380CC4-5D6E-409C-BE32-E72D297353CC}">
                  <c16:uniqueId val="{00000008-543D-40E4-8C0B-A9055CEC5994}"/>
                </c:ext>
              </c:extLst>
            </c:dLbl>
            <c:dLbl>
              <c:idx val="9"/>
              <c:delete val="1"/>
              <c:extLst>
                <c:ext xmlns:c15="http://schemas.microsoft.com/office/drawing/2012/chart" uri="{CE6537A1-D6FC-4f65-9D91-7224C49458BB}"/>
                <c:ext xmlns:c16="http://schemas.microsoft.com/office/drawing/2014/chart" uri="{C3380CC4-5D6E-409C-BE32-E72D297353CC}">
                  <c16:uniqueId val="{00000007-543D-40E4-8C0B-A9055CEC5994}"/>
                </c:ext>
              </c:extLst>
            </c:dLbl>
            <c:dLbl>
              <c:idx val="11"/>
              <c:delete val="1"/>
              <c:extLst>
                <c:ext xmlns:c15="http://schemas.microsoft.com/office/drawing/2012/chart" uri="{CE6537A1-D6FC-4f65-9D91-7224C49458BB}"/>
                <c:ext xmlns:c16="http://schemas.microsoft.com/office/drawing/2014/chart" uri="{C3380CC4-5D6E-409C-BE32-E72D297353CC}">
                  <c16:uniqueId val="{0000000B-543D-40E4-8C0B-A9055CEC5994}"/>
                </c:ext>
              </c:extLst>
            </c:dLbl>
            <c:dLbl>
              <c:idx val="12"/>
              <c:delete val="1"/>
              <c:extLst>
                <c:ext xmlns:c15="http://schemas.microsoft.com/office/drawing/2012/chart" uri="{CE6537A1-D6FC-4f65-9D91-7224C49458BB}"/>
                <c:ext xmlns:c16="http://schemas.microsoft.com/office/drawing/2014/chart" uri="{C3380CC4-5D6E-409C-BE32-E72D297353CC}">
                  <c16:uniqueId val="{0000000A-543D-40E4-8C0B-A9055CEC5994}"/>
                </c:ext>
              </c:extLst>
            </c:dLbl>
            <c:dLbl>
              <c:idx val="13"/>
              <c:delete val="1"/>
              <c:extLst>
                <c:ext xmlns:c15="http://schemas.microsoft.com/office/drawing/2012/chart" uri="{CE6537A1-D6FC-4f65-9D91-7224C49458BB}"/>
                <c:ext xmlns:c16="http://schemas.microsoft.com/office/drawing/2014/chart" uri="{C3380CC4-5D6E-409C-BE32-E72D297353CC}">
                  <c16:uniqueId val="{0000000D-543D-40E4-8C0B-A9055CEC5994}"/>
                </c:ext>
              </c:extLst>
            </c:dLbl>
            <c:dLbl>
              <c:idx val="14"/>
              <c:delete val="1"/>
              <c:extLst>
                <c:ext xmlns:c15="http://schemas.microsoft.com/office/drawing/2012/chart" uri="{CE6537A1-D6FC-4f65-9D91-7224C49458BB}"/>
                <c:ext xmlns:c16="http://schemas.microsoft.com/office/drawing/2014/chart" uri="{C3380CC4-5D6E-409C-BE32-E72D297353CC}">
                  <c16:uniqueId val="{0000000C-543D-40E4-8C0B-A9055CEC5994}"/>
                </c:ext>
              </c:extLst>
            </c:dLbl>
            <c:dLbl>
              <c:idx val="16"/>
              <c:delete val="1"/>
              <c:extLst>
                <c:ext xmlns:c15="http://schemas.microsoft.com/office/drawing/2012/chart" uri="{CE6537A1-D6FC-4f65-9D91-7224C49458BB}"/>
                <c:ext xmlns:c16="http://schemas.microsoft.com/office/drawing/2014/chart" uri="{C3380CC4-5D6E-409C-BE32-E72D297353CC}">
                  <c16:uniqueId val="{00000010-543D-40E4-8C0B-A9055CEC5994}"/>
                </c:ext>
              </c:extLst>
            </c:dLbl>
            <c:dLbl>
              <c:idx val="17"/>
              <c:delete val="1"/>
              <c:extLst>
                <c:ext xmlns:c15="http://schemas.microsoft.com/office/drawing/2012/chart" uri="{CE6537A1-D6FC-4f65-9D91-7224C49458BB}"/>
                <c:ext xmlns:c16="http://schemas.microsoft.com/office/drawing/2014/chart" uri="{C3380CC4-5D6E-409C-BE32-E72D297353CC}">
                  <c16:uniqueId val="{0000000F-543D-40E4-8C0B-A9055CEC5994}"/>
                </c:ext>
              </c:extLst>
            </c:dLbl>
            <c:dLbl>
              <c:idx val="18"/>
              <c:delete val="1"/>
              <c:extLst>
                <c:ext xmlns:c15="http://schemas.microsoft.com/office/drawing/2012/chart" uri="{CE6537A1-D6FC-4f65-9D91-7224C49458BB}"/>
                <c:ext xmlns:c16="http://schemas.microsoft.com/office/drawing/2014/chart" uri="{C3380CC4-5D6E-409C-BE32-E72D297353CC}">
                  <c16:uniqueId val="{00000011-543D-40E4-8C0B-A9055CEC5994}"/>
                </c:ext>
              </c:extLst>
            </c:dLbl>
            <c:dLbl>
              <c:idx val="19"/>
              <c:delete val="1"/>
              <c:extLst>
                <c:ext xmlns:c15="http://schemas.microsoft.com/office/drawing/2012/chart" uri="{CE6537A1-D6FC-4f65-9D91-7224C49458BB}"/>
                <c:ext xmlns:c16="http://schemas.microsoft.com/office/drawing/2014/chart" uri="{C3380CC4-5D6E-409C-BE32-E72D297353CC}">
                  <c16:uniqueId val="{00000012-543D-40E4-8C0B-A9055CEC5994}"/>
                </c:ext>
              </c:extLst>
            </c:dLbl>
            <c:dLbl>
              <c:idx val="21"/>
              <c:delete val="1"/>
              <c:extLst>
                <c:ext xmlns:c15="http://schemas.microsoft.com/office/drawing/2012/chart" uri="{CE6537A1-D6FC-4f65-9D91-7224C49458BB}"/>
                <c:ext xmlns:c16="http://schemas.microsoft.com/office/drawing/2014/chart" uri="{C3380CC4-5D6E-409C-BE32-E72D297353CC}">
                  <c16:uniqueId val="{00000013-543D-40E4-8C0B-A9055CEC5994}"/>
                </c:ext>
              </c:extLst>
            </c:dLbl>
            <c:dLbl>
              <c:idx val="22"/>
              <c:delete val="1"/>
              <c:extLst>
                <c:ext xmlns:c15="http://schemas.microsoft.com/office/drawing/2012/chart" uri="{CE6537A1-D6FC-4f65-9D91-7224C49458BB}"/>
                <c:ext xmlns:c16="http://schemas.microsoft.com/office/drawing/2014/chart" uri="{C3380CC4-5D6E-409C-BE32-E72D297353CC}">
                  <c16:uniqueId val="{00000014-543D-40E4-8C0B-A9055CEC5994}"/>
                </c:ext>
              </c:extLst>
            </c:dLbl>
            <c:dLbl>
              <c:idx val="23"/>
              <c:delete val="1"/>
              <c:extLst>
                <c:ext xmlns:c15="http://schemas.microsoft.com/office/drawing/2012/chart" uri="{CE6537A1-D6FC-4f65-9D91-7224C49458BB}"/>
                <c:ext xmlns:c16="http://schemas.microsoft.com/office/drawing/2014/chart" uri="{C3380CC4-5D6E-409C-BE32-E72D297353CC}">
                  <c16:uniqueId val="{00000015-543D-40E4-8C0B-A9055CEC5994}"/>
                </c:ext>
              </c:extLst>
            </c:dLbl>
            <c:dLbl>
              <c:idx val="24"/>
              <c:delete val="1"/>
              <c:extLst>
                <c:ext xmlns:c15="http://schemas.microsoft.com/office/drawing/2012/chart" uri="{CE6537A1-D6FC-4f65-9D91-7224C49458BB}"/>
                <c:ext xmlns:c16="http://schemas.microsoft.com/office/drawing/2014/chart" uri="{C3380CC4-5D6E-409C-BE32-E72D297353CC}">
                  <c16:uniqueId val="{00000016-543D-40E4-8C0B-A9055CEC5994}"/>
                </c:ext>
              </c:extLst>
            </c:dLbl>
            <c:dLbl>
              <c:idx val="26"/>
              <c:delete val="1"/>
              <c:extLst>
                <c:ext xmlns:c15="http://schemas.microsoft.com/office/drawing/2012/chart" uri="{CE6537A1-D6FC-4f65-9D91-7224C49458BB}"/>
                <c:ext xmlns:c16="http://schemas.microsoft.com/office/drawing/2014/chart" uri="{C3380CC4-5D6E-409C-BE32-E72D297353CC}">
                  <c16:uniqueId val="{00000017-543D-40E4-8C0B-A9055CEC5994}"/>
                </c:ext>
              </c:extLst>
            </c:dLbl>
            <c:dLbl>
              <c:idx val="27"/>
              <c:delete val="1"/>
              <c:extLst>
                <c:ext xmlns:c15="http://schemas.microsoft.com/office/drawing/2012/chart" uri="{CE6537A1-D6FC-4f65-9D91-7224C49458BB}"/>
                <c:ext xmlns:c16="http://schemas.microsoft.com/office/drawing/2014/chart" uri="{C3380CC4-5D6E-409C-BE32-E72D297353CC}">
                  <c16:uniqueId val="{00000018-543D-40E4-8C0B-A9055CEC5994}"/>
                </c:ext>
              </c:extLst>
            </c:dLbl>
            <c:dLbl>
              <c:idx val="28"/>
              <c:spPr>
                <a:noFill/>
                <a:ln>
                  <a:noFill/>
                </a:ln>
                <a:effectLst/>
              </c:spPr>
              <c:txPr>
                <a:bodyPr rot="0" spcFirstLastPara="1" vertOverflow="ellipsis" vert="horz" wrap="square" lIns="38100" tIns="19050" rIns="38100" bIns="19050" anchor="ctr" anchorCtr="1">
                  <a:spAutoFit/>
                </a:bodyPr>
                <a:lstStyle/>
                <a:p>
                  <a:pPr>
                    <a:defRPr sz="800" b="0" i="1" u="none" strike="noStrike" kern="1200" baseline="0">
                      <a:solidFill>
                        <a:schemeClr val="tx1">
                          <a:lumMod val="75000"/>
                          <a:lumOff val="25000"/>
                        </a:schemeClr>
                      </a:solidFill>
                      <a:latin typeface="+mn-lt"/>
                      <a:ea typeface="+mn-ea"/>
                      <a:cs typeface="+mn-cs"/>
                    </a:defRPr>
                  </a:pPr>
                  <a:endParaRPr lang="fr-FR"/>
                </a:p>
              </c:txPr>
              <c:dLblPos val="b"/>
              <c:showLegendKey val="0"/>
              <c:showVal val="1"/>
              <c:showCatName val="0"/>
              <c:showSerName val="0"/>
              <c:showPercent val="0"/>
              <c:showBubbleSize val="0"/>
              <c:extLst>
                <c:ext xmlns:c16="http://schemas.microsoft.com/office/drawing/2014/chart" uri="{C3380CC4-5D6E-409C-BE32-E72D297353CC}">
                  <c16:uniqueId val="{00000000-956B-4DDB-9F45-C0220A3A8B4B}"/>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'Suivi 2019 - indicateurs SNBC1'!$O$1:$BW$1</c:f>
              <c:numCache>
                <c:formatCode>General</c:formatCode>
                <c:ptCount val="6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numCache>
            </c:numRef>
          </c:cat>
          <c:val>
            <c:numRef>
              <c:f>'Suivi 2019 - indicateurs SNBC1'!$O$27:$BV$27</c:f>
              <c:numCache>
                <c:formatCode>0.00</c:formatCode>
                <c:ptCount val="60"/>
                <c:pt idx="0">
                  <c:v>3.0240851391070125</c:v>
                </c:pt>
                <c:pt idx="1">
                  <c:v>3.0245811770550062</c:v>
                </c:pt>
                <c:pt idx="2">
                  <c:v>2.9484660516396617</c:v>
                </c:pt>
                <c:pt idx="3">
                  <c:v>2.828581835738095</c:v>
                </c:pt>
                <c:pt idx="4">
                  <c:v>2.8352741791413201</c:v>
                </c:pt>
                <c:pt idx="5">
                  <c:v>2.8577630883160894</c:v>
                </c:pt>
                <c:pt idx="6">
                  <c:v>2.8395223385807693</c:v>
                </c:pt>
                <c:pt idx="7">
                  <c:v>2.8303127038914071</c:v>
                </c:pt>
                <c:pt idx="8">
                  <c:v>2.889478440329456</c:v>
                </c:pt>
                <c:pt idx="9">
                  <c:v>2.8405293242477501</c:v>
                </c:pt>
                <c:pt idx="10">
                  <c:v>2.7605220498741851</c:v>
                </c:pt>
                <c:pt idx="11">
                  <c:v>2.6955185696199786</c:v>
                </c:pt>
                <c:pt idx="12">
                  <c:v>2.7192843445481545</c:v>
                </c:pt>
                <c:pt idx="13">
                  <c:v>2.7094762651827744</c:v>
                </c:pt>
                <c:pt idx="14">
                  <c:v>2.6750203788744105</c:v>
                </c:pt>
                <c:pt idx="15">
                  <c:v>2.7086791488389137</c:v>
                </c:pt>
                <c:pt idx="16">
                  <c:v>2.6847967090090474</c:v>
                </c:pt>
                <c:pt idx="17">
                  <c:v>2.670975753385147</c:v>
                </c:pt>
                <c:pt idx="18">
                  <c:v>2.5899500611948953</c:v>
                </c:pt>
                <c:pt idx="19">
                  <c:v>2.5726762006113439</c:v>
                </c:pt>
                <c:pt idx="20">
                  <c:v>2.5428266615211967</c:v>
                </c:pt>
                <c:pt idx="21">
                  <c:v>2.5476310479729993</c:v>
                </c:pt>
                <c:pt idx="22">
                  <c:v>2.4780154747159289</c:v>
                </c:pt>
                <c:pt idx="23">
                  <c:v>2.4404620985180716</c:v>
                </c:pt>
                <c:pt idx="24">
                  <c:v>2.4019487841015472</c:v>
                </c:pt>
                <c:pt idx="25">
                  <c:v>2.3966034786279287</c:v>
                </c:pt>
                <c:pt idx="26">
                  <c:v>2.3736183985193531</c:v>
                </c:pt>
                <c:pt idx="27">
                  <c:v>2.3947867990361731</c:v>
                </c:pt>
              </c:numCache>
            </c:numRef>
          </c:val>
          <c:smooth val="0"/>
          <c:extLst>
            <c:ext xmlns:c16="http://schemas.microsoft.com/office/drawing/2014/chart" uri="{C3380CC4-5D6E-409C-BE32-E72D297353CC}">
              <c16:uniqueId val="{00000000-F4A6-4415-9966-AFADC75751EC}"/>
            </c:ext>
          </c:extLst>
        </c:ser>
        <c:ser>
          <c:idx val="2"/>
          <c:order val="1"/>
          <c:tx>
            <c:v>Scénario SNBC 2015 (ajusté en 2019)</c:v>
          </c:tx>
          <c:spPr>
            <a:ln w="19050" cap="rnd">
              <a:solidFill>
                <a:srgbClr val="00B050"/>
              </a:solidFill>
              <a:prstDash val="sysDot"/>
              <a:round/>
            </a:ln>
            <a:effectLst/>
          </c:spPr>
          <c:marker>
            <c:symbol val="none"/>
          </c:marker>
          <c:cat>
            <c:numRef>
              <c:f>'Suivi 2019 - indicateurs SNBC1'!$O$1:$BW$1</c:f>
              <c:numCache>
                <c:formatCode>General</c:formatCode>
                <c:ptCount val="6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numCache>
            </c:numRef>
          </c:cat>
          <c:val>
            <c:numRef>
              <c:f>'Suivi 2019 - indicateurs SNBC1'!$O$29:$BW$29</c:f>
              <c:numCache>
                <c:formatCode>0.00</c:formatCode>
                <c:ptCount val="61"/>
                <c:pt idx="25">
                  <c:v>2.2584762739560311</c:v>
                </c:pt>
                <c:pt idx="26">
                  <c:v>2.212579528905144</c:v>
                </c:pt>
                <c:pt idx="27">
                  <c:v>2.1654627278745542</c:v>
                </c:pt>
                <c:pt idx="28">
                  <c:v>2.1170765671161575</c:v>
                </c:pt>
                <c:pt idx="29">
                  <c:v>2.0673690500532667</c:v>
                </c:pt>
                <c:pt idx="30">
                  <c:v>2.016285300892446</c:v>
                </c:pt>
                <c:pt idx="31">
                  <c:v>2.036111040918835</c:v>
                </c:pt>
                <c:pt idx="32">
                  <c:v>2.0564851698002307</c:v>
                </c:pt>
                <c:pt idx="33">
                  <c:v>2.0774307596514263</c:v>
                </c:pt>
                <c:pt idx="34">
                  <c:v>2.0989721952665867</c:v>
                </c:pt>
                <c:pt idx="35">
                  <c:v>2.1211352688217708</c:v>
                </c:pt>
                <c:pt idx="36">
                  <c:v>2.0574888840933649</c:v>
                </c:pt>
                <c:pt idx="37">
                  <c:v>1.9919718736832948</c:v>
                </c:pt>
                <c:pt idx="38">
                  <c:v>1.9245005384854315</c:v>
                </c:pt>
                <c:pt idx="39">
                  <c:v>1.8549861104248508</c:v>
                </c:pt>
                <c:pt idx="40">
                  <c:v>1.7833343628262728</c:v>
                </c:pt>
                <c:pt idx="41">
                  <c:v>1.7448276898058408</c:v>
                </c:pt>
                <c:pt idx="42">
                  <c:v>1.705874294706164</c:v>
                </c:pt>
                <c:pt idx="43">
                  <c:v>1.666466358430392</c:v>
                </c:pt>
                <c:pt idx="44">
                  <c:v>1.6265958783310857</c:v>
                </c:pt>
                <c:pt idx="45">
                  <c:v>1.5862546627924399</c:v>
                </c:pt>
              </c:numCache>
            </c:numRef>
          </c:val>
          <c:smooth val="0"/>
          <c:extLst>
            <c:ext xmlns:c16="http://schemas.microsoft.com/office/drawing/2014/chart" uri="{C3380CC4-5D6E-409C-BE32-E72D297353CC}">
              <c16:uniqueId val="{00000001-F4A6-4415-9966-AFADC75751EC}"/>
            </c:ext>
          </c:extLst>
        </c:ser>
        <c:ser>
          <c:idx val="1"/>
          <c:order val="2"/>
          <c:tx>
            <c:v>Scénario SNBC 2018</c:v>
          </c:tx>
          <c:spPr>
            <a:ln w="19050" cap="rnd">
              <a:solidFill>
                <a:srgbClr val="FFC000"/>
              </a:solidFill>
              <a:prstDash val="sysDot"/>
              <a:round/>
            </a:ln>
            <a:effectLst/>
          </c:spPr>
          <c:marker>
            <c:symbol val="none"/>
          </c:marker>
          <c:val>
            <c:numRef>
              <c:f>'Suivi 2019 - indicateurs SNBC1'!$O$30:$BW$30</c:f>
              <c:numCache>
                <c:formatCode>0.00</c:formatCode>
                <c:ptCount val="61"/>
                <c:pt idx="29">
                  <c:v>2.1427182896058232</c:v>
                </c:pt>
                <c:pt idx="30">
                  <c:v>2.1154610860615555</c:v>
                </c:pt>
                <c:pt idx="31">
                  <c:v>2.0738249820782331</c:v>
                </c:pt>
                <c:pt idx="32">
                  <c:v>2.0309181542433619</c:v>
                </c:pt>
                <c:pt idx="33">
                  <c:v>1.9866815278051493</c:v>
                </c:pt>
                <c:pt idx="34">
                  <c:v>1.9410523086019582</c:v>
                </c:pt>
                <c:pt idx="35">
                  <c:v>1.8939636856585418</c:v>
                </c:pt>
                <c:pt idx="36">
                  <c:v>1.8568868686527322</c:v>
                </c:pt>
                <c:pt idx="37">
                  <c:v>1.818487332079102</c:v>
                </c:pt>
                <c:pt idx="38">
                  <c:v>1.7786930081734962</c:v>
                </c:pt>
                <c:pt idx="39">
                  <c:v>1.7374264968910611</c:v>
                </c:pt>
                <c:pt idx="40">
                  <c:v>1.6946045634438738</c:v>
                </c:pt>
                <c:pt idx="41">
                  <c:v>1.6411263498047903</c:v>
                </c:pt>
                <c:pt idx="42">
                  <c:v>1.5858039029391819</c:v>
                </c:pt>
                <c:pt idx="43">
                  <c:v>1.5285401495372051</c:v>
                </c:pt>
                <c:pt idx="44">
                  <c:v>1.4692310818701713</c:v>
                </c:pt>
                <c:pt idx="45">
                  <c:v>1.4077651273322731</c:v>
                </c:pt>
                <c:pt idx="46">
                  <c:v>1.3440224479249887</c:v>
                </c:pt>
                <c:pt idx="47">
                  <c:v>1.2778741604304533</c:v>
                </c:pt>
                <c:pt idx="48">
                  <c:v>1.2091814665962926</c:v>
                </c:pt>
                <c:pt idx="49">
                  <c:v>1.1377946809793611</c:v>
                </c:pt>
                <c:pt idx="50">
                  <c:v>1.0635521421192147</c:v>
                </c:pt>
                <c:pt idx="51">
                  <c:v>0.98627899037245881</c:v>
                </c:pt>
                <c:pt idx="52">
                  <c:v>0.90578579296068418</c:v>
                </c:pt>
                <c:pt idx="53">
                  <c:v>0.82186699347417858</c:v>
                </c:pt>
                <c:pt idx="54">
                  <c:v>0.73429915911529597</c:v>
                </c:pt>
                <c:pt idx="55">
                  <c:v>0.64283899421531376</c:v>
                </c:pt>
                <c:pt idx="56">
                  <c:v>0.54722108283684434</c:v>
                </c:pt>
                <c:pt idx="57">
                  <c:v>0.44715531635438832</c:v>
                </c:pt>
                <c:pt idx="58">
                  <c:v>0.34232395350321693</c:v>
                </c:pt>
                <c:pt idx="59">
                  <c:v>0.23237825013972144</c:v>
                </c:pt>
                <c:pt idx="60">
                  <c:v>0.11693458340344801</c:v>
                </c:pt>
              </c:numCache>
            </c:numRef>
          </c:val>
          <c:smooth val="0"/>
          <c:extLst>
            <c:ext xmlns:c16="http://schemas.microsoft.com/office/drawing/2014/chart" uri="{C3380CC4-5D6E-409C-BE32-E72D297353CC}">
              <c16:uniqueId val="{00000000-740E-42BA-ABED-94E30C057C84}"/>
            </c:ext>
          </c:extLst>
        </c:ser>
        <c:dLbls>
          <c:showLegendKey val="0"/>
          <c:showVal val="0"/>
          <c:showCatName val="0"/>
          <c:showSerName val="0"/>
          <c:showPercent val="0"/>
          <c:showBubbleSize val="0"/>
        </c:dLbls>
        <c:smooth val="0"/>
        <c:axId val="1341685920"/>
        <c:axId val="1341687168"/>
      </c:lineChart>
      <c:catAx>
        <c:axId val="1341685920"/>
        <c:scaling>
          <c:orientation val="minMax"/>
        </c:scaling>
        <c:delete val="0"/>
        <c:axPos val="b"/>
        <c:numFmt formatCode="General" sourceLinked="1"/>
        <c:majorTickMark val="none"/>
        <c:minorTickMark val="cross"/>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341687168"/>
        <c:crosses val="autoZero"/>
        <c:auto val="1"/>
        <c:lblAlgn val="ctr"/>
        <c:lblOffset val="100"/>
        <c:noMultiLvlLbl val="0"/>
      </c:catAx>
      <c:valAx>
        <c:axId val="1341687168"/>
        <c:scaling>
          <c:orientation val="minMax"/>
          <c:max val="3"/>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sz="1000"/>
                  <a:t>tCO2eq/tep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0" sourceLinked="0"/>
        <c:majorTickMark val="cross"/>
        <c:minorTickMark val="none"/>
        <c:tickLblPos val="nextTo"/>
        <c:spPr>
          <a:noFill/>
          <a:ln>
            <a:solidFill>
              <a:srgbClr val="DDDDDD"/>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341685920"/>
        <c:crosses val="autoZero"/>
        <c:crossBetween val="between"/>
      </c:valAx>
      <c:spPr>
        <a:noFill/>
        <a:ln w="25400">
          <a:noFill/>
        </a:ln>
        <a:effectLst/>
      </c:spPr>
    </c:plotArea>
    <c:legend>
      <c:legendPos val="r"/>
      <c:layout>
        <c:manualLayout>
          <c:xMode val="edge"/>
          <c:yMode val="edge"/>
          <c:x val="0.11305359477124183"/>
          <c:y val="0.73319010819165376"/>
          <c:w val="0.79550424836601308"/>
          <c:h val="0.26538382277176714"/>
        </c:manualLayout>
      </c:layout>
      <c:overlay val="0"/>
      <c:spPr>
        <a:solidFill>
          <a:sysClr val="window" lastClr="FFFFFF"/>
        </a:solid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span"/>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a:t>Consommation énergétique finale par unité de PIB entre 2011 et</a:t>
            </a:r>
            <a:r>
              <a:rPr lang="en-US" sz="1050" baseline="0"/>
              <a:t> 2018</a:t>
            </a:r>
            <a:r>
              <a:rPr lang="en-US" sz="1050"/>
              <a:t> </a:t>
            </a:r>
          </a:p>
        </c:rich>
      </c:tx>
      <c:layout>
        <c:manualLayout>
          <c:xMode val="edge"/>
          <c:yMode val="edge"/>
          <c:x val="0.18256748366013073"/>
          <c:y val="0"/>
        </c:manualLayout>
      </c:layout>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0797672323815788"/>
          <c:y val="0.209285834331781"/>
          <c:w val="0.8732389713694646"/>
          <c:h val="0.61856245222360162"/>
        </c:manualLayout>
      </c:layout>
      <c:lineChart>
        <c:grouping val="standard"/>
        <c:varyColors val="0"/>
        <c:ser>
          <c:idx val="0"/>
          <c:order val="0"/>
          <c:tx>
            <c:v>Consommation énergétique finale par unité de PIB (estimée pour 2018)</c:v>
          </c:tx>
          <c:spPr>
            <a:ln w="19050" cap="rnd">
              <a:solidFill>
                <a:srgbClr val="0070C0"/>
              </a:solidFill>
              <a:round/>
            </a:ln>
            <a:effectLst/>
          </c:spPr>
          <c:marker>
            <c:symbol val="none"/>
          </c:marker>
          <c:dLbls>
            <c:dLbl>
              <c:idx val="7"/>
              <c:numFmt formatCode="#,##0.0" sourceLinked="0"/>
              <c:spPr>
                <a:noFill/>
                <a:ln>
                  <a:noFill/>
                </a:ln>
                <a:effectLst/>
              </c:spPr>
              <c:txPr>
                <a:bodyPr rot="0" spcFirstLastPara="1" vertOverflow="ellipsis" vert="horz" wrap="square" lIns="38100" tIns="19050" rIns="38100" bIns="19050" anchor="ctr" anchorCtr="1">
                  <a:spAutoFit/>
                </a:bodyPr>
                <a:lstStyle/>
                <a:p>
                  <a:pPr>
                    <a:defRPr sz="800" b="0" i="1"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extLst>
                <c:ext xmlns:c16="http://schemas.microsoft.com/office/drawing/2014/chart" uri="{C3380CC4-5D6E-409C-BE32-E72D297353CC}">
                  <c16:uniqueId val="{00000000-55F7-4233-8754-40149FDE0D3A}"/>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'Suivi 2019 - indicateurs SNBC1'!$AJ$1:$AS$1</c15:sqref>
                  </c15:fullRef>
                </c:ext>
              </c:extLst>
              <c:f>'Suivi 2019 - indicateurs SNBC1'!$AJ$1:$AQ$1</c:f>
              <c:numCache>
                <c:formatCode>General</c:formatCode>
                <c:ptCount val="8"/>
                <c:pt idx="0">
                  <c:v>2011</c:v>
                </c:pt>
                <c:pt idx="1">
                  <c:v>2012</c:v>
                </c:pt>
                <c:pt idx="2">
                  <c:v>2013</c:v>
                </c:pt>
                <c:pt idx="3">
                  <c:v>2014</c:v>
                </c:pt>
                <c:pt idx="4">
                  <c:v>2015</c:v>
                </c:pt>
                <c:pt idx="5">
                  <c:v>2016</c:v>
                </c:pt>
                <c:pt idx="6">
                  <c:v>2017</c:v>
                </c:pt>
                <c:pt idx="7">
                  <c:v>2018</c:v>
                </c:pt>
              </c:numCache>
            </c:numRef>
          </c:cat>
          <c:val>
            <c:numRef>
              <c:extLst>
                <c:ext xmlns:c15="http://schemas.microsoft.com/office/drawing/2012/chart" uri="{02D57815-91ED-43cb-92C2-25804820EDAC}">
                  <c15:fullRef>
                    <c15:sqref>'Suivi 2019 - indicateurs SNBC1'!$AJ$24:$AS$24</c15:sqref>
                  </c15:fullRef>
                </c:ext>
              </c:extLst>
              <c:f>'Suivi 2019 - indicateurs SNBC1'!$AJ$24:$AQ$24</c:f>
              <c:numCache>
                <c:formatCode>0.00</c:formatCode>
                <c:ptCount val="8"/>
                <c:pt idx="0">
                  <c:v>100</c:v>
                </c:pt>
                <c:pt idx="1">
                  <c:v>99.1571493545283</c:v>
                </c:pt>
                <c:pt idx="2">
                  <c:v>98.126123065402837</c:v>
                </c:pt>
                <c:pt idx="3">
                  <c:v>96.645650650732065</c:v>
                </c:pt>
                <c:pt idx="4">
                  <c:v>95.749129589328035</c:v>
                </c:pt>
                <c:pt idx="5">
                  <c:v>94.050704486115237</c:v>
                </c:pt>
                <c:pt idx="6">
                  <c:v>93.078458718331277</c:v>
                </c:pt>
              </c:numCache>
            </c:numRef>
          </c:val>
          <c:smooth val="0"/>
          <c:extLst>
            <c:ext xmlns:c16="http://schemas.microsoft.com/office/drawing/2014/chart" uri="{C3380CC4-5D6E-409C-BE32-E72D297353CC}">
              <c16:uniqueId val="{00000000-6A74-41D2-BFEC-70C841F111C5}"/>
            </c:ext>
          </c:extLst>
        </c:ser>
        <c:dLbls>
          <c:showLegendKey val="0"/>
          <c:showVal val="0"/>
          <c:showCatName val="0"/>
          <c:showSerName val="0"/>
          <c:showPercent val="0"/>
          <c:showBubbleSize val="0"/>
        </c:dLbls>
        <c:smooth val="0"/>
        <c:axId val="1341685920"/>
        <c:axId val="1341687168"/>
      </c:lineChart>
      <c:catAx>
        <c:axId val="1341685920"/>
        <c:scaling>
          <c:orientation val="minMax"/>
        </c:scaling>
        <c:delete val="0"/>
        <c:axPos val="b"/>
        <c:numFmt formatCode="General" sourceLinked="1"/>
        <c:majorTickMark val="none"/>
        <c:minorTickMark val="cross"/>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341687168"/>
        <c:crosses val="autoZero"/>
        <c:auto val="1"/>
        <c:lblAlgn val="ctr"/>
        <c:lblOffset val="100"/>
        <c:noMultiLvlLbl val="0"/>
      </c:catAx>
      <c:valAx>
        <c:axId val="1341687168"/>
        <c:scaling>
          <c:orientation val="minMax"/>
          <c:max val="100"/>
          <c:min val="86"/>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sz="1000"/>
                  <a:t>Indice base 100</a:t>
                </a:r>
                <a:r>
                  <a:rPr lang="fr-FR" sz="1000" baseline="0"/>
                  <a:t> (2011)</a:t>
                </a:r>
                <a:endParaRPr lang="fr-FR" sz="1000"/>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none"/>
        <c:minorTickMark val="none"/>
        <c:tickLblPos val="nextTo"/>
        <c:spPr>
          <a:noFill/>
          <a:ln>
            <a:solidFill>
              <a:srgbClr val="DDDDDD"/>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341685920"/>
        <c:crosses val="autoZero"/>
        <c:crossBetween val="between"/>
        <c:majorUnit val="2"/>
      </c:valAx>
      <c:spPr>
        <a:noFill/>
        <a:ln>
          <a:noFill/>
        </a:ln>
        <a:effectLst/>
      </c:spPr>
    </c:plotArea>
    <c:legend>
      <c:legendPos val="b"/>
      <c:layout>
        <c:manualLayout>
          <c:xMode val="edge"/>
          <c:yMode val="edge"/>
          <c:x val="0.11715686274509803"/>
          <c:y val="0.67461412934460274"/>
          <c:w val="0.68267941176470592"/>
          <c:h val="0.12661793855058306"/>
        </c:manualLayout>
      </c:layout>
      <c:overlay val="0"/>
      <c:spPr>
        <a:solidFill>
          <a:schemeClr val="bg1"/>
        </a:solid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050"/>
              <a:t>Emissions territoriales de gaz à effet de serre (focus 2014-2030) </a:t>
            </a:r>
          </a:p>
        </c:rich>
      </c:tx>
      <c:layout>
        <c:manualLayout>
          <c:xMode val="edge"/>
          <c:yMode val="edge"/>
          <c:x val="0.21087851582045722"/>
          <c:y val="0"/>
        </c:manualLayout>
      </c:layout>
      <c:overlay val="0"/>
      <c:spPr>
        <a:solidFill>
          <a:sysClr val="window" lastClr="FFFFFF"/>
        </a:solid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9.8197733771720863E-2"/>
          <c:y val="7.9931309414290108E-2"/>
          <c:w val="0.86425308676909818"/>
          <c:h val="0.52276050291321685"/>
        </c:manualLayout>
      </c:layout>
      <c:barChart>
        <c:barDir val="col"/>
        <c:grouping val="clustered"/>
        <c:varyColors val="0"/>
        <c:ser>
          <c:idx val="0"/>
          <c:order val="0"/>
          <c:tx>
            <c:v>Emissions constatées</c:v>
          </c:tx>
          <c:spPr>
            <a:solidFill>
              <a:srgbClr val="0070C0"/>
            </a:solidFill>
            <a:ln>
              <a:noFill/>
            </a:ln>
            <a:effectLst/>
          </c:spPr>
          <c:invertIfNegative val="0"/>
          <c:dLbls>
            <c:numFmt formatCode="#,##0" sourceLinked="0"/>
            <c:spPr>
              <a:solidFill>
                <a:srgbClr val="FFFFFF">
                  <a:alpha val="65098"/>
                </a:srgbClr>
              </a:solid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'Suivi 2019 - indicateurs SNBC1'!$O$1:$BW$1</c15:sqref>
                  </c15:fullRef>
                </c:ext>
              </c:extLst>
              <c:f>'Suivi 2019 - indicateurs SNBC1'!$AM$1:$BC$1</c:f>
              <c:numCache>
                <c:formatCode>General</c:formatCode>
                <c:ptCount val="1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numCache>
            </c:numRef>
          </c:cat>
          <c:val>
            <c:numRef>
              <c:extLst>
                <c:ext xmlns:c15="http://schemas.microsoft.com/office/drawing/2012/chart" uri="{02D57815-91ED-43cb-92C2-25804820EDAC}">
                  <c15:fullRef>
                    <c15:sqref>'Suivi 2019 - indicateurs SNBC1'!$O$11:$BW$11</c15:sqref>
                  </c15:fullRef>
                </c:ext>
              </c:extLst>
              <c:f>'Suivi 2019 - indicateurs SNBC1'!$AM$11:$BC$11</c:f>
              <c:numCache>
                <c:formatCode>0.00</c:formatCode>
                <c:ptCount val="17"/>
                <c:pt idx="0">
                  <c:v>454.91376673811197</c:v>
                </c:pt>
                <c:pt idx="1">
                  <c:v>459.86811674977298</c:v>
                </c:pt>
                <c:pt idx="2">
                  <c:v>460.64352272242797</c:v>
                </c:pt>
                <c:pt idx="3">
                  <c:v>464.59251124801602</c:v>
                </c:pt>
              </c:numCache>
            </c:numRef>
          </c:val>
          <c:extLst>
            <c:ext xmlns:c16="http://schemas.microsoft.com/office/drawing/2014/chart" uri="{C3380CC4-5D6E-409C-BE32-E72D297353CC}">
              <c16:uniqueId val="{00000000-411B-4938-B617-0D5DD3ADE84E}"/>
            </c:ext>
          </c:extLst>
        </c:ser>
        <c:ser>
          <c:idx val="1"/>
          <c:order val="1"/>
          <c:tx>
            <c:v>Emissions estimées</c:v>
          </c:tx>
          <c:spPr>
            <a:pattFill prst="dkUpDiag">
              <a:fgClr>
                <a:schemeClr val="bg1">
                  <a:lumMod val="85000"/>
                </a:schemeClr>
              </a:fgClr>
              <a:bgClr>
                <a:srgbClr val="0070C0"/>
              </a:bgClr>
            </a:pattFill>
            <a:ln>
              <a:noFill/>
            </a:ln>
            <a:effectLst/>
          </c:spPr>
          <c:invertIfNegative val="0"/>
          <c:cat>
            <c:numRef>
              <c:extLst>
                <c:ext xmlns:c15="http://schemas.microsoft.com/office/drawing/2012/chart" uri="{02D57815-91ED-43cb-92C2-25804820EDAC}">
                  <c15:fullRef>
                    <c15:sqref>'Suivi 2019 - indicateurs SNBC1'!$O$1:$BW$1</c15:sqref>
                  </c15:fullRef>
                </c:ext>
              </c:extLst>
              <c:f>'Suivi 2019 - indicateurs SNBC1'!$AM$1:$BC$1</c:f>
              <c:numCache>
                <c:formatCode>General</c:formatCode>
                <c:ptCount val="1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numCache>
            </c:numRef>
          </c:cat>
          <c:val>
            <c:numRef>
              <c:extLst>
                <c:ext xmlns:c15="http://schemas.microsoft.com/office/drawing/2012/chart" uri="{02D57815-91ED-43cb-92C2-25804820EDAC}">
                  <c15:fullRef>
                    <c15:sqref>'Suivi 2019 - indicateurs SNBC1'!$O$12:$BW$12</c15:sqref>
                  </c15:fullRef>
                </c:ext>
              </c:extLst>
              <c:f>'Suivi 2019 - indicateurs SNBC1'!$AM$12:$BC$12</c:f>
              <c:numCache>
                <c:formatCode>0.00</c:formatCode>
                <c:ptCount val="17"/>
                <c:pt idx="4">
                  <c:v>445.27355960620901</c:v>
                </c:pt>
              </c:numCache>
            </c:numRef>
          </c:val>
          <c:extLst>
            <c:ext xmlns:c16="http://schemas.microsoft.com/office/drawing/2014/chart" uri="{C3380CC4-5D6E-409C-BE32-E72D297353CC}">
              <c16:uniqueId val="{00000001-411B-4938-B617-0D5DD3ADE84E}"/>
            </c:ext>
          </c:extLst>
        </c:ser>
        <c:dLbls>
          <c:showLegendKey val="0"/>
          <c:showVal val="0"/>
          <c:showCatName val="0"/>
          <c:showSerName val="0"/>
          <c:showPercent val="0"/>
          <c:showBubbleSize val="0"/>
        </c:dLbls>
        <c:gapWidth val="219"/>
        <c:overlap val="100"/>
        <c:axId val="1338589952"/>
        <c:axId val="1338590368"/>
      </c:barChart>
      <c:lineChart>
        <c:grouping val="standard"/>
        <c:varyColors val="0"/>
        <c:ser>
          <c:idx val="2"/>
          <c:order val="2"/>
          <c:tx>
            <c:v>Scénario SNBC 2015</c:v>
          </c:tx>
          <c:spPr>
            <a:ln w="28575" cap="rnd">
              <a:solidFill>
                <a:srgbClr val="00B050"/>
              </a:solidFill>
              <a:prstDash val="sysDot"/>
              <a:round/>
            </a:ln>
            <a:effectLst/>
          </c:spPr>
          <c:marker>
            <c:symbol val="none"/>
          </c:marker>
          <c:cat>
            <c:numRef>
              <c:extLst>
                <c:ext xmlns:c15="http://schemas.microsoft.com/office/drawing/2012/chart" uri="{02D57815-91ED-43cb-92C2-25804820EDAC}">
                  <c15:fullRef>
                    <c15:sqref>'Suivi 2019 - indicateurs SNBC1'!$O$1:$BW$1</c15:sqref>
                  </c15:fullRef>
                </c:ext>
              </c:extLst>
              <c:f>'Suivi 2019 - indicateurs SNBC1'!$AM$1:$BC$1</c:f>
              <c:numCache>
                <c:formatCode>General</c:formatCode>
                <c:ptCount val="1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numCache>
            </c:numRef>
          </c:cat>
          <c:val>
            <c:numRef>
              <c:extLst>
                <c:ext xmlns:c15="http://schemas.microsoft.com/office/drawing/2012/chart" uri="{02D57815-91ED-43cb-92C2-25804820EDAC}">
                  <c15:fullRef>
                    <c15:sqref>'Suivi 2019 - indicateurs SNBC1'!$O$15:$BW$15</c15:sqref>
                  </c15:fullRef>
                </c:ext>
              </c:extLst>
              <c:f>'Suivi 2019 - indicateurs SNBC1'!$AM$15:$BC$15</c:f>
              <c:numCache>
                <c:formatCode>0.00</c:formatCode>
                <c:ptCount val="17"/>
                <c:pt idx="1">
                  <c:v>456.28263158350848</c:v>
                </c:pt>
                <c:pt idx="2">
                  <c:v>446.26830028298122</c:v>
                </c:pt>
                <c:pt idx="3">
                  <c:v>436.25396898245492</c:v>
                </c:pt>
                <c:pt idx="4">
                  <c:v>426.2396376819288</c:v>
                </c:pt>
                <c:pt idx="5">
                  <c:v>416.22530638140262</c:v>
                </c:pt>
                <c:pt idx="6">
                  <c:v>406.21097508087405</c:v>
                </c:pt>
                <c:pt idx="7">
                  <c:v>397.9619730475963</c:v>
                </c:pt>
                <c:pt idx="8">
                  <c:v>389.71297101431702</c:v>
                </c:pt>
                <c:pt idx="9">
                  <c:v>381.46396898103791</c:v>
                </c:pt>
                <c:pt idx="10">
                  <c:v>373.21496694775794</c:v>
                </c:pt>
                <c:pt idx="11">
                  <c:v>364.96596491447849</c:v>
                </c:pt>
                <c:pt idx="12">
                  <c:v>357.11486566228206</c:v>
                </c:pt>
                <c:pt idx="13">
                  <c:v>349.26376641008591</c:v>
                </c:pt>
                <c:pt idx="14">
                  <c:v>341.41266715788947</c:v>
                </c:pt>
                <c:pt idx="15">
                  <c:v>325.16597235068247</c:v>
                </c:pt>
                <c:pt idx="16">
                  <c:v>315.21597420973336</c:v>
                </c:pt>
              </c:numCache>
            </c:numRef>
          </c:val>
          <c:smooth val="0"/>
          <c:extLst>
            <c:ext xmlns:c16="http://schemas.microsoft.com/office/drawing/2014/chart" uri="{C3380CC4-5D6E-409C-BE32-E72D297353CC}">
              <c16:uniqueId val="{00000002-411B-4938-B617-0D5DD3ADE84E}"/>
            </c:ext>
          </c:extLst>
        </c:ser>
        <c:ser>
          <c:idx val="3"/>
          <c:order val="3"/>
          <c:tx>
            <c:v>Parts annuelles indicatives des budgets carbone adoptés en 2015 ajustés en 2019</c:v>
          </c:tx>
          <c:spPr>
            <a:ln w="28575" cap="rnd">
              <a:noFill/>
              <a:prstDash val="dash"/>
              <a:round/>
            </a:ln>
            <a:effectLst/>
          </c:spPr>
          <c:marker>
            <c:symbol val="dash"/>
            <c:size val="7"/>
            <c:spPr>
              <a:solidFill>
                <a:srgbClr val="00B050"/>
              </a:solidFill>
              <a:ln w="9525">
                <a:solidFill>
                  <a:srgbClr val="00B050"/>
                </a:solidFill>
              </a:ln>
              <a:effectLst/>
            </c:spPr>
          </c:marker>
          <c:cat>
            <c:strLit>
              <c:ptCount val="1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'Suivi 2019 - indicateurs SNBC1'!$O$16:$BW$16</c15:sqref>
                  </c15:fullRef>
                </c:ext>
              </c:extLst>
              <c:f>'Suivi 2019 - indicateurs SNBC1'!$AM$16:$BC$16</c:f>
              <c:numCache>
                <c:formatCode>0.00</c:formatCode>
                <c:ptCount val="17"/>
                <c:pt idx="1">
                  <c:v>456.28263158350848</c:v>
                </c:pt>
                <c:pt idx="2">
                  <c:v>446.26830028298122</c:v>
                </c:pt>
                <c:pt idx="3">
                  <c:v>436.25396898245492</c:v>
                </c:pt>
                <c:pt idx="4">
                  <c:v>426.2396376819288</c:v>
                </c:pt>
                <c:pt idx="5">
                  <c:v>416.22530638140262</c:v>
                </c:pt>
                <c:pt idx="6">
                  <c:v>406.21097508087405</c:v>
                </c:pt>
                <c:pt idx="7">
                  <c:v>397.9619730475963</c:v>
                </c:pt>
                <c:pt idx="8">
                  <c:v>389.71297101431702</c:v>
                </c:pt>
                <c:pt idx="9">
                  <c:v>381.46396898103791</c:v>
                </c:pt>
                <c:pt idx="10">
                  <c:v>373.21496694775794</c:v>
                </c:pt>
                <c:pt idx="11">
                  <c:v>364.96596491447849</c:v>
                </c:pt>
                <c:pt idx="12">
                  <c:v>357.11486566228206</c:v>
                </c:pt>
                <c:pt idx="13">
                  <c:v>349.26376641008591</c:v>
                </c:pt>
                <c:pt idx="14">
                  <c:v>341.41266715788947</c:v>
                </c:pt>
              </c:numCache>
            </c:numRef>
          </c:val>
          <c:smooth val="0"/>
          <c:extLst>
            <c:ext xmlns:c16="http://schemas.microsoft.com/office/drawing/2014/chart" uri="{C3380CC4-5D6E-409C-BE32-E72D297353CC}">
              <c16:uniqueId val="{00000003-411B-4938-B617-0D5DD3ADE84E}"/>
            </c:ext>
          </c:extLst>
        </c:ser>
        <c:ser>
          <c:idx val="4"/>
          <c:order val="4"/>
          <c:tx>
            <c:strRef>
              <c:f>'Suivi 2019 - indicateurs SNBC1'!$C$17</c:f>
              <c:strCache>
                <c:ptCount val="1"/>
                <c:pt idx="0">
                  <c:v>IR2 - Scénario SNBC 2018</c:v>
                </c:pt>
              </c:strCache>
            </c:strRef>
          </c:tx>
          <c:spPr>
            <a:ln w="28575" cap="rnd">
              <a:solidFill>
                <a:srgbClr val="FFC000"/>
              </a:solidFill>
              <a:prstDash val="sysDot"/>
              <a:round/>
            </a:ln>
            <a:effectLst/>
          </c:spPr>
          <c:marker>
            <c:symbol val="none"/>
          </c:marker>
          <c:cat>
            <c:strLit>
              <c:ptCount val="1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'Suivi 2019 - indicateurs SNBC1'!$O$17:$BW$17</c15:sqref>
                  </c15:fullRef>
                </c:ext>
              </c:extLst>
              <c:f>'Suivi 2019 - indicateurs SNBC1'!$AM$17:$BC$17</c:f>
              <c:numCache>
                <c:formatCode>0.00</c:formatCode>
                <c:ptCount val="17"/>
                <c:pt idx="5">
                  <c:v>443.05000000000007</c:v>
                </c:pt>
                <c:pt idx="6">
                  <c:v>436.41</c:v>
                </c:pt>
                <c:pt idx="7">
                  <c:v>422.74</c:v>
                </c:pt>
                <c:pt idx="8">
                  <c:v>409.05000000000007</c:v>
                </c:pt>
                <c:pt idx="9">
                  <c:v>395.36999999999995</c:v>
                </c:pt>
                <c:pt idx="10">
                  <c:v>381.69000000000005</c:v>
                </c:pt>
                <c:pt idx="11">
                  <c:v>368</c:v>
                </c:pt>
                <c:pt idx="12">
                  <c:v>356.52</c:v>
                </c:pt>
                <c:pt idx="13">
                  <c:v>345.02000000000004</c:v>
                </c:pt>
                <c:pt idx="14">
                  <c:v>333.53</c:v>
                </c:pt>
                <c:pt idx="15">
                  <c:v>322.03999999999996</c:v>
                </c:pt>
                <c:pt idx="16">
                  <c:v>310.55</c:v>
                </c:pt>
              </c:numCache>
            </c:numRef>
          </c:val>
          <c:smooth val="0"/>
          <c:extLst>
            <c:ext xmlns:c16="http://schemas.microsoft.com/office/drawing/2014/chart" uri="{C3380CC4-5D6E-409C-BE32-E72D297353CC}">
              <c16:uniqueId val="{00000004-411B-4938-B617-0D5DD3ADE84E}"/>
            </c:ext>
          </c:extLst>
        </c:ser>
        <c:ser>
          <c:idx val="5"/>
          <c:order val="5"/>
          <c:tx>
            <c:v>Parts annuelles indicatives des projets de budgets carbone 2019</c:v>
          </c:tx>
          <c:spPr>
            <a:ln w="28575" cap="rnd">
              <a:noFill/>
              <a:prstDash val="dash"/>
              <a:round/>
            </a:ln>
            <a:effectLst/>
          </c:spPr>
          <c:marker>
            <c:symbol val="dash"/>
            <c:size val="7"/>
            <c:spPr>
              <a:solidFill>
                <a:srgbClr val="FFC000"/>
              </a:solidFill>
              <a:ln w="9525">
                <a:solidFill>
                  <a:srgbClr val="FFC000"/>
                </a:solidFill>
              </a:ln>
              <a:effectLst/>
            </c:spPr>
          </c:marker>
          <c:cat>
            <c:strLit>
              <c:ptCount val="1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'Suivi 2019 - indicateurs SNBC1'!$O$18:$BW$18</c15:sqref>
                  </c15:fullRef>
                </c:ext>
              </c:extLst>
              <c:f>'Suivi 2019 - indicateurs SNBC1'!$AM$18:$BC$18</c:f>
              <c:numCache>
                <c:formatCode>0.00</c:formatCode>
                <c:ptCount val="17"/>
                <c:pt idx="5">
                  <c:v>443.05000000000007</c:v>
                </c:pt>
                <c:pt idx="6">
                  <c:v>436.41</c:v>
                </c:pt>
                <c:pt idx="7">
                  <c:v>422.74</c:v>
                </c:pt>
                <c:pt idx="8">
                  <c:v>409.05000000000007</c:v>
                </c:pt>
                <c:pt idx="9">
                  <c:v>395.36999999999995</c:v>
                </c:pt>
                <c:pt idx="10">
                  <c:v>381.69000000000005</c:v>
                </c:pt>
                <c:pt idx="11">
                  <c:v>368</c:v>
                </c:pt>
                <c:pt idx="12">
                  <c:v>356.52</c:v>
                </c:pt>
                <c:pt idx="13">
                  <c:v>345.02000000000004</c:v>
                </c:pt>
                <c:pt idx="14">
                  <c:v>333.53</c:v>
                </c:pt>
                <c:pt idx="15">
                  <c:v>322.03999999999996</c:v>
                </c:pt>
                <c:pt idx="16">
                  <c:v>310.55</c:v>
                </c:pt>
              </c:numCache>
            </c:numRef>
          </c:val>
          <c:smooth val="0"/>
          <c:extLst>
            <c:ext xmlns:c16="http://schemas.microsoft.com/office/drawing/2014/chart" uri="{C3380CC4-5D6E-409C-BE32-E72D297353CC}">
              <c16:uniqueId val="{00000005-411B-4938-B617-0D5DD3ADE84E}"/>
            </c:ext>
          </c:extLst>
        </c:ser>
        <c:dLbls>
          <c:showLegendKey val="0"/>
          <c:showVal val="0"/>
          <c:showCatName val="0"/>
          <c:showSerName val="0"/>
          <c:showPercent val="0"/>
          <c:showBubbleSize val="0"/>
        </c:dLbls>
        <c:marker val="1"/>
        <c:smooth val="0"/>
        <c:axId val="1338589952"/>
        <c:axId val="1338590368"/>
      </c:lineChart>
      <c:catAx>
        <c:axId val="1338589952"/>
        <c:scaling>
          <c:orientation val="minMax"/>
        </c:scaling>
        <c:delete val="0"/>
        <c:axPos val="b"/>
        <c:numFmt formatCode="General" sourceLinked="1"/>
        <c:majorTickMark val="none"/>
        <c:minorTickMark val="cross"/>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338590368"/>
        <c:crosses val="autoZero"/>
        <c:auto val="1"/>
        <c:lblAlgn val="ctr"/>
        <c:lblOffset val="100"/>
        <c:noMultiLvlLbl val="0"/>
      </c:catAx>
      <c:valAx>
        <c:axId val="1338590368"/>
        <c:scaling>
          <c:orientation val="minMax"/>
          <c:min val="3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sz="1000"/>
                  <a:t>Mt</a:t>
                </a:r>
                <a:r>
                  <a:rPr lang="fr-FR" sz="1000" baseline="0"/>
                  <a:t>CO2eq</a:t>
                </a:r>
                <a:endParaRPr lang="fr-FR" sz="1000"/>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338589952"/>
        <c:crosses val="autoZero"/>
        <c:crossBetween val="between"/>
      </c:valAx>
      <c:spPr>
        <a:noFill/>
        <a:ln>
          <a:noFill/>
        </a:ln>
        <a:effectLst/>
      </c:spPr>
    </c:plotArea>
    <c:legend>
      <c:legendPos val="r"/>
      <c:layout>
        <c:manualLayout>
          <c:xMode val="edge"/>
          <c:yMode val="edge"/>
          <c:x val="7.5738666872214797E-2"/>
          <c:y val="0.70288929776142284"/>
          <c:w val="0.88685314420064665"/>
          <c:h val="0.2971107022385771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0">
                <a:solidFill>
                  <a:srgbClr val="595959"/>
                </a:solidFill>
              </a:defRPr>
            </a:pPr>
            <a:r>
              <a:rPr lang="en-US" sz="1050" b="0">
                <a:solidFill>
                  <a:srgbClr val="595959"/>
                </a:solidFill>
              </a:rPr>
              <a:t>Contribution transversale du secteur forêt-bois à l'atténuation entre 2011 et 2017 </a:t>
            </a:r>
          </a:p>
        </c:rich>
      </c:tx>
      <c:overlay val="0"/>
      <c:spPr>
        <a:solidFill>
          <a:schemeClr val="bg1"/>
        </a:solidFill>
      </c:spPr>
    </c:title>
    <c:autoTitleDeleted val="0"/>
    <c:plotArea>
      <c:layout>
        <c:manualLayout>
          <c:layoutTarget val="inner"/>
          <c:xMode val="edge"/>
          <c:yMode val="edge"/>
          <c:x val="7.5009150326797391E-2"/>
          <c:y val="0.1815854249890318"/>
          <c:w val="0.89238984674329502"/>
          <c:h val="0.47649484570829592"/>
        </c:manualLayout>
      </c:layout>
      <c:areaChart>
        <c:grouping val="stacked"/>
        <c:varyColors val="0"/>
        <c:ser>
          <c:idx val="3"/>
          <c:order val="1"/>
          <c:tx>
            <c:v>Séquestration forestière nette</c:v>
          </c:tx>
          <c:spPr>
            <a:solidFill>
              <a:srgbClr val="00B050"/>
            </a:solidFill>
            <a:ln>
              <a:noFill/>
              <a:prstDash val="sysDot"/>
            </a:ln>
          </c:spPr>
          <c:dLbls>
            <c:numFmt formatCode="#,##0.0" sourceLinked="0"/>
            <c:spPr>
              <a:noFill/>
              <a:ln>
                <a:noFill/>
              </a:ln>
              <a:effectLst/>
            </c:spPr>
            <c:txPr>
              <a:bodyPr wrap="square" lIns="38100" tIns="19050" rIns="38100" bIns="19050" anchor="ctr" anchorCtr="1">
                <a:spAutoFit/>
              </a:bodyPr>
              <a:lstStyle/>
              <a:p>
                <a:pPr>
                  <a:defRPr sz="80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'Suivi 2019 - indicateurs SNBC1'!$AJ$1:$AP$1</c:f>
              <c:numCache>
                <c:formatCode>General</c:formatCode>
                <c:ptCount val="7"/>
                <c:pt idx="0">
                  <c:v>2011</c:v>
                </c:pt>
                <c:pt idx="1">
                  <c:v>2012</c:v>
                </c:pt>
                <c:pt idx="2">
                  <c:v>2013</c:v>
                </c:pt>
                <c:pt idx="3">
                  <c:v>2014</c:v>
                </c:pt>
                <c:pt idx="4">
                  <c:v>2015</c:v>
                </c:pt>
                <c:pt idx="5">
                  <c:v>2016</c:v>
                </c:pt>
                <c:pt idx="6">
                  <c:v>2017</c:v>
                </c:pt>
              </c:numCache>
              <c:extLst/>
            </c:numRef>
          </c:cat>
          <c:val>
            <c:numRef>
              <c:f>'Suivi 2019 - indicateurs SNBC1'!$AJ$147:$AP$147</c:f>
              <c:numCache>
                <c:formatCode>0.00</c:formatCode>
                <c:ptCount val="7"/>
                <c:pt idx="0">
                  <c:v>-53.001540613008387</c:v>
                </c:pt>
                <c:pt idx="1">
                  <c:v>-56.32189225642383</c:v>
                </c:pt>
                <c:pt idx="2">
                  <c:v>-60.404992855613045</c:v>
                </c:pt>
                <c:pt idx="3">
                  <c:v>-52.734505125075543</c:v>
                </c:pt>
                <c:pt idx="4">
                  <c:v>-56.628687223319567</c:v>
                </c:pt>
                <c:pt idx="5">
                  <c:v>-54.789579021483</c:v>
                </c:pt>
                <c:pt idx="6">
                  <c:v>-52.858146639948167</c:v>
                </c:pt>
              </c:numCache>
              <c:extLst/>
            </c:numRef>
          </c:val>
          <c:extLst>
            <c:ext xmlns:c16="http://schemas.microsoft.com/office/drawing/2014/chart" uri="{C3380CC4-5D6E-409C-BE32-E72D297353CC}">
              <c16:uniqueId val="{00000000-42CB-48F8-A35A-A73B6E218588}"/>
            </c:ext>
          </c:extLst>
        </c:ser>
        <c:ser>
          <c:idx val="6"/>
          <c:order val="2"/>
          <c:tx>
            <c:v>Effet de substitution énergie</c:v>
          </c:tx>
          <c:spPr>
            <a:solidFill>
              <a:schemeClr val="accent4">
                <a:lumMod val="50000"/>
              </a:schemeClr>
            </a:solidFill>
            <a:ln>
              <a:noFill/>
              <a:prstDash val="sysDot"/>
            </a:ln>
          </c:spPr>
          <c:cat>
            <c:numRef>
              <c:f>'Suivi 2019 - indicateurs SNBC1'!$AJ$1:$AP$1</c:f>
              <c:numCache>
                <c:formatCode>General</c:formatCode>
                <c:ptCount val="7"/>
                <c:pt idx="0">
                  <c:v>2011</c:v>
                </c:pt>
                <c:pt idx="1">
                  <c:v>2012</c:v>
                </c:pt>
                <c:pt idx="2">
                  <c:v>2013</c:v>
                </c:pt>
                <c:pt idx="3">
                  <c:v>2014</c:v>
                </c:pt>
                <c:pt idx="4">
                  <c:v>2015</c:v>
                </c:pt>
                <c:pt idx="5">
                  <c:v>2016</c:v>
                </c:pt>
                <c:pt idx="6">
                  <c:v>2017</c:v>
                </c:pt>
              </c:numCache>
              <c:extLst/>
            </c:numRef>
          </c:cat>
          <c:val>
            <c:numRef>
              <c:f>'Suivi 2019 - indicateurs SNBC1'!$AJ$158:$AP$158</c:f>
              <c:numCache>
                <c:formatCode>0.00</c:formatCode>
                <c:ptCount val="7"/>
                <c:pt idx="0">
                  <c:v>-19.221273464003396</c:v>
                </c:pt>
                <c:pt idx="1">
                  <c:v>-22.071444855614395</c:v>
                </c:pt>
                <c:pt idx="2">
                  <c:v>-24.8854195301499</c:v>
                </c:pt>
                <c:pt idx="3">
                  <c:v>-21.550134634352798</c:v>
                </c:pt>
                <c:pt idx="4">
                  <c:v>-23.342700000000001</c:v>
                </c:pt>
                <c:pt idx="5">
                  <c:v>-25.5306</c:v>
                </c:pt>
                <c:pt idx="6">
                  <c:v>-25.146182721608231</c:v>
                </c:pt>
              </c:numCache>
              <c:extLst/>
            </c:numRef>
          </c:val>
          <c:extLst>
            <c:ext xmlns:c16="http://schemas.microsoft.com/office/drawing/2014/chart" uri="{C3380CC4-5D6E-409C-BE32-E72D297353CC}">
              <c16:uniqueId val="{00000001-42CB-48F8-A35A-A73B6E218588}"/>
            </c:ext>
          </c:extLst>
        </c:ser>
        <c:ser>
          <c:idx val="7"/>
          <c:order val="3"/>
          <c:tx>
            <c:v>Effet de substitution matériau</c:v>
          </c:tx>
          <c:spPr>
            <a:solidFill>
              <a:schemeClr val="accent4">
                <a:lumMod val="75000"/>
              </a:schemeClr>
            </a:solidFill>
            <a:ln>
              <a:noFill/>
              <a:prstDash val="sysDot"/>
            </a:ln>
          </c:spPr>
          <c:cat>
            <c:numRef>
              <c:f>'Suivi 2019 - indicateurs SNBC1'!$AJ$1:$AP$1</c:f>
              <c:numCache>
                <c:formatCode>General</c:formatCode>
                <c:ptCount val="7"/>
                <c:pt idx="0">
                  <c:v>2011</c:v>
                </c:pt>
                <c:pt idx="1">
                  <c:v>2012</c:v>
                </c:pt>
                <c:pt idx="2">
                  <c:v>2013</c:v>
                </c:pt>
                <c:pt idx="3">
                  <c:v>2014</c:v>
                </c:pt>
                <c:pt idx="4">
                  <c:v>2015</c:v>
                </c:pt>
                <c:pt idx="5">
                  <c:v>2016</c:v>
                </c:pt>
                <c:pt idx="6">
                  <c:v>2017</c:v>
                </c:pt>
              </c:numCache>
              <c:extLst/>
            </c:numRef>
          </c:cat>
          <c:val>
            <c:numRef>
              <c:f>'Suivi 2019 - indicateurs SNBC1'!$AJ$160:$AP$160</c:f>
              <c:numCache>
                <c:formatCode>0.00</c:formatCode>
                <c:ptCount val="7"/>
                <c:pt idx="0">
                  <c:v>-20.64</c:v>
                </c:pt>
                <c:pt idx="1">
                  <c:v>-22.24</c:v>
                </c:pt>
                <c:pt idx="2">
                  <c:v>-21.92</c:v>
                </c:pt>
                <c:pt idx="3">
                  <c:v>-21.120000000000005</c:v>
                </c:pt>
                <c:pt idx="4">
                  <c:v>-21.12</c:v>
                </c:pt>
                <c:pt idx="5">
                  <c:v>-20.96</c:v>
                </c:pt>
                <c:pt idx="6">
                  <c:v>-22.24</c:v>
                </c:pt>
              </c:numCache>
              <c:extLst/>
            </c:numRef>
          </c:val>
          <c:extLst>
            <c:ext xmlns:c16="http://schemas.microsoft.com/office/drawing/2014/chart" uri="{C3380CC4-5D6E-409C-BE32-E72D297353CC}">
              <c16:uniqueId val="{00000002-42CB-48F8-A35A-A73B6E218588}"/>
            </c:ext>
          </c:extLst>
        </c:ser>
        <c:dLbls>
          <c:showLegendKey val="0"/>
          <c:showVal val="0"/>
          <c:showCatName val="0"/>
          <c:showSerName val="0"/>
          <c:showPercent val="0"/>
          <c:showBubbleSize val="0"/>
        </c:dLbls>
        <c:axId val="1415974400"/>
        <c:axId val="1415974816"/>
      </c:areaChart>
      <c:lineChart>
        <c:grouping val="standard"/>
        <c:varyColors val="0"/>
        <c:ser>
          <c:idx val="0"/>
          <c:order val="0"/>
          <c:tx>
            <c:v>Contribution transversale du secteur forêt-bois à l'atténuation</c:v>
          </c:tx>
          <c:spPr>
            <a:ln>
              <a:solidFill>
                <a:schemeClr val="tx1"/>
              </a:solidFill>
            </a:ln>
          </c:spPr>
          <c:marker>
            <c:symbol val="none"/>
          </c:marker>
          <c:dLbls>
            <c:numFmt formatCode="#,##0" sourceLinked="0"/>
            <c:spPr>
              <a:noFill/>
              <a:ln>
                <a:noFill/>
              </a:ln>
              <a:effectLst/>
            </c:spPr>
            <c:txPr>
              <a:bodyPr wrap="square" lIns="38100" tIns="19050" rIns="38100" bIns="19050" anchor="ctr">
                <a:spAutoFit/>
              </a:bodyPr>
              <a:lstStyle/>
              <a:p>
                <a:pPr>
                  <a:defRPr sz="800"/>
                </a:pPr>
                <a:endParaRPr lang="fr-FR"/>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'Suivi 2019 - indicateurs SNBC1'!$AJ$1:$AP$1</c:f>
              <c:numCache>
                <c:formatCode>General</c:formatCode>
                <c:ptCount val="7"/>
                <c:pt idx="0">
                  <c:v>2011</c:v>
                </c:pt>
                <c:pt idx="1">
                  <c:v>2012</c:v>
                </c:pt>
                <c:pt idx="2">
                  <c:v>2013</c:v>
                </c:pt>
                <c:pt idx="3">
                  <c:v>2014</c:v>
                </c:pt>
                <c:pt idx="4">
                  <c:v>2015</c:v>
                </c:pt>
                <c:pt idx="5">
                  <c:v>2016</c:v>
                </c:pt>
                <c:pt idx="6">
                  <c:v>2017</c:v>
                </c:pt>
              </c:numCache>
              <c:extLst/>
            </c:numRef>
          </c:cat>
          <c:val>
            <c:numRef>
              <c:f>'Suivi 2019 - indicateurs SNBC1'!$AJ$139:$AP$139</c:f>
              <c:numCache>
                <c:formatCode>0.00</c:formatCode>
                <c:ptCount val="7"/>
                <c:pt idx="0">
                  <c:v>-96.303690779463793</c:v>
                </c:pt>
                <c:pt idx="1">
                  <c:v>-104.07421381449022</c:v>
                </c:pt>
                <c:pt idx="2">
                  <c:v>-108.97585888397295</c:v>
                </c:pt>
                <c:pt idx="3">
                  <c:v>-97.046162800708345</c:v>
                </c:pt>
                <c:pt idx="4">
                  <c:v>-102.18283854986957</c:v>
                </c:pt>
                <c:pt idx="5">
                  <c:v>-102.109533848593</c:v>
                </c:pt>
                <c:pt idx="6">
                  <c:v>-101.43943255408639</c:v>
                </c:pt>
              </c:numCache>
              <c:extLst/>
            </c:numRef>
          </c:val>
          <c:smooth val="0"/>
          <c:extLst>
            <c:ext xmlns:c16="http://schemas.microsoft.com/office/drawing/2014/chart" uri="{C3380CC4-5D6E-409C-BE32-E72D297353CC}">
              <c16:uniqueId val="{00000005-42CB-48F8-A35A-A73B6E218588}"/>
            </c:ext>
          </c:extLst>
        </c:ser>
        <c:ser>
          <c:idx val="1"/>
          <c:order val="4"/>
          <c:tx>
            <c:strRef>
              <c:f>'Suivi 2019 - indicateurs SNBC1'!$C$145:$C$146</c:f>
              <c:strCache>
                <c:ptCount val="1"/>
                <c:pt idx="0">
                  <c:v>Accroissement biologique (net de la mortalité, feux de forêt inclus)</c:v>
                </c:pt>
              </c:strCache>
            </c:strRef>
          </c:tx>
          <c:spPr>
            <a:ln>
              <a:solidFill>
                <a:schemeClr val="accent6">
                  <a:lumMod val="50000"/>
                </a:schemeClr>
              </a:solidFill>
              <a:prstDash val="sysDot"/>
            </a:ln>
          </c:spPr>
          <c:marker>
            <c:symbol val="none"/>
          </c:marker>
          <c:cat>
            <c:numRef>
              <c:f>'Suivi 2019 - indicateurs SNBC1'!$AJ$1:$AP$1</c:f>
              <c:numCache>
                <c:formatCode>General</c:formatCode>
                <c:ptCount val="7"/>
                <c:pt idx="0">
                  <c:v>2011</c:v>
                </c:pt>
                <c:pt idx="1">
                  <c:v>2012</c:v>
                </c:pt>
                <c:pt idx="2">
                  <c:v>2013</c:v>
                </c:pt>
                <c:pt idx="3">
                  <c:v>2014</c:v>
                </c:pt>
                <c:pt idx="4">
                  <c:v>2015</c:v>
                </c:pt>
                <c:pt idx="5">
                  <c:v>2016</c:v>
                </c:pt>
                <c:pt idx="6">
                  <c:v>2017</c:v>
                </c:pt>
              </c:numCache>
              <c:extLst/>
            </c:numRef>
          </c:cat>
          <c:val>
            <c:numRef>
              <c:f>'Suivi 2019 - indicateurs SNBC1'!#REF!</c:f>
            </c:numRef>
          </c:val>
          <c:smooth val="0"/>
          <c:extLst>
            <c:ext xmlns:c16="http://schemas.microsoft.com/office/drawing/2014/chart" uri="{C3380CC4-5D6E-409C-BE32-E72D297353CC}">
              <c16:uniqueId val="{00000006-42CB-48F8-A35A-A73B6E218588}"/>
            </c:ext>
          </c:extLst>
        </c:ser>
        <c:ser>
          <c:idx val="2"/>
          <c:order val="5"/>
          <c:tx>
            <c:strRef>
              <c:f>'Suivi 2019 - indicateurs SNBC1'!$C$145:$C$146</c:f>
              <c:strCache>
                <c:ptCount val="1"/>
                <c:pt idx="0">
                  <c:v>Accroissement biologique (net de la mortalité, feux de forêt inclus)</c:v>
                </c:pt>
              </c:strCache>
            </c:strRef>
          </c:tx>
          <c:spPr>
            <a:ln>
              <a:solidFill>
                <a:schemeClr val="accent6">
                  <a:lumMod val="75000"/>
                </a:schemeClr>
              </a:solidFill>
              <a:prstDash val="sysDot"/>
            </a:ln>
          </c:spPr>
          <c:marker>
            <c:symbol val="none"/>
          </c:marker>
          <c:cat>
            <c:numRef>
              <c:f>'Suivi 2019 - indicateurs SNBC1'!$AJ$1:$AP$1</c:f>
              <c:numCache>
                <c:formatCode>General</c:formatCode>
                <c:ptCount val="7"/>
                <c:pt idx="0">
                  <c:v>2011</c:v>
                </c:pt>
                <c:pt idx="1">
                  <c:v>2012</c:v>
                </c:pt>
                <c:pt idx="2">
                  <c:v>2013</c:v>
                </c:pt>
                <c:pt idx="3">
                  <c:v>2014</c:v>
                </c:pt>
                <c:pt idx="4">
                  <c:v>2015</c:v>
                </c:pt>
                <c:pt idx="5">
                  <c:v>2016</c:v>
                </c:pt>
                <c:pt idx="6">
                  <c:v>2017</c:v>
                </c:pt>
              </c:numCache>
              <c:extLst/>
            </c:numRef>
          </c:cat>
          <c:val>
            <c:numRef>
              <c:f>'Suivi 2019 - indicateurs SNBC1'!$AJ$145:$AP$145</c:f>
              <c:numCache>
                <c:formatCode>0.00</c:formatCode>
                <c:ptCount val="7"/>
                <c:pt idx="0">
                  <c:v>-130.12269582953516</c:v>
                </c:pt>
                <c:pt idx="1">
                  <c:v>-129.62105221768198</c:v>
                </c:pt>
                <c:pt idx="2">
                  <c:v>-131.09161487115279</c:v>
                </c:pt>
                <c:pt idx="3">
                  <c:v>-127.91575814811912</c:v>
                </c:pt>
                <c:pt idx="4">
                  <c:v>-131.27084043094041</c:v>
                </c:pt>
                <c:pt idx="5">
                  <c:v>-131.27084043094055</c:v>
                </c:pt>
                <c:pt idx="6">
                  <c:v>-131.2708404309405</c:v>
                </c:pt>
              </c:numCache>
              <c:extLst/>
            </c:numRef>
          </c:val>
          <c:smooth val="0"/>
          <c:extLst>
            <c:ext xmlns:c16="http://schemas.microsoft.com/office/drawing/2014/chart" uri="{C3380CC4-5D6E-409C-BE32-E72D297353CC}">
              <c16:uniqueId val="{00000000-5BA7-4323-817B-21F07275A420}"/>
            </c:ext>
          </c:extLst>
        </c:ser>
        <c:dLbls>
          <c:showLegendKey val="0"/>
          <c:showVal val="0"/>
          <c:showCatName val="0"/>
          <c:showSerName val="0"/>
          <c:showPercent val="0"/>
          <c:showBubbleSize val="0"/>
        </c:dLbls>
        <c:marker val="1"/>
        <c:smooth val="0"/>
        <c:axId val="1415974400"/>
        <c:axId val="1415974816"/>
      </c:lineChart>
      <c:catAx>
        <c:axId val="1415974400"/>
        <c:scaling>
          <c:orientation val="minMax"/>
        </c:scaling>
        <c:delete val="0"/>
        <c:axPos val="b"/>
        <c:numFmt formatCode="General" sourceLinked="1"/>
        <c:majorTickMark val="none"/>
        <c:minorTickMark val="cross"/>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415974816"/>
        <c:crosses val="autoZero"/>
        <c:auto val="1"/>
        <c:lblAlgn val="ctr"/>
        <c:lblOffset val="100"/>
        <c:noMultiLvlLbl val="0"/>
      </c:catAx>
      <c:valAx>
        <c:axId val="1415974816"/>
        <c:scaling>
          <c:orientation val="minMax"/>
          <c:max val="0"/>
          <c:min val="-16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sz="1000"/>
                  <a:t>MtCO2eq</a:t>
                </a:r>
              </a:p>
            </c:rich>
          </c:tx>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415974400"/>
        <c:crosses val="autoZero"/>
        <c:crossBetween val="between"/>
      </c:valAx>
    </c:plotArea>
    <c:legend>
      <c:legendPos val="b"/>
      <c:legendEntry>
        <c:idx val="0"/>
        <c:txPr>
          <a:bodyPr rot="0" spcFirstLastPara="1" vertOverflow="ellipsis" vert="horz" wrap="square" anchor="ctr" anchorCtr="1"/>
          <a:lstStyle/>
          <a:p>
            <a:pPr>
              <a:defRPr sz="1000" b="0" i="1" u="none" strike="noStrike" kern="1200" baseline="0">
                <a:solidFill>
                  <a:schemeClr val="tx1">
                    <a:lumMod val="65000"/>
                    <a:lumOff val="35000"/>
                  </a:schemeClr>
                </a:solidFill>
                <a:latin typeface="+mn-lt"/>
                <a:ea typeface="+mn-ea"/>
                <a:cs typeface="+mn-cs"/>
              </a:defRPr>
            </a:pPr>
            <a:endParaRPr lang="fr-FR"/>
          </a:p>
        </c:txPr>
      </c:legendEntry>
      <c:legendEntry>
        <c:idx val="1"/>
        <c:txPr>
          <a:bodyPr rot="0" spcFirstLastPara="1" vertOverflow="ellipsis" vert="horz" wrap="square" anchor="ctr" anchorCtr="1"/>
          <a:lstStyle/>
          <a:p>
            <a:pPr>
              <a:defRPr sz="1000" b="0" i="1" u="none" strike="noStrike" kern="1200" baseline="0">
                <a:solidFill>
                  <a:schemeClr val="tx1">
                    <a:lumMod val="65000"/>
                    <a:lumOff val="35000"/>
                  </a:schemeClr>
                </a:solidFill>
                <a:latin typeface="+mn-lt"/>
                <a:ea typeface="+mn-ea"/>
                <a:cs typeface="+mn-cs"/>
              </a:defRPr>
            </a:pPr>
            <a:endParaRPr lang="fr-FR"/>
          </a:p>
        </c:txPr>
      </c:legendEntry>
      <c:legendEntry>
        <c:idx val="2"/>
        <c:txPr>
          <a:bodyPr rot="0" spcFirstLastPara="1" vertOverflow="ellipsis" vert="horz" wrap="square" anchor="ctr" anchorCtr="1"/>
          <a:lstStyle/>
          <a:p>
            <a:pPr>
              <a:defRPr sz="1000" b="0" i="1" u="none" strike="noStrike" kern="1200" baseline="0">
                <a:solidFill>
                  <a:schemeClr val="tx1">
                    <a:lumMod val="65000"/>
                    <a:lumOff val="35000"/>
                  </a:schemeClr>
                </a:solidFill>
                <a:latin typeface="+mn-lt"/>
                <a:ea typeface="+mn-ea"/>
                <a:cs typeface="+mn-cs"/>
              </a:defRPr>
            </a:pPr>
            <a:endParaRPr lang="fr-FR"/>
          </a:p>
        </c:txPr>
      </c:legendEntry>
      <c:legendEntry>
        <c:idx val="3"/>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fr-FR"/>
          </a:p>
        </c:txPr>
      </c:legendEntry>
      <c:layout>
        <c:manualLayout>
          <c:xMode val="edge"/>
          <c:yMode val="edge"/>
          <c:x val="9.5444548695324913E-2"/>
          <c:y val="0.67801256848374336"/>
          <c:w val="0.88758448241615795"/>
          <c:h val="0.3091459396786930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span"/>
    <c:showDLblsOverMax val="0"/>
  </c:chart>
  <c:txPr>
    <a:bodyPr/>
    <a:lstStyle/>
    <a:p>
      <a:pPr>
        <a:defRPr/>
      </a:pPr>
      <a:endParaRPr lang="fr-FR"/>
    </a:p>
  </c:txPr>
  <c:printSettings>
    <c:headerFooter/>
    <c:pageMargins b="0.75" l="0.7" r="0.7" t="0.75" header="0.3" footer="0.3"/>
    <c:pageSetup/>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050"/>
              <a:t>Empreinte carbone de la France entre 2010 et 2017</a:t>
            </a:r>
          </a:p>
        </c:rich>
      </c:tx>
      <c:overlay val="0"/>
      <c:spPr>
        <a:solidFill>
          <a:sysClr val="window" lastClr="FFFFFF"/>
        </a:solid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8.9445256709632548E-2"/>
          <c:y val="0.12927993171343888"/>
          <c:w val="0.86554686550755566"/>
          <c:h val="0.53297087550586164"/>
        </c:manualLayout>
      </c:layout>
      <c:barChart>
        <c:barDir val="col"/>
        <c:grouping val="stacked"/>
        <c:varyColors val="0"/>
        <c:ser>
          <c:idx val="2"/>
          <c:order val="1"/>
          <c:tx>
            <c:v>dont émissions des ménages et associées aux activités économiques hors exportations (estimées entre 2015 et 2017)</c:v>
          </c:tx>
          <c:spPr>
            <a:solidFill>
              <a:schemeClr val="accent3"/>
            </a:solidFill>
            <a:ln w="1905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8"/>
              <c:pt idx="0">
                <c:v>2010</c:v>
              </c:pt>
              <c:pt idx="1">
                <c:v>2011</c:v>
              </c:pt>
              <c:pt idx="2">
                <c:v>2012</c:v>
              </c:pt>
              <c:pt idx="3">
                <c:v>2013</c:v>
              </c:pt>
              <c:pt idx="4">
                <c:v>2014</c:v>
              </c:pt>
              <c:pt idx="5">
                <c:v>2015</c:v>
              </c:pt>
              <c:pt idx="6">
                <c:v>2016</c:v>
              </c:pt>
              <c:pt idx="7">
                <c:v>2017</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'Suivi 2019 - indicateurs SNBC1'!$O$4:$AP$4</c15:sqref>
                  </c15:fullRef>
                </c:ext>
              </c:extLst>
              <c:f>'Suivi 2019 - indicateurs SNBC1'!$AI$4:$AP$4</c:f>
              <c:numCache>
                <c:formatCode>General</c:formatCode>
                <c:ptCount val="8"/>
                <c:pt idx="0" formatCode="0.00">
                  <c:v>5.7029730199859801</c:v>
                </c:pt>
                <c:pt idx="1" formatCode="0.00">
                  <c:v>5.2361346945023675</c:v>
                </c:pt>
                <c:pt idx="2" formatCode="0.00">
                  <c:v>5.2678736457358317</c:v>
                </c:pt>
                <c:pt idx="3" formatCode="0.00">
                  <c:v>5.2104164437521892</c:v>
                </c:pt>
                <c:pt idx="4" formatCode="0.00">
                  <c:v>4.8112993206200958</c:v>
                </c:pt>
                <c:pt idx="5" formatCode="0.00">
                  <c:v>4.8757890962646222</c:v>
                </c:pt>
                <c:pt idx="6" formatCode="0.00">
                  <c:v>4.9054598499943127</c:v>
                </c:pt>
                <c:pt idx="7" formatCode="0.00">
                  <c:v>4.9013900335288971</c:v>
                </c:pt>
              </c:numCache>
            </c:numRef>
          </c:val>
          <c:extLst>
            <c:ext xmlns:c16="http://schemas.microsoft.com/office/drawing/2014/chart" uri="{C3380CC4-5D6E-409C-BE32-E72D297353CC}">
              <c16:uniqueId val="{00000000-E6F7-4908-AD9A-5C027128E10B}"/>
            </c:ext>
          </c:extLst>
        </c:ser>
        <c:ser>
          <c:idx val="4"/>
          <c:order val="2"/>
          <c:tx>
            <c:v>Emissions associées aux importations (estimées entre 2015 et 2017)</c:v>
          </c:tx>
          <c:spPr>
            <a:solidFill>
              <a:srgbClr val="FF9900"/>
            </a:solidFill>
            <a:ln w="1905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8"/>
              <c:pt idx="0">
                <c:v>2010</c:v>
              </c:pt>
              <c:pt idx="1">
                <c:v>2011</c:v>
              </c:pt>
              <c:pt idx="2">
                <c:v>2012</c:v>
              </c:pt>
              <c:pt idx="3">
                <c:v>2013</c:v>
              </c:pt>
              <c:pt idx="4">
                <c:v>2014</c:v>
              </c:pt>
              <c:pt idx="5">
                <c:v>2015</c:v>
              </c:pt>
              <c:pt idx="6">
                <c:v>2016</c:v>
              </c:pt>
              <c:pt idx="7">
                <c:v>2017</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'Suivi 2019 - indicateurs SNBC1'!$O$6:$AP$6</c15:sqref>
                  </c15:fullRef>
                </c:ext>
              </c:extLst>
              <c:f>'Suivi 2019 - indicateurs SNBC1'!$AI$6:$AP$6</c:f>
              <c:numCache>
                <c:formatCode>General</c:formatCode>
                <c:ptCount val="8"/>
                <c:pt idx="0" formatCode="0.00">
                  <c:v>5.7109249846613528</c:v>
                </c:pt>
                <c:pt idx="1" formatCode="0.00">
                  <c:v>6.3793402304699898</c:v>
                </c:pt>
                <c:pt idx="2" formatCode="0.00">
                  <c:v>6.1106202103283094</c:v>
                </c:pt>
                <c:pt idx="3" formatCode="0.00">
                  <c:v>5.8924289614880898</c:v>
                </c:pt>
                <c:pt idx="4" formatCode="0.00">
                  <c:v>5.9937319875200199</c:v>
                </c:pt>
                <c:pt idx="5" formatCode="0.00">
                  <c:v>6.1242109037353778</c:v>
                </c:pt>
                <c:pt idx="6" formatCode="0.00">
                  <c:v>6.2145401500056865</c:v>
                </c:pt>
                <c:pt idx="7" formatCode="0.00">
                  <c:v>6.2886099664711024</c:v>
                </c:pt>
              </c:numCache>
            </c:numRef>
          </c:val>
          <c:extLst>
            <c:ext xmlns:c16="http://schemas.microsoft.com/office/drawing/2014/chart" uri="{C3380CC4-5D6E-409C-BE32-E72D297353CC}">
              <c16:uniqueId val="{00000001-E6F7-4908-AD9A-5C027128E10B}"/>
            </c:ext>
          </c:extLst>
        </c:ser>
        <c:dLbls>
          <c:showLegendKey val="0"/>
          <c:showVal val="1"/>
          <c:showCatName val="0"/>
          <c:showSerName val="0"/>
          <c:showPercent val="0"/>
          <c:showBubbleSize val="0"/>
        </c:dLbls>
        <c:gapWidth val="150"/>
        <c:overlap val="100"/>
        <c:axId val="1334356704"/>
        <c:axId val="1334358368"/>
      </c:barChart>
      <c:lineChart>
        <c:grouping val="standard"/>
        <c:varyColors val="0"/>
        <c:ser>
          <c:idx val="0"/>
          <c:order val="0"/>
          <c:tx>
            <c:v>Empreinte carbone de la France (estimée entre 2015 et 2017)</c:v>
          </c:tx>
          <c:spPr>
            <a:ln w="28575" cap="rnd">
              <a:noFill/>
              <a:round/>
            </a:ln>
            <a:effectLst/>
          </c:spPr>
          <c:marker>
            <c:symbol val="dash"/>
            <c:size val="5"/>
            <c:spPr>
              <a:solidFill>
                <a:srgbClr val="0070C0"/>
              </a:solidFill>
              <a:ln w="9525">
                <a:solidFill>
                  <a:srgbClr val="0070C0"/>
                </a:solidFill>
              </a:ln>
              <a:effectLst/>
            </c:spPr>
          </c:marker>
          <c:dLbls>
            <c:dLbl>
              <c:idx val="7"/>
              <c:spPr>
                <a:noFill/>
                <a:ln>
                  <a:noFill/>
                </a:ln>
                <a:effectLst/>
              </c:spPr>
              <c:txPr>
                <a:bodyPr rot="0" spcFirstLastPara="1" vertOverflow="ellipsis" vert="horz" wrap="square" lIns="38100" tIns="19050" rIns="38100" bIns="19050" anchor="ctr" anchorCtr="1">
                  <a:spAutoFit/>
                </a:bodyPr>
                <a:lstStyle/>
                <a:p>
                  <a:pPr>
                    <a:defRPr sz="800" b="1" i="1"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extLst>
                <c:ext xmlns:c16="http://schemas.microsoft.com/office/drawing/2014/chart" uri="{C3380CC4-5D6E-409C-BE32-E72D297353CC}">
                  <c16:uniqueId val="{00000002-E6F7-4908-AD9A-5C027128E10B}"/>
                </c:ext>
              </c:extLst>
            </c:dLbl>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'Suivi 2019 - indicateurs SNBC1'!$O$1:$AP$1</c15:sqref>
                  </c15:fullRef>
                </c:ext>
              </c:extLst>
              <c:f>'Suivi 2019 - indicateurs SNBC1'!$AI$1:$AP$1</c:f>
              <c:numCache>
                <c:formatCode>General</c:formatCode>
                <c:ptCount val="8"/>
                <c:pt idx="0">
                  <c:v>2010</c:v>
                </c:pt>
                <c:pt idx="1">
                  <c:v>2011</c:v>
                </c:pt>
                <c:pt idx="2">
                  <c:v>2012</c:v>
                </c:pt>
                <c:pt idx="3">
                  <c:v>2013</c:v>
                </c:pt>
                <c:pt idx="4">
                  <c:v>2014</c:v>
                </c:pt>
                <c:pt idx="5">
                  <c:v>2015</c:v>
                </c:pt>
                <c:pt idx="6">
                  <c:v>2016</c:v>
                </c:pt>
                <c:pt idx="7">
                  <c:v>2017</c:v>
                </c:pt>
              </c:numCache>
            </c:numRef>
          </c:cat>
          <c:val>
            <c:numRef>
              <c:extLst>
                <c:ext xmlns:c15="http://schemas.microsoft.com/office/drawing/2012/chart" uri="{02D57815-91ED-43cb-92C2-25804820EDAC}">
                  <c15:fullRef>
                    <c15:sqref>'Suivi 2019 - indicateurs SNBC1'!$O$2:$AP$2</c15:sqref>
                  </c15:fullRef>
                </c:ext>
              </c:extLst>
              <c:f>'Suivi 2019 - indicateurs SNBC1'!$AI$2:$AP$2</c:f>
              <c:numCache>
                <c:formatCode>0.00</c:formatCode>
                <c:ptCount val="8"/>
                <c:pt idx="0">
                  <c:v>11.413898004647333</c:v>
                </c:pt>
                <c:pt idx="1">
                  <c:v>11.615474924972357</c:v>
                </c:pt>
                <c:pt idx="2">
                  <c:v>11.378493856064141</c:v>
                </c:pt>
                <c:pt idx="3">
                  <c:v>11.102845405240279</c:v>
                </c:pt>
                <c:pt idx="4">
                  <c:v>10.805031308140116</c:v>
                </c:pt>
                <c:pt idx="5">
                  <c:v>11</c:v>
                </c:pt>
                <c:pt idx="6">
                  <c:v>11.12</c:v>
                </c:pt>
                <c:pt idx="7">
                  <c:v>11.19</c:v>
                </c:pt>
              </c:numCache>
            </c:numRef>
          </c:val>
          <c:smooth val="0"/>
          <c:extLst>
            <c:ext xmlns:c16="http://schemas.microsoft.com/office/drawing/2014/chart" uri="{C3380CC4-5D6E-409C-BE32-E72D297353CC}">
              <c16:uniqueId val="{00000003-E6F7-4908-AD9A-5C027128E10B}"/>
            </c:ext>
          </c:extLst>
        </c:ser>
        <c:dLbls>
          <c:showLegendKey val="0"/>
          <c:showVal val="1"/>
          <c:showCatName val="0"/>
          <c:showSerName val="0"/>
          <c:showPercent val="0"/>
          <c:showBubbleSize val="0"/>
        </c:dLbls>
        <c:marker val="1"/>
        <c:smooth val="0"/>
        <c:axId val="1334356704"/>
        <c:axId val="1334358368"/>
      </c:lineChart>
      <c:catAx>
        <c:axId val="1334356704"/>
        <c:scaling>
          <c:orientation val="minMax"/>
        </c:scaling>
        <c:delete val="0"/>
        <c:axPos val="b"/>
        <c:numFmt formatCode="General" sourceLinked="1"/>
        <c:majorTickMark val="none"/>
        <c:minorTickMark val="cross"/>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334358368"/>
        <c:crosses val="autoZero"/>
        <c:auto val="1"/>
        <c:lblAlgn val="ctr"/>
        <c:lblOffset val="100"/>
        <c:noMultiLvlLbl val="0"/>
      </c:catAx>
      <c:valAx>
        <c:axId val="1334358368"/>
        <c:scaling>
          <c:orientation val="minMax"/>
          <c:max val="13"/>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sz="1000"/>
                  <a:t>en tCO2eq/hab</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334356704"/>
        <c:crosses val="autoZero"/>
        <c:crossBetween val="between"/>
      </c:valAx>
      <c:spPr>
        <a:noFill/>
        <a:ln>
          <a:noFill/>
        </a:ln>
        <a:effectLst/>
      </c:spPr>
    </c:plotArea>
    <c:legend>
      <c:legendPos val="r"/>
      <c:legendEntry>
        <c:idx val="0"/>
        <c:txPr>
          <a:bodyPr rot="0" spcFirstLastPara="1" vertOverflow="ellipsis" vert="horz" wrap="square" anchor="ctr" anchorCtr="1"/>
          <a:lstStyle/>
          <a:p>
            <a:pPr>
              <a:defRPr sz="1000" b="0" i="1" u="none" strike="noStrike" kern="1200" baseline="0">
                <a:solidFill>
                  <a:schemeClr val="tx1">
                    <a:lumMod val="65000"/>
                    <a:lumOff val="35000"/>
                  </a:schemeClr>
                </a:solidFill>
                <a:latin typeface="+mn-lt"/>
                <a:ea typeface="+mn-ea"/>
                <a:cs typeface="+mn-cs"/>
              </a:defRPr>
            </a:pPr>
            <a:endParaRPr lang="fr-FR"/>
          </a:p>
        </c:txPr>
      </c:legendEntry>
      <c:legendEntry>
        <c:idx val="1"/>
        <c:txPr>
          <a:bodyPr rot="0" spcFirstLastPara="1" vertOverflow="ellipsis" vert="horz" wrap="square" anchor="ctr" anchorCtr="1"/>
          <a:lstStyle/>
          <a:p>
            <a:pPr>
              <a:defRPr sz="1000" b="0" i="1" u="none" strike="noStrike" kern="1200" baseline="0">
                <a:solidFill>
                  <a:schemeClr val="tx1">
                    <a:lumMod val="65000"/>
                    <a:lumOff val="35000"/>
                  </a:schemeClr>
                </a:solidFill>
                <a:latin typeface="+mn-lt"/>
                <a:ea typeface="+mn-ea"/>
                <a:cs typeface="+mn-cs"/>
              </a:defRPr>
            </a:pPr>
            <a:endParaRPr lang="fr-FR"/>
          </a:p>
        </c:txPr>
      </c:legendEntry>
      <c:legendEntry>
        <c:idx val="2"/>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Entry>
      <c:layout>
        <c:manualLayout>
          <c:xMode val="edge"/>
          <c:yMode val="edge"/>
          <c:x val="5.2682043184840877E-2"/>
          <c:y val="0.73485935312854855"/>
          <c:w val="0.91522046382101563"/>
          <c:h val="0.24682964324844572"/>
        </c:manualLayout>
      </c:layout>
      <c:overlay val="0"/>
      <c:spPr>
        <a:solidFill>
          <a:schemeClr val="bg1"/>
        </a:solid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span"/>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050"/>
              <a:t>Niveau d'investissements</a:t>
            </a:r>
            <a:r>
              <a:rPr lang="fr-FR" sz="1050" baseline="0"/>
              <a:t> en faveur du climat entre 2011 et 2017</a:t>
            </a:r>
            <a:endParaRPr lang="fr-FR" sz="1050"/>
          </a:p>
        </c:rich>
      </c:tx>
      <c:layout>
        <c:manualLayout>
          <c:xMode val="edge"/>
          <c:yMode val="edge"/>
          <c:x val="0.20658218954248367"/>
          <c:y val="0"/>
        </c:manualLayout>
      </c:layout>
      <c:overlay val="0"/>
      <c:spPr>
        <a:solidFill>
          <a:sysClr val="window" lastClr="FFFFFF"/>
        </a:solid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9.8728386747873695E-2"/>
          <c:y val="0.12318974130154327"/>
          <c:w val="0.87465104571001073"/>
          <c:h val="0.76298099773990469"/>
        </c:manualLayout>
      </c:layout>
      <c:lineChart>
        <c:grouping val="standard"/>
        <c:varyColors val="0"/>
        <c:ser>
          <c:idx val="0"/>
          <c:order val="0"/>
          <c:tx>
            <c:v>Niveau d'investissements en faveur du climat (estimé pour 2018)</c:v>
          </c:tx>
          <c:spPr>
            <a:ln w="19050" cap="rnd">
              <a:solidFill>
                <a:srgbClr val="0070C0"/>
              </a:solidFill>
              <a:round/>
            </a:ln>
            <a:effectLst/>
          </c:spPr>
          <c:marker>
            <c:symbol val="none"/>
          </c:marker>
          <c:dLbls>
            <c:dLbl>
              <c:idx val="7"/>
              <c:numFmt formatCode="#,##0.0" sourceLinked="0"/>
              <c:spPr>
                <a:noFill/>
                <a:ln>
                  <a:noFill/>
                </a:ln>
                <a:effectLst/>
              </c:spPr>
              <c:txPr>
                <a:bodyPr rot="0" spcFirstLastPara="1" vertOverflow="ellipsis" vert="horz" wrap="square" lIns="38100" tIns="19050" rIns="38100" bIns="19050" anchor="ctr" anchorCtr="1">
                  <a:spAutoFit/>
                </a:bodyPr>
                <a:lstStyle/>
                <a:p>
                  <a:pPr>
                    <a:defRPr sz="800" b="0" i="1" u="none" strike="noStrike" kern="1200" baseline="0">
                      <a:solidFill>
                        <a:schemeClr val="tx1">
                          <a:lumMod val="75000"/>
                          <a:lumOff val="25000"/>
                        </a:schemeClr>
                      </a:solidFill>
                      <a:latin typeface="+mn-lt"/>
                      <a:ea typeface="+mn-ea"/>
                      <a:cs typeface="+mn-cs"/>
                    </a:defRPr>
                  </a:pPr>
                  <a:endParaRPr lang="fr-FR"/>
                </a:p>
              </c:txPr>
              <c:dLblPos val="b"/>
              <c:showLegendKey val="0"/>
              <c:showVal val="1"/>
              <c:showCatName val="0"/>
              <c:showSerName val="0"/>
              <c:showPercent val="0"/>
              <c:showBubbleSize val="0"/>
              <c:extLst>
                <c:ext xmlns:c16="http://schemas.microsoft.com/office/drawing/2014/chart" uri="{C3380CC4-5D6E-409C-BE32-E72D297353CC}">
                  <c16:uniqueId val="{00000000-5FB7-4EDA-B98B-1FEDBD4F0667}"/>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'Suivi 2019 - indicateurs SNBC1'!$AJ$1:$AS$1</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'Suivi 2019 - indicateurs SNBC1'!$AJ$32:$AS$32</c:f>
              <c:numCache>
                <c:formatCode>0.00</c:formatCode>
                <c:ptCount val="10"/>
                <c:pt idx="0">
                  <c:v>34.4</c:v>
                </c:pt>
                <c:pt idx="1">
                  <c:v>34.200000000000003</c:v>
                </c:pt>
                <c:pt idx="2">
                  <c:v>36.4</c:v>
                </c:pt>
                <c:pt idx="3">
                  <c:v>35.299999999999997</c:v>
                </c:pt>
                <c:pt idx="4">
                  <c:v>37</c:v>
                </c:pt>
                <c:pt idx="5">
                  <c:v>38.6</c:v>
                </c:pt>
                <c:pt idx="6">
                  <c:v>41.2</c:v>
                </c:pt>
              </c:numCache>
            </c:numRef>
          </c:val>
          <c:smooth val="0"/>
          <c:extLst>
            <c:ext xmlns:c16="http://schemas.microsoft.com/office/drawing/2014/chart" uri="{C3380CC4-5D6E-409C-BE32-E72D297353CC}">
              <c16:uniqueId val="{00000000-3A3C-4563-8A76-424112EF43BE}"/>
            </c:ext>
          </c:extLst>
        </c:ser>
        <c:ser>
          <c:idx val="2"/>
          <c:order val="1"/>
          <c:tx>
            <c:v>Besoins identifiés pour répondre au scénario SNBC (mis à jour en 2018 - moyenne 2016-2020)</c:v>
          </c:tx>
          <c:spPr>
            <a:ln w="19050" cap="rnd">
              <a:solidFill>
                <a:srgbClr val="00B050"/>
              </a:solidFill>
              <a:prstDash val="sysDot"/>
              <a:round/>
            </a:ln>
            <a:effectLst/>
          </c:spPr>
          <c:marker>
            <c:symbol val="none"/>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'Suivi 2019 - indicateurs SNBC1'!$AJ$34:$AS$34</c:f>
              <c:numCache>
                <c:formatCode>0.00</c:formatCode>
                <c:ptCount val="10"/>
                <c:pt idx="5">
                  <c:v>53.1</c:v>
                </c:pt>
                <c:pt idx="6">
                  <c:v>53.1</c:v>
                </c:pt>
                <c:pt idx="7">
                  <c:v>53.1</c:v>
                </c:pt>
                <c:pt idx="8">
                  <c:v>53.1</c:v>
                </c:pt>
                <c:pt idx="9">
                  <c:v>53.1</c:v>
                </c:pt>
              </c:numCache>
            </c:numRef>
          </c:val>
          <c:smooth val="0"/>
          <c:extLst>
            <c:ext xmlns:c16="http://schemas.microsoft.com/office/drawing/2014/chart" uri="{C3380CC4-5D6E-409C-BE32-E72D297353CC}">
              <c16:uniqueId val="{00000001-3A3C-4563-8A76-424112EF43BE}"/>
            </c:ext>
          </c:extLst>
        </c:ser>
        <c:dLbls>
          <c:showLegendKey val="0"/>
          <c:showVal val="0"/>
          <c:showCatName val="0"/>
          <c:showSerName val="0"/>
          <c:showPercent val="0"/>
          <c:showBubbleSize val="0"/>
        </c:dLbls>
        <c:smooth val="0"/>
        <c:axId val="1341685920"/>
        <c:axId val="1341687168"/>
      </c:lineChart>
      <c:catAx>
        <c:axId val="1341685920"/>
        <c:scaling>
          <c:orientation val="minMax"/>
        </c:scaling>
        <c:delete val="0"/>
        <c:axPos val="b"/>
        <c:numFmt formatCode="General" sourceLinked="1"/>
        <c:majorTickMark val="none"/>
        <c:minorTickMark val="cross"/>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341687168"/>
        <c:crosses val="autoZero"/>
        <c:auto val="1"/>
        <c:lblAlgn val="ctr"/>
        <c:lblOffset val="100"/>
        <c:noMultiLvlLbl val="0"/>
      </c:catAx>
      <c:valAx>
        <c:axId val="13416871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sz="1000"/>
                  <a:t>Milliards</a:t>
                </a:r>
                <a:r>
                  <a:rPr lang="fr-FR" sz="1000" baseline="0"/>
                  <a:t> d'euros</a:t>
                </a:r>
                <a:endParaRPr lang="fr-FR" sz="1000"/>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cross"/>
        <c:minorTickMark val="cross"/>
        <c:tickLblPos val="nextTo"/>
        <c:spPr>
          <a:noFill/>
          <a:ln>
            <a:solidFill>
              <a:srgbClr val="DDDDDD"/>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341685920"/>
        <c:crosses val="autoZero"/>
        <c:crossBetween val="between"/>
      </c:valAx>
      <c:spPr>
        <a:noFill/>
        <a:ln>
          <a:noFill/>
        </a:ln>
        <a:effectLst/>
      </c:spPr>
    </c:plotArea>
    <c:legend>
      <c:legendPos val="b"/>
      <c:layout>
        <c:manualLayout>
          <c:xMode val="edge"/>
          <c:yMode val="edge"/>
          <c:x val="0.1120704248366013"/>
          <c:y val="0.77760048370565094"/>
          <c:w val="0.63419232026143779"/>
          <c:h val="6.3487175010265809E-2"/>
        </c:manualLayout>
      </c:layout>
      <c:overlay val="0"/>
      <c:spPr>
        <a:solidFill>
          <a:schemeClr val="bg1"/>
        </a:solid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fr-FR"/>
              <a:t>Chronologie du puits forestier entre 1990 et 2017</a:t>
            </a:r>
          </a:p>
        </c:rich>
      </c:tx>
      <c:layout>
        <c:manualLayout>
          <c:xMode val="edge"/>
          <c:yMode val="edge"/>
          <c:x val="0.27839852941176468"/>
          <c:y val="2.5899286444068758E-2"/>
        </c:manualLayout>
      </c:layout>
      <c:overlay val="0"/>
      <c:spPr>
        <a:solidFill>
          <a:schemeClr val="bg1"/>
        </a:solid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9.37437908496732E-2"/>
          <c:y val="0.25061425061425063"/>
          <c:w val="0.88342941176470591"/>
          <c:h val="0.69159693912580056"/>
        </c:manualLayout>
      </c:layout>
      <c:lineChart>
        <c:grouping val="standard"/>
        <c:varyColors val="0"/>
        <c:ser>
          <c:idx val="0"/>
          <c:order val="0"/>
          <c:tx>
            <c:v>Chronologie du puits forestier</c:v>
          </c:tx>
          <c:spPr>
            <a:ln w="19050" cap="rnd">
              <a:solidFill>
                <a:srgbClr val="0070C0"/>
              </a:solidFill>
              <a:round/>
            </a:ln>
            <a:effectLst/>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16-629A-41F7-BCD9-6E0203E421D8}"/>
                </c:ext>
              </c:extLst>
            </c:dLbl>
            <c:dLbl>
              <c:idx val="2"/>
              <c:delete val="1"/>
              <c:extLst>
                <c:ext xmlns:c15="http://schemas.microsoft.com/office/drawing/2012/chart" uri="{CE6537A1-D6FC-4f65-9D91-7224C49458BB}"/>
                <c:ext xmlns:c16="http://schemas.microsoft.com/office/drawing/2014/chart" uri="{C3380CC4-5D6E-409C-BE32-E72D297353CC}">
                  <c16:uniqueId val="{00000015-629A-41F7-BCD9-6E0203E421D8}"/>
                </c:ext>
              </c:extLst>
            </c:dLbl>
            <c:dLbl>
              <c:idx val="3"/>
              <c:delete val="1"/>
              <c:extLst>
                <c:ext xmlns:c15="http://schemas.microsoft.com/office/drawing/2012/chart" uri="{CE6537A1-D6FC-4f65-9D91-7224C49458BB}"/>
                <c:ext xmlns:c16="http://schemas.microsoft.com/office/drawing/2014/chart" uri="{C3380CC4-5D6E-409C-BE32-E72D297353CC}">
                  <c16:uniqueId val="{00000014-629A-41F7-BCD9-6E0203E421D8}"/>
                </c:ext>
              </c:extLst>
            </c:dLbl>
            <c:dLbl>
              <c:idx val="4"/>
              <c:delete val="1"/>
              <c:extLst>
                <c:ext xmlns:c15="http://schemas.microsoft.com/office/drawing/2012/chart" uri="{CE6537A1-D6FC-4f65-9D91-7224C49458BB}"/>
                <c:ext xmlns:c16="http://schemas.microsoft.com/office/drawing/2014/chart" uri="{C3380CC4-5D6E-409C-BE32-E72D297353CC}">
                  <c16:uniqueId val="{00000013-629A-41F7-BCD9-6E0203E421D8}"/>
                </c:ext>
              </c:extLst>
            </c:dLbl>
            <c:dLbl>
              <c:idx val="6"/>
              <c:delete val="1"/>
              <c:extLst>
                <c:ext xmlns:c15="http://schemas.microsoft.com/office/drawing/2012/chart" uri="{CE6537A1-D6FC-4f65-9D91-7224C49458BB}"/>
                <c:ext xmlns:c16="http://schemas.microsoft.com/office/drawing/2014/chart" uri="{C3380CC4-5D6E-409C-BE32-E72D297353CC}">
                  <c16:uniqueId val="{00000011-629A-41F7-BCD9-6E0203E421D8}"/>
                </c:ext>
              </c:extLst>
            </c:dLbl>
            <c:dLbl>
              <c:idx val="7"/>
              <c:delete val="1"/>
              <c:extLst>
                <c:ext xmlns:c15="http://schemas.microsoft.com/office/drawing/2012/chart" uri="{CE6537A1-D6FC-4f65-9D91-7224C49458BB}"/>
                <c:ext xmlns:c16="http://schemas.microsoft.com/office/drawing/2014/chart" uri="{C3380CC4-5D6E-409C-BE32-E72D297353CC}">
                  <c16:uniqueId val="{00000010-629A-41F7-BCD9-6E0203E421D8}"/>
                </c:ext>
              </c:extLst>
            </c:dLbl>
            <c:dLbl>
              <c:idx val="8"/>
              <c:delete val="1"/>
              <c:extLst>
                <c:ext xmlns:c15="http://schemas.microsoft.com/office/drawing/2012/chart" uri="{CE6537A1-D6FC-4f65-9D91-7224C49458BB}"/>
                <c:ext xmlns:c16="http://schemas.microsoft.com/office/drawing/2014/chart" uri="{C3380CC4-5D6E-409C-BE32-E72D297353CC}">
                  <c16:uniqueId val="{0000000F-629A-41F7-BCD9-6E0203E421D8}"/>
                </c:ext>
              </c:extLst>
            </c:dLbl>
            <c:dLbl>
              <c:idx val="9"/>
              <c:delete val="1"/>
              <c:extLst>
                <c:ext xmlns:c15="http://schemas.microsoft.com/office/drawing/2012/chart" uri="{CE6537A1-D6FC-4f65-9D91-7224C49458BB}"/>
                <c:ext xmlns:c16="http://schemas.microsoft.com/office/drawing/2014/chart" uri="{C3380CC4-5D6E-409C-BE32-E72D297353CC}">
                  <c16:uniqueId val="{0000000E-629A-41F7-BCD9-6E0203E421D8}"/>
                </c:ext>
              </c:extLst>
            </c:dLbl>
            <c:dLbl>
              <c:idx val="10"/>
              <c:layout>
                <c:manualLayout>
                  <c:x val="-3.2798039215686275E-2"/>
                  <c:y val="-3.40252725373075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CAA-40BE-8E72-9F145A05D654}"/>
                </c:ext>
              </c:extLst>
            </c:dLbl>
            <c:dLbl>
              <c:idx val="11"/>
              <c:delete val="1"/>
              <c:extLst>
                <c:ext xmlns:c15="http://schemas.microsoft.com/office/drawing/2012/chart" uri="{CE6537A1-D6FC-4f65-9D91-7224C49458BB}"/>
                <c:ext xmlns:c16="http://schemas.microsoft.com/office/drawing/2014/chart" uri="{C3380CC4-5D6E-409C-BE32-E72D297353CC}">
                  <c16:uniqueId val="{0000000C-629A-41F7-BCD9-6E0203E421D8}"/>
                </c:ext>
              </c:extLst>
            </c:dLbl>
            <c:dLbl>
              <c:idx val="12"/>
              <c:delete val="1"/>
              <c:extLst>
                <c:ext xmlns:c15="http://schemas.microsoft.com/office/drawing/2012/chart" uri="{CE6537A1-D6FC-4f65-9D91-7224C49458BB}"/>
                <c:ext xmlns:c16="http://schemas.microsoft.com/office/drawing/2014/chart" uri="{C3380CC4-5D6E-409C-BE32-E72D297353CC}">
                  <c16:uniqueId val="{0000000B-629A-41F7-BCD9-6E0203E421D8}"/>
                </c:ext>
              </c:extLst>
            </c:dLbl>
            <c:dLbl>
              <c:idx val="13"/>
              <c:delete val="1"/>
              <c:extLst>
                <c:ext xmlns:c15="http://schemas.microsoft.com/office/drawing/2012/chart" uri="{CE6537A1-D6FC-4f65-9D91-7224C49458BB}"/>
                <c:ext xmlns:c16="http://schemas.microsoft.com/office/drawing/2014/chart" uri="{C3380CC4-5D6E-409C-BE32-E72D297353CC}">
                  <c16:uniqueId val="{0000000A-629A-41F7-BCD9-6E0203E421D8}"/>
                </c:ext>
              </c:extLst>
            </c:dLbl>
            <c:dLbl>
              <c:idx val="14"/>
              <c:delete val="1"/>
              <c:extLst>
                <c:ext xmlns:c15="http://schemas.microsoft.com/office/drawing/2012/chart" uri="{CE6537A1-D6FC-4f65-9D91-7224C49458BB}"/>
                <c:ext xmlns:c16="http://schemas.microsoft.com/office/drawing/2014/chart" uri="{C3380CC4-5D6E-409C-BE32-E72D297353CC}">
                  <c16:uniqueId val="{00000009-629A-41F7-BCD9-6E0203E421D8}"/>
                </c:ext>
              </c:extLst>
            </c:dLbl>
            <c:dLbl>
              <c:idx val="15"/>
              <c:layout>
                <c:manualLayout>
                  <c:x val="8.7052287581699354E-3"/>
                  <c:y val="-6.42411067220544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F6D-484F-89B0-0AD8A4BA36EC}"/>
                </c:ext>
              </c:extLst>
            </c:dLbl>
            <c:dLbl>
              <c:idx val="16"/>
              <c:delete val="1"/>
              <c:extLst>
                <c:ext xmlns:c15="http://schemas.microsoft.com/office/drawing/2012/chart" uri="{CE6537A1-D6FC-4f65-9D91-7224C49458BB}"/>
                <c:ext xmlns:c16="http://schemas.microsoft.com/office/drawing/2014/chart" uri="{C3380CC4-5D6E-409C-BE32-E72D297353CC}">
                  <c16:uniqueId val="{00000008-629A-41F7-BCD9-6E0203E421D8}"/>
                </c:ext>
              </c:extLst>
            </c:dLbl>
            <c:dLbl>
              <c:idx val="17"/>
              <c:delete val="1"/>
              <c:extLst>
                <c:ext xmlns:c15="http://schemas.microsoft.com/office/drawing/2012/chart" uri="{CE6537A1-D6FC-4f65-9D91-7224C49458BB}"/>
                <c:ext xmlns:c16="http://schemas.microsoft.com/office/drawing/2014/chart" uri="{C3380CC4-5D6E-409C-BE32-E72D297353CC}">
                  <c16:uniqueId val="{00000007-629A-41F7-BCD9-6E0203E421D8}"/>
                </c:ext>
              </c:extLst>
            </c:dLbl>
            <c:dLbl>
              <c:idx val="18"/>
              <c:delete val="1"/>
              <c:extLst>
                <c:ext xmlns:c15="http://schemas.microsoft.com/office/drawing/2012/chart" uri="{CE6537A1-D6FC-4f65-9D91-7224C49458BB}"/>
                <c:ext xmlns:c16="http://schemas.microsoft.com/office/drawing/2014/chart" uri="{C3380CC4-5D6E-409C-BE32-E72D297353CC}">
                  <c16:uniqueId val="{00000000-A882-4AAC-9390-B60168C1E68B}"/>
                </c:ext>
              </c:extLst>
            </c:dLbl>
            <c:dLbl>
              <c:idx val="19"/>
              <c:delete val="1"/>
              <c:extLst>
                <c:ext xmlns:c15="http://schemas.microsoft.com/office/drawing/2012/chart" uri="{CE6537A1-D6FC-4f65-9D91-7224C49458BB}"/>
                <c:ext xmlns:c16="http://schemas.microsoft.com/office/drawing/2014/chart" uri="{C3380CC4-5D6E-409C-BE32-E72D297353CC}">
                  <c16:uniqueId val="{00000005-629A-41F7-BCD9-6E0203E421D8}"/>
                </c:ext>
              </c:extLst>
            </c:dLbl>
            <c:dLbl>
              <c:idx val="20"/>
              <c:layout>
                <c:manualLayout>
                  <c:x val="-3.4873202614379088E-2"/>
                  <c:y val="-4.69749157593419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C3E-4306-A82F-2A846F8C176D}"/>
                </c:ext>
              </c:extLst>
            </c:dLbl>
            <c:dLbl>
              <c:idx val="21"/>
              <c:delete val="1"/>
              <c:extLst>
                <c:ext xmlns:c15="http://schemas.microsoft.com/office/drawing/2012/chart" uri="{CE6537A1-D6FC-4f65-9D91-7224C49458BB}"/>
                <c:ext xmlns:c16="http://schemas.microsoft.com/office/drawing/2014/chart" uri="{C3380CC4-5D6E-409C-BE32-E72D297353CC}">
                  <c16:uniqueId val="{00000004-629A-41F7-BCD9-6E0203E421D8}"/>
                </c:ext>
              </c:extLst>
            </c:dLbl>
            <c:dLbl>
              <c:idx val="22"/>
              <c:delete val="1"/>
              <c:extLst>
                <c:ext xmlns:c15="http://schemas.microsoft.com/office/drawing/2012/chart" uri="{CE6537A1-D6FC-4f65-9D91-7224C49458BB}"/>
                <c:ext xmlns:c16="http://schemas.microsoft.com/office/drawing/2014/chart" uri="{C3380CC4-5D6E-409C-BE32-E72D297353CC}">
                  <c16:uniqueId val="{00000003-629A-41F7-BCD9-6E0203E421D8}"/>
                </c:ext>
              </c:extLst>
            </c:dLbl>
            <c:dLbl>
              <c:idx val="23"/>
              <c:delete val="1"/>
              <c:extLst>
                <c:ext xmlns:c15="http://schemas.microsoft.com/office/drawing/2012/chart" uri="{CE6537A1-D6FC-4f65-9D91-7224C49458BB}"/>
                <c:ext xmlns:c16="http://schemas.microsoft.com/office/drawing/2014/chart" uri="{C3380CC4-5D6E-409C-BE32-E72D297353CC}">
                  <c16:uniqueId val="{00000002-629A-41F7-BCD9-6E0203E421D8}"/>
                </c:ext>
              </c:extLst>
            </c:dLbl>
            <c:dLbl>
              <c:idx val="24"/>
              <c:delete val="1"/>
              <c:extLst>
                <c:ext xmlns:c15="http://schemas.microsoft.com/office/drawing/2012/chart" uri="{CE6537A1-D6FC-4f65-9D91-7224C49458BB}"/>
                <c:ext xmlns:c16="http://schemas.microsoft.com/office/drawing/2014/chart" uri="{C3380CC4-5D6E-409C-BE32-E72D297353CC}">
                  <c16:uniqueId val="{00000001-629A-41F7-BCD9-6E0203E421D8}"/>
                </c:ext>
              </c:extLst>
            </c:dLbl>
            <c:dLbl>
              <c:idx val="26"/>
              <c:delete val="1"/>
              <c:extLst>
                <c:ext xmlns:c15="http://schemas.microsoft.com/office/drawing/2012/chart" uri="{CE6537A1-D6FC-4f65-9D91-7224C49458BB}"/>
                <c:ext xmlns:c16="http://schemas.microsoft.com/office/drawing/2014/chart" uri="{C3380CC4-5D6E-409C-BE32-E72D297353CC}">
                  <c16:uniqueId val="{00000000-629A-41F7-BCD9-6E0203E421D8}"/>
                </c:ext>
              </c:extLst>
            </c:dLbl>
            <c:dLbl>
              <c:idx val="27"/>
              <c:numFmt formatCode="#,##0.0" sourceLinked="0"/>
              <c:spPr>
                <a:noFill/>
                <a:ln>
                  <a:noFill/>
                </a:ln>
                <a:effectLst/>
              </c:spPr>
              <c:txPr>
                <a:bodyPr rot="0" spcFirstLastPara="1" vertOverflow="ellipsis" vert="horz" wrap="square" lIns="38100" tIns="19050" rIns="38100" bIns="19050" anchor="ctr" anchorCtr="1">
                  <a:spAutoFit/>
                </a:bodyPr>
                <a:lstStyle/>
                <a:p>
                  <a:pPr>
                    <a:defRPr sz="800" b="0" i="1"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extLst>
                <c:ext xmlns:c16="http://schemas.microsoft.com/office/drawing/2014/chart" uri="{C3380CC4-5D6E-409C-BE32-E72D297353CC}">
                  <c16:uniqueId val="{00000001-A882-4AAC-9390-B60168C1E68B}"/>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rgbClr val="0070C0"/>
                      </a:solidFill>
                      <a:round/>
                    </a:ln>
                    <a:effectLst/>
                  </c:spPr>
                </c15:leaderLines>
              </c:ext>
            </c:extLst>
          </c:dLbls>
          <c:cat>
            <c:numRef>
              <c:f>'Suivi 2019 - indicateurs SNBC1'!$O$1:$AP$1</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'Suivi 2019 - indicateurs SNBC1'!$O$163:$AO$163</c:f>
              <c:numCache>
                <c:formatCode>0.00</c:formatCode>
                <c:ptCount val="27"/>
                <c:pt idx="0">
                  <c:v>-42.572569332169991</c:v>
                </c:pt>
                <c:pt idx="1">
                  <c:v>-41.944936118744891</c:v>
                </c:pt>
                <c:pt idx="2">
                  <c:v>-39.410630663956439</c:v>
                </c:pt>
                <c:pt idx="3">
                  <c:v>-42.084898326256656</c:v>
                </c:pt>
                <c:pt idx="4">
                  <c:v>-43.879116992529923</c:v>
                </c:pt>
                <c:pt idx="5">
                  <c:v>-44.547575144765617</c:v>
                </c:pt>
                <c:pt idx="6">
                  <c:v>-50.839315327898042</c:v>
                </c:pt>
                <c:pt idx="7">
                  <c:v>-50.817333849953748</c:v>
                </c:pt>
                <c:pt idx="8">
                  <c:v>-51.835728302972981</c:v>
                </c:pt>
                <c:pt idx="9">
                  <c:v>-57.339099798660044</c:v>
                </c:pt>
                <c:pt idx="10">
                  <c:v>-35.821527285654</c:v>
                </c:pt>
                <c:pt idx="11">
                  <c:v>-48.941734163552972</c:v>
                </c:pt>
                <c:pt idx="12">
                  <c:v>-56.812487559884254</c:v>
                </c:pt>
                <c:pt idx="13">
                  <c:v>-60.408448865895899</c:v>
                </c:pt>
                <c:pt idx="14">
                  <c:v>-64.543204540935093</c:v>
                </c:pt>
                <c:pt idx="15">
                  <c:v>-66.90125678627038</c:v>
                </c:pt>
                <c:pt idx="16">
                  <c:v>-71.424304950400028</c:v>
                </c:pt>
                <c:pt idx="17">
                  <c:v>-74.12839115880368</c:v>
                </c:pt>
                <c:pt idx="18">
                  <c:v>-76.443191618881869</c:v>
                </c:pt>
                <c:pt idx="19">
                  <c:v>-70.83344635525674</c:v>
                </c:pt>
                <c:pt idx="20">
                  <c:v>-63.599161392585181</c:v>
                </c:pt>
                <c:pt idx="21">
                  <c:v>-56.765624931678687</c:v>
                </c:pt>
                <c:pt idx="22">
                  <c:v>-58.946716575093831</c:v>
                </c:pt>
                <c:pt idx="23">
                  <c:v>-62.493647174293301</c:v>
                </c:pt>
                <c:pt idx="24">
                  <c:v>-54.699229443745544</c:v>
                </c:pt>
                <c:pt idx="25">
                  <c:v>-58.043341541989868</c:v>
                </c:pt>
                <c:pt idx="26">
                  <c:v>-55.942133340153298</c:v>
                </c:pt>
              </c:numCache>
            </c:numRef>
          </c:val>
          <c:smooth val="0"/>
          <c:extLst>
            <c:ext xmlns:c16="http://schemas.microsoft.com/office/drawing/2014/chart" uri="{C3380CC4-5D6E-409C-BE32-E72D297353CC}">
              <c16:uniqueId val="{00000000-43BC-412E-9F71-3D9BED5E75DE}"/>
            </c:ext>
          </c:extLst>
        </c:ser>
        <c:dLbls>
          <c:dLblPos val="t"/>
          <c:showLegendKey val="0"/>
          <c:showVal val="1"/>
          <c:showCatName val="0"/>
          <c:showSerName val="0"/>
          <c:showPercent val="0"/>
          <c:showBubbleSize val="0"/>
        </c:dLbls>
        <c:smooth val="0"/>
        <c:axId val="1336393952"/>
        <c:axId val="1336394368"/>
      </c:lineChart>
      <c:catAx>
        <c:axId val="1336393952"/>
        <c:scaling>
          <c:orientation val="minMax"/>
        </c:scaling>
        <c:delete val="0"/>
        <c:axPos val="b"/>
        <c:numFmt formatCode="General" sourceLinked="1"/>
        <c:majorTickMark val="none"/>
        <c:minorTickMark val="cross"/>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36394368"/>
        <c:crosses val="autoZero"/>
        <c:auto val="1"/>
        <c:lblAlgn val="ctr"/>
        <c:lblOffset val="100"/>
        <c:noMultiLvlLbl val="0"/>
      </c:catAx>
      <c:valAx>
        <c:axId val="13363943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MtCO2eq</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none"/>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36393952"/>
        <c:crosses val="autoZero"/>
        <c:crossBetween val="between"/>
        <c:majorUnit val="5"/>
      </c:valAx>
      <c:spPr>
        <a:noFill/>
        <a:ln w="25400">
          <a:noFill/>
        </a:ln>
        <a:effectLst/>
      </c:spPr>
    </c:plotArea>
    <c:legend>
      <c:legendPos val="b"/>
      <c:layout>
        <c:manualLayout>
          <c:xMode val="edge"/>
          <c:yMode val="edge"/>
          <c:x val="0.10974199346405229"/>
          <c:y val="0.82697543238552818"/>
          <c:w val="0.33228071895424838"/>
          <c:h val="7.2947204718419381E-2"/>
        </c:manualLayout>
      </c:layout>
      <c:overlay val="0"/>
      <c:spPr>
        <a:solidFill>
          <a:sysClr val="window" lastClr="FFFFFF"/>
        </a:solid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solidFill>
                  <a:srgbClr val="595959"/>
                </a:solidFill>
              </a:defRPr>
            </a:pPr>
            <a:r>
              <a:rPr lang="fr-FR" sz="1050" b="0" i="0" baseline="0">
                <a:solidFill>
                  <a:srgbClr val="595959"/>
                </a:solidFill>
                <a:effectLst/>
              </a:rPr>
              <a:t>Décomposition de la consommation d'énergie finale du secteur de l'industrie par vecteurs énergétiques (constat depuis 1990 et projection jusqu'en 2050)</a:t>
            </a:r>
            <a:endParaRPr lang="fr-FR" sz="1050">
              <a:solidFill>
                <a:srgbClr val="595959"/>
              </a:solidFill>
              <a:effectLst/>
            </a:endParaRPr>
          </a:p>
        </c:rich>
      </c:tx>
      <c:layout>
        <c:manualLayout>
          <c:xMode val="edge"/>
          <c:yMode val="edge"/>
          <c:x val="8.8681862745098039E-2"/>
          <c:y val="5.3770718776399143E-4"/>
        </c:manualLayout>
      </c:layout>
      <c:overlay val="0"/>
      <c:spPr>
        <a:solidFill>
          <a:schemeClr val="bg1"/>
        </a:solidFill>
      </c:spPr>
    </c:title>
    <c:autoTitleDeleted val="0"/>
    <c:plotArea>
      <c:layout>
        <c:manualLayout>
          <c:layoutTarget val="inner"/>
          <c:xMode val="edge"/>
          <c:yMode val="edge"/>
          <c:x val="8.0189052287581705E-2"/>
          <c:y val="0.12275992313963968"/>
          <c:w val="0.89343550191347376"/>
          <c:h val="0.5647167263235171"/>
        </c:manualLayout>
      </c:layout>
      <c:lineChart>
        <c:grouping val="standard"/>
        <c:varyColors val="0"/>
        <c:ser>
          <c:idx val="0"/>
          <c:order val="0"/>
          <c:tx>
            <c:v>Charbon</c:v>
          </c:tx>
          <c:spPr>
            <a:ln w="19050">
              <a:solidFill>
                <a:schemeClr val="tx1">
                  <a:lumMod val="65000"/>
                  <a:lumOff val="35000"/>
                </a:schemeClr>
              </a:solidFill>
              <a:prstDash val="solid"/>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BCDE-43AD-BE16-41050C472162}"/>
                </c:ext>
              </c:extLst>
            </c:dLbl>
            <c:dLbl>
              <c:idx val="1"/>
              <c:delete val="1"/>
              <c:extLst>
                <c:ext xmlns:c15="http://schemas.microsoft.com/office/drawing/2012/chart" uri="{CE6537A1-D6FC-4f65-9D91-7224C49458BB}"/>
                <c:ext xmlns:c16="http://schemas.microsoft.com/office/drawing/2014/chart" uri="{C3380CC4-5D6E-409C-BE32-E72D297353CC}">
                  <c16:uniqueId val="{00000001-BCDE-43AD-BE16-41050C472162}"/>
                </c:ext>
              </c:extLst>
            </c:dLbl>
            <c:dLbl>
              <c:idx val="2"/>
              <c:delete val="1"/>
              <c:extLst>
                <c:ext xmlns:c15="http://schemas.microsoft.com/office/drawing/2012/chart" uri="{CE6537A1-D6FC-4f65-9D91-7224C49458BB}"/>
                <c:ext xmlns:c16="http://schemas.microsoft.com/office/drawing/2014/chart" uri="{C3380CC4-5D6E-409C-BE32-E72D297353CC}">
                  <c16:uniqueId val="{00000002-BCDE-43AD-BE16-41050C472162}"/>
                </c:ext>
              </c:extLst>
            </c:dLbl>
            <c:dLbl>
              <c:idx val="3"/>
              <c:delete val="1"/>
              <c:extLst>
                <c:ext xmlns:c15="http://schemas.microsoft.com/office/drawing/2012/chart" uri="{CE6537A1-D6FC-4f65-9D91-7224C49458BB}"/>
                <c:ext xmlns:c16="http://schemas.microsoft.com/office/drawing/2014/chart" uri="{C3380CC4-5D6E-409C-BE32-E72D297353CC}">
                  <c16:uniqueId val="{00000003-BCDE-43AD-BE16-41050C472162}"/>
                </c:ext>
              </c:extLst>
            </c:dLbl>
            <c:dLbl>
              <c:idx val="4"/>
              <c:delete val="1"/>
              <c:extLst>
                <c:ext xmlns:c15="http://schemas.microsoft.com/office/drawing/2012/chart" uri="{CE6537A1-D6FC-4f65-9D91-7224C49458BB}"/>
                <c:ext xmlns:c16="http://schemas.microsoft.com/office/drawing/2014/chart" uri="{C3380CC4-5D6E-409C-BE32-E72D297353CC}">
                  <c16:uniqueId val="{00000004-BCDE-43AD-BE16-41050C472162}"/>
                </c:ext>
              </c:extLst>
            </c:dLbl>
            <c:dLbl>
              <c:idx val="5"/>
              <c:delete val="1"/>
              <c:extLst>
                <c:ext xmlns:c15="http://schemas.microsoft.com/office/drawing/2012/chart" uri="{CE6537A1-D6FC-4f65-9D91-7224C49458BB}"/>
                <c:ext xmlns:c16="http://schemas.microsoft.com/office/drawing/2014/chart" uri="{C3380CC4-5D6E-409C-BE32-E72D297353CC}">
                  <c16:uniqueId val="{00000005-BCDE-43AD-BE16-41050C472162}"/>
                </c:ext>
              </c:extLst>
            </c:dLbl>
            <c:dLbl>
              <c:idx val="6"/>
              <c:delete val="1"/>
              <c:extLst>
                <c:ext xmlns:c15="http://schemas.microsoft.com/office/drawing/2012/chart" uri="{CE6537A1-D6FC-4f65-9D91-7224C49458BB}"/>
                <c:ext xmlns:c16="http://schemas.microsoft.com/office/drawing/2014/chart" uri="{C3380CC4-5D6E-409C-BE32-E72D297353CC}">
                  <c16:uniqueId val="{00000006-BCDE-43AD-BE16-41050C472162}"/>
                </c:ext>
              </c:extLst>
            </c:dLbl>
            <c:dLbl>
              <c:idx val="7"/>
              <c:delete val="1"/>
              <c:extLst>
                <c:ext xmlns:c15="http://schemas.microsoft.com/office/drawing/2012/chart" uri="{CE6537A1-D6FC-4f65-9D91-7224C49458BB}"/>
                <c:ext xmlns:c16="http://schemas.microsoft.com/office/drawing/2014/chart" uri="{C3380CC4-5D6E-409C-BE32-E72D297353CC}">
                  <c16:uniqueId val="{00000007-BCDE-43AD-BE16-41050C472162}"/>
                </c:ext>
              </c:extLst>
            </c:dLbl>
            <c:dLbl>
              <c:idx val="8"/>
              <c:delete val="1"/>
              <c:extLst>
                <c:ext xmlns:c15="http://schemas.microsoft.com/office/drawing/2012/chart" uri="{CE6537A1-D6FC-4f65-9D91-7224C49458BB}"/>
                <c:ext xmlns:c16="http://schemas.microsoft.com/office/drawing/2014/chart" uri="{C3380CC4-5D6E-409C-BE32-E72D297353CC}">
                  <c16:uniqueId val="{00000008-BCDE-43AD-BE16-41050C472162}"/>
                </c:ext>
              </c:extLst>
            </c:dLbl>
            <c:dLbl>
              <c:idx val="9"/>
              <c:delete val="1"/>
              <c:extLst>
                <c:ext xmlns:c15="http://schemas.microsoft.com/office/drawing/2012/chart" uri="{CE6537A1-D6FC-4f65-9D91-7224C49458BB}"/>
                <c:ext xmlns:c16="http://schemas.microsoft.com/office/drawing/2014/chart" uri="{C3380CC4-5D6E-409C-BE32-E72D297353CC}">
                  <c16:uniqueId val="{00000009-BCDE-43AD-BE16-41050C472162}"/>
                </c:ext>
              </c:extLst>
            </c:dLbl>
            <c:dLbl>
              <c:idx val="10"/>
              <c:delete val="1"/>
              <c:extLst>
                <c:ext xmlns:c15="http://schemas.microsoft.com/office/drawing/2012/chart" uri="{CE6537A1-D6FC-4f65-9D91-7224C49458BB}"/>
                <c:ext xmlns:c16="http://schemas.microsoft.com/office/drawing/2014/chart" uri="{C3380CC4-5D6E-409C-BE32-E72D297353CC}">
                  <c16:uniqueId val="{0000000A-BCDE-43AD-BE16-41050C472162}"/>
                </c:ext>
              </c:extLst>
            </c:dLbl>
            <c:dLbl>
              <c:idx val="11"/>
              <c:delete val="1"/>
              <c:extLst>
                <c:ext xmlns:c15="http://schemas.microsoft.com/office/drawing/2012/chart" uri="{CE6537A1-D6FC-4f65-9D91-7224C49458BB}"/>
                <c:ext xmlns:c16="http://schemas.microsoft.com/office/drawing/2014/chart" uri="{C3380CC4-5D6E-409C-BE32-E72D297353CC}">
                  <c16:uniqueId val="{0000000B-BCDE-43AD-BE16-41050C472162}"/>
                </c:ext>
              </c:extLst>
            </c:dLbl>
            <c:dLbl>
              <c:idx val="12"/>
              <c:delete val="1"/>
              <c:extLst>
                <c:ext xmlns:c15="http://schemas.microsoft.com/office/drawing/2012/chart" uri="{CE6537A1-D6FC-4f65-9D91-7224C49458BB}"/>
                <c:ext xmlns:c16="http://schemas.microsoft.com/office/drawing/2014/chart" uri="{C3380CC4-5D6E-409C-BE32-E72D297353CC}">
                  <c16:uniqueId val="{0000000C-BCDE-43AD-BE16-41050C472162}"/>
                </c:ext>
              </c:extLst>
            </c:dLbl>
            <c:dLbl>
              <c:idx val="13"/>
              <c:delete val="1"/>
              <c:extLst>
                <c:ext xmlns:c15="http://schemas.microsoft.com/office/drawing/2012/chart" uri="{CE6537A1-D6FC-4f65-9D91-7224C49458BB}"/>
                <c:ext xmlns:c16="http://schemas.microsoft.com/office/drawing/2014/chart" uri="{C3380CC4-5D6E-409C-BE32-E72D297353CC}">
                  <c16:uniqueId val="{0000000D-BCDE-43AD-BE16-41050C472162}"/>
                </c:ext>
              </c:extLst>
            </c:dLbl>
            <c:dLbl>
              <c:idx val="14"/>
              <c:delete val="1"/>
              <c:extLst>
                <c:ext xmlns:c15="http://schemas.microsoft.com/office/drawing/2012/chart" uri="{CE6537A1-D6FC-4f65-9D91-7224C49458BB}"/>
                <c:ext xmlns:c16="http://schemas.microsoft.com/office/drawing/2014/chart" uri="{C3380CC4-5D6E-409C-BE32-E72D297353CC}">
                  <c16:uniqueId val="{0000000E-BCDE-43AD-BE16-41050C472162}"/>
                </c:ext>
              </c:extLst>
            </c:dLbl>
            <c:dLbl>
              <c:idx val="15"/>
              <c:delete val="1"/>
              <c:extLst>
                <c:ext xmlns:c15="http://schemas.microsoft.com/office/drawing/2012/chart" uri="{CE6537A1-D6FC-4f65-9D91-7224C49458BB}"/>
                <c:ext xmlns:c16="http://schemas.microsoft.com/office/drawing/2014/chart" uri="{C3380CC4-5D6E-409C-BE32-E72D297353CC}">
                  <c16:uniqueId val="{0000000F-BCDE-43AD-BE16-41050C472162}"/>
                </c:ext>
              </c:extLst>
            </c:dLbl>
            <c:dLbl>
              <c:idx val="16"/>
              <c:delete val="1"/>
              <c:extLst>
                <c:ext xmlns:c15="http://schemas.microsoft.com/office/drawing/2012/chart" uri="{CE6537A1-D6FC-4f65-9D91-7224C49458BB}"/>
                <c:ext xmlns:c16="http://schemas.microsoft.com/office/drawing/2014/chart" uri="{C3380CC4-5D6E-409C-BE32-E72D297353CC}">
                  <c16:uniqueId val="{00000010-BCDE-43AD-BE16-41050C472162}"/>
                </c:ext>
              </c:extLst>
            </c:dLbl>
            <c:dLbl>
              <c:idx val="17"/>
              <c:delete val="1"/>
              <c:extLst>
                <c:ext xmlns:c15="http://schemas.microsoft.com/office/drawing/2012/chart" uri="{CE6537A1-D6FC-4f65-9D91-7224C49458BB}"/>
                <c:ext xmlns:c16="http://schemas.microsoft.com/office/drawing/2014/chart" uri="{C3380CC4-5D6E-409C-BE32-E72D297353CC}">
                  <c16:uniqueId val="{00000011-BCDE-43AD-BE16-41050C472162}"/>
                </c:ext>
              </c:extLst>
            </c:dLbl>
            <c:dLbl>
              <c:idx val="18"/>
              <c:delete val="1"/>
              <c:extLst>
                <c:ext xmlns:c15="http://schemas.microsoft.com/office/drawing/2012/chart" uri="{CE6537A1-D6FC-4f65-9D91-7224C49458BB}"/>
                <c:ext xmlns:c16="http://schemas.microsoft.com/office/drawing/2014/chart" uri="{C3380CC4-5D6E-409C-BE32-E72D297353CC}">
                  <c16:uniqueId val="{00000012-BCDE-43AD-BE16-41050C472162}"/>
                </c:ext>
              </c:extLst>
            </c:dLbl>
            <c:dLbl>
              <c:idx val="19"/>
              <c:delete val="1"/>
              <c:extLst>
                <c:ext xmlns:c15="http://schemas.microsoft.com/office/drawing/2012/chart" uri="{CE6537A1-D6FC-4f65-9D91-7224C49458BB}"/>
                <c:ext xmlns:c16="http://schemas.microsoft.com/office/drawing/2014/chart" uri="{C3380CC4-5D6E-409C-BE32-E72D297353CC}">
                  <c16:uniqueId val="{00000013-BCDE-43AD-BE16-41050C472162}"/>
                </c:ext>
              </c:extLst>
            </c:dLbl>
            <c:dLbl>
              <c:idx val="20"/>
              <c:delete val="1"/>
              <c:extLst>
                <c:ext xmlns:c15="http://schemas.microsoft.com/office/drawing/2012/chart" uri="{CE6537A1-D6FC-4f65-9D91-7224C49458BB}"/>
                <c:ext xmlns:c16="http://schemas.microsoft.com/office/drawing/2014/chart" uri="{C3380CC4-5D6E-409C-BE32-E72D297353CC}">
                  <c16:uniqueId val="{00000014-BCDE-43AD-BE16-41050C472162}"/>
                </c:ext>
              </c:extLst>
            </c:dLbl>
            <c:dLbl>
              <c:idx val="21"/>
              <c:delete val="1"/>
              <c:extLst>
                <c:ext xmlns:c15="http://schemas.microsoft.com/office/drawing/2012/chart" uri="{CE6537A1-D6FC-4f65-9D91-7224C49458BB}"/>
                <c:ext xmlns:c16="http://schemas.microsoft.com/office/drawing/2014/chart" uri="{C3380CC4-5D6E-409C-BE32-E72D297353CC}">
                  <c16:uniqueId val="{00000015-BCDE-43AD-BE16-41050C472162}"/>
                </c:ext>
              </c:extLst>
            </c:dLbl>
            <c:dLbl>
              <c:idx val="22"/>
              <c:delete val="1"/>
              <c:extLst>
                <c:ext xmlns:c15="http://schemas.microsoft.com/office/drawing/2012/chart" uri="{CE6537A1-D6FC-4f65-9D91-7224C49458BB}"/>
                <c:ext xmlns:c16="http://schemas.microsoft.com/office/drawing/2014/chart" uri="{C3380CC4-5D6E-409C-BE32-E72D297353CC}">
                  <c16:uniqueId val="{00000016-BCDE-43AD-BE16-41050C472162}"/>
                </c:ext>
              </c:extLst>
            </c:dLbl>
            <c:dLbl>
              <c:idx val="23"/>
              <c:delete val="1"/>
              <c:extLst>
                <c:ext xmlns:c15="http://schemas.microsoft.com/office/drawing/2012/chart" uri="{CE6537A1-D6FC-4f65-9D91-7224C49458BB}"/>
                <c:ext xmlns:c16="http://schemas.microsoft.com/office/drawing/2014/chart" uri="{C3380CC4-5D6E-409C-BE32-E72D297353CC}">
                  <c16:uniqueId val="{00000017-BCDE-43AD-BE16-41050C472162}"/>
                </c:ext>
              </c:extLst>
            </c:dLbl>
            <c:dLbl>
              <c:idx val="24"/>
              <c:delete val="1"/>
              <c:extLst>
                <c:ext xmlns:c15="http://schemas.microsoft.com/office/drawing/2012/chart" uri="{CE6537A1-D6FC-4f65-9D91-7224C49458BB}"/>
                <c:ext xmlns:c16="http://schemas.microsoft.com/office/drawing/2014/chart" uri="{C3380CC4-5D6E-409C-BE32-E72D297353CC}">
                  <c16:uniqueId val="{00000018-BCDE-43AD-BE16-41050C472162}"/>
                </c:ext>
              </c:extLst>
            </c:dLbl>
            <c:dLbl>
              <c:idx val="25"/>
              <c:delete val="1"/>
              <c:extLst>
                <c:ext xmlns:c15="http://schemas.microsoft.com/office/drawing/2012/chart" uri="{CE6537A1-D6FC-4f65-9D91-7224C49458BB}"/>
                <c:ext xmlns:c16="http://schemas.microsoft.com/office/drawing/2014/chart" uri="{C3380CC4-5D6E-409C-BE32-E72D297353CC}">
                  <c16:uniqueId val="{00000019-BCDE-43AD-BE16-41050C472162}"/>
                </c:ext>
              </c:extLst>
            </c:dLbl>
            <c:dLbl>
              <c:idx val="26"/>
              <c:delete val="1"/>
              <c:extLst>
                <c:ext xmlns:c15="http://schemas.microsoft.com/office/drawing/2012/chart" uri="{CE6537A1-D6FC-4f65-9D91-7224C49458BB}"/>
                <c:ext xmlns:c16="http://schemas.microsoft.com/office/drawing/2014/chart" uri="{C3380CC4-5D6E-409C-BE32-E72D297353CC}">
                  <c16:uniqueId val="{0000001A-BCDE-43AD-BE16-41050C472162}"/>
                </c:ext>
              </c:extLst>
            </c:dLbl>
            <c:dLbl>
              <c:idx val="27"/>
              <c:layout>
                <c:manualLayout>
                  <c:x val="0.11091225490196063"/>
                  <c:y val="-2.87958046071387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9-BCDE-43AD-BE16-41050C472162}"/>
                </c:ext>
              </c:extLst>
            </c:dLbl>
            <c:numFmt formatCode="#,##0.0" sourceLinked="0"/>
            <c:spPr>
              <a:noFill/>
              <a:ln>
                <a:noFill/>
              </a:ln>
              <a:effectLst/>
            </c:spPr>
            <c:txPr>
              <a:bodyPr wrap="square" lIns="38100" tIns="19050" rIns="38100" bIns="19050" anchor="ctr">
                <a:spAutoFit/>
              </a:bodyPr>
              <a:lstStyle/>
              <a:p>
                <a:pPr>
                  <a:defRPr sz="800" i="1"/>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'Suivi 2019 - indicateurs SNBC1'!$O$190:$BH$190</c:f>
              <c:numCache>
                <c:formatCode>0.00</c:formatCode>
                <c:ptCount val="46"/>
                <c:pt idx="0">
                  <c:v>3.3351816049488869</c:v>
                </c:pt>
                <c:pt idx="1">
                  <c:v>3.2528622659787896</c:v>
                </c:pt>
                <c:pt idx="2">
                  <c:v>3.243428922422853</c:v>
                </c:pt>
                <c:pt idx="3">
                  <c:v>2.4945721919365624</c:v>
                </c:pt>
                <c:pt idx="4">
                  <c:v>2.2902019190790104</c:v>
                </c:pt>
                <c:pt idx="5">
                  <c:v>2.0815318076812837</c:v>
                </c:pt>
                <c:pt idx="6">
                  <c:v>2.299414268653865</c:v>
                </c:pt>
                <c:pt idx="7">
                  <c:v>2.0814108383490977</c:v>
                </c:pt>
                <c:pt idx="8">
                  <c:v>1.9340455902359797</c:v>
                </c:pt>
                <c:pt idx="9">
                  <c:v>1.6231584715773382</c:v>
                </c:pt>
                <c:pt idx="10">
                  <c:v>1.6994690439476452</c:v>
                </c:pt>
                <c:pt idx="11">
                  <c:v>1.5366531246775581</c:v>
                </c:pt>
                <c:pt idx="12">
                  <c:v>1.2731848425527852</c:v>
                </c:pt>
                <c:pt idx="13">
                  <c:v>1.3069999999999999</c:v>
                </c:pt>
                <c:pt idx="14">
                  <c:v>1.342338</c:v>
                </c:pt>
                <c:pt idx="15">
                  <c:v>1.577027</c:v>
                </c:pt>
                <c:pt idx="16">
                  <c:v>1.5103499999999999</c:v>
                </c:pt>
                <c:pt idx="17">
                  <c:v>1.7324399999999998</c:v>
                </c:pt>
                <c:pt idx="18">
                  <c:v>1.6287960000000001</c:v>
                </c:pt>
                <c:pt idx="19">
                  <c:v>1.2708029999999999</c:v>
                </c:pt>
                <c:pt idx="20">
                  <c:v>1.3542880000000002</c:v>
                </c:pt>
                <c:pt idx="21">
                  <c:v>1.138846</c:v>
                </c:pt>
                <c:pt idx="22">
                  <c:v>1.254913076717302</c:v>
                </c:pt>
                <c:pt idx="23">
                  <c:v>1.0572750000000002</c:v>
                </c:pt>
                <c:pt idx="24">
                  <c:v>0.99993500000000002</c:v>
                </c:pt>
                <c:pt idx="25">
                  <c:v>1.0466370000000003</c:v>
                </c:pt>
                <c:pt idx="26">
                  <c:v>1.0071669999999999</c:v>
                </c:pt>
                <c:pt idx="27">
                  <c:v>1.0621723409999999</c:v>
                </c:pt>
              </c:numCache>
            </c:numRef>
          </c:val>
          <c:smooth val="0"/>
          <c:extLst>
            <c:ext xmlns:c16="http://schemas.microsoft.com/office/drawing/2014/chart" uri="{C3380CC4-5D6E-409C-BE32-E72D297353CC}">
              <c16:uniqueId val="{00000000-72B2-4548-8FF9-B098ED2BC478}"/>
            </c:ext>
          </c:extLst>
        </c:ser>
        <c:ser>
          <c:idx val="1"/>
          <c:order val="1"/>
          <c:tx>
            <c:v>Scénario SNBC 2015 - Charbon</c:v>
          </c:tx>
          <c:spPr>
            <a:ln w="19050">
              <a:solidFill>
                <a:schemeClr val="tx1">
                  <a:lumMod val="65000"/>
                  <a:lumOff val="35000"/>
                </a:schemeClr>
              </a:solidFill>
              <a:prstDash val="sysDot"/>
            </a:ln>
          </c:spPr>
          <c:marker>
            <c:symbol val="none"/>
          </c:marker>
          <c:val>
            <c:numRef>
              <c:f>'Suivi 2019 - indicateurs SNBC1'!$O$192:$BH$192</c:f>
              <c:numCache>
                <c:formatCode>0.00</c:formatCode>
                <c:ptCount val="46"/>
                <c:pt idx="25">
                  <c:v>1.3962872387915015</c:v>
                </c:pt>
                <c:pt idx="26">
                  <c:v>1.3756258842330664</c:v>
                </c:pt>
                <c:pt idx="27">
                  <c:v>1.3549645296746313</c:v>
                </c:pt>
                <c:pt idx="28">
                  <c:v>1.334303175116196</c:v>
                </c:pt>
                <c:pt idx="29">
                  <c:v>1.3136418205577609</c:v>
                </c:pt>
                <c:pt idx="30">
                  <c:v>1.2929804659993258</c:v>
                </c:pt>
                <c:pt idx="31">
                  <c:v>1.2790871887117328</c:v>
                </c:pt>
                <c:pt idx="32">
                  <c:v>1.2651939114241397</c:v>
                </c:pt>
                <c:pt idx="33">
                  <c:v>1.2513006341365465</c:v>
                </c:pt>
                <c:pt idx="34">
                  <c:v>1.2374073568489534</c:v>
                </c:pt>
                <c:pt idx="35">
                  <c:v>1.2235140795613604</c:v>
                </c:pt>
                <c:pt idx="36">
                  <c:v>1.2096208022737673</c:v>
                </c:pt>
                <c:pt idx="37">
                  <c:v>1.1957275249861743</c:v>
                </c:pt>
                <c:pt idx="38">
                  <c:v>1.1818342476985813</c:v>
                </c:pt>
                <c:pt idx="39">
                  <c:v>1.1679409704109882</c:v>
                </c:pt>
                <c:pt idx="40">
                  <c:v>1.1540476931233952</c:v>
                </c:pt>
                <c:pt idx="41">
                  <c:v>1.1537161974844479</c:v>
                </c:pt>
                <c:pt idx="42">
                  <c:v>1.1533847018455006</c:v>
                </c:pt>
                <c:pt idx="43">
                  <c:v>1.1530532062065533</c:v>
                </c:pt>
                <c:pt idx="44">
                  <c:v>1.152721710567606</c:v>
                </c:pt>
                <c:pt idx="45">
                  <c:v>1.1523902149286587</c:v>
                </c:pt>
              </c:numCache>
            </c:numRef>
          </c:val>
          <c:smooth val="0"/>
          <c:extLst>
            <c:ext xmlns:c16="http://schemas.microsoft.com/office/drawing/2014/chart" uri="{C3380CC4-5D6E-409C-BE32-E72D297353CC}">
              <c16:uniqueId val="{00000001-72B2-4548-8FF9-B098ED2BC478}"/>
            </c:ext>
          </c:extLst>
        </c:ser>
        <c:ser>
          <c:idx val="24"/>
          <c:order val="2"/>
          <c:tx>
            <c:v>Produits pétroliers</c:v>
          </c:tx>
          <c:spPr>
            <a:ln w="19050">
              <a:solidFill>
                <a:srgbClr val="BA4BFF"/>
              </a:solidFill>
              <a:prstDash val="solid"/>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B-BCDE-43AD-BE16-41050C472162}"/>
                </c:ext>
              </c:extLst>
            </c:dLbl>
            <c:dLbl>
              <c:idx val="1"/>
              <c:delete val="1"/>
              <c:extLst>
                <c:ext xmlns:c15="http://schemas.microsoft.com/office/drawing/2012/chart" uri="{CE6537A1-D6FC-4f65-9D91-7224C49458BB}"/>
                <c:ext xmlns:c16="http://schemas.microsoft.com/office/drawing/2014/chart" uri="{C3380CC4-5D6E-409C-BE32-E72D297353CC}">
                  <c16:uniqueId val="{0000001C-BCDE-43AD-BE16-41050C472162}"/>
                </c:ext>
              </c:extLst>
            </c:dLbl>
            <c:dLbl>
              <c:idx val="2"/>
              <c:delete val="1"/>
              <c:extLst>
                <c:ext xmlns:c15="http://schemas.microsoft.com/office/drawing/2012/chart" uri="{CE6537A1-D6FC-4f65-9D91-7224C49458BB}"/>
                <c:ext xmlns:c16="http://schemas.microsoft.com/office/drawing/2014/chart" uri="{C3380CC4-5D6E-409C-BE32-E72D297353CC}">
                  <c16:uniqueId val="{0000001D-BCDE-43AD-BE16-41050C472162}"/>
                </c:ext>
              </c:extLst>
            </c:dLbl>
            <c:dLbl>
              <c:idx val="3"/>
              <c:delete val="1"/>
              <c:extLst>
                <c:ext xmlns:c15="http://schemas.microsoft.com/office/drawing/2012/chart" uri="{CE6537A1-D6FC-4f65-9D91-7224C49458BB}"/>
                <c:ext xmlns:c16="http://schemas.microsoft.com/office/drawing/2014/chart" uri="{C3380CC4-5D6E-409C-BE32-E72D297353CC}">
                  <c16:uniqueId val="{0000001E-BCDE-43AD-BE16-41050C472162}"/>
                </c:ext>
              </c:extLst>
            </c:dLbl>
            <c:dLbl>
              <c:idx val="4"/>
              <c:delete val="1"/>
              <c:extLst>
                <c:ext xmlns:c15="http://schemas.microsoft.com/office/drawing/2012/chart" uri="{CE6537A1-D6FC-4f65-9D91-7224C49458BB}"/>
                <c:ext xmlns:c16="http://schemas.microsoft.com/office/drawing/2014/chart" uri="{C3380CC4-5D6E-409C-BE32-E72D297353CC}">
                  <c16:uniqueId val="{0000001F-BCDE-43AD-BE16-41050C472162}"/>
                </c:ext>
              </c:extLst>
            </c:dLbl>
            <c:dLbl>
              <c:idx val="5"/>
              <c:delete val="1"/>
              <c:extLst>
                <c:ext xmlns:c15="http://schemas.microsoft.com/office/drawing/2012/chart" uri="{CE6537A1-D6FC-4f65-9D91-7224C49458BB}"/>
                <c:ext xmlns:c16="http://schemas.microsoft.com/office/drawing/2014/chart" uri="{C3380CC4-5D6E-409C-BE32-E72D297353CC}">
                  <c16:uniqueId val="{00000020-BCDE-43AD-BE16-41050C472162}"/>
                </c:ext>
              </c:extLst>
            </c:dLbl>
            <c:dLbl>
              <c:idx val="6"/>
              <c:delete val="1"/>
              <c:extLst>
                <c:ext xmlns:c15="http://schemas.microsoft.com/office/drawing/2012/chart" uri="{CE6537A1-D6FC-4f65-9D91-7224C49458BB}"/>
                <c:ext xmlns:c16="http://schemas.microsoft.com/office/drawing/2014/chart" uri="{C3380CC4-5D6E-409C-BE32-E72D297353CC}">
                  <c16:uniqueId val="{00000021-BCDE-43AD-BE16-41050C472162}"/>
                </c:ext>
              </c:extLst>
            </c:dLbl>
            <c:dLbl>
              <c:idx val="7"/>
              <c:delete val="1"/>
              <c:extLst>
                <c:ext xmlns:c15="http://schemas.microsoft.com/office/drawing/2012/chart" uri="{CE6537A1-D6FC-4f65-9D91-7224C49458BB}"/>
                <c:ext xmlns:c16="http://schemas.microsoft.com/office/drawing/2014/chart" uri="{C3380CC4-5D6E-409C-BE32-E72D297353CC}">
                  <c16:uniqueId val="{00000022-BCDE-43AD-BE16-41050C472162}"/>
                </c:ext>
              </c:extLst>
            </c:dLbl>
            <c:dLbl>
              <c:idx val="8"/>
              <c:delete val="1"/>
              <c:extLst>
                <c:ext xmlns:c15="http://schemas.microsoft.com/office/drawing/2012/chart" uri="{CE6537A1-D6FC-4f65-9D91-7224C49458BB}"/>
                <c:ext xmlns:c16="http://schemas.microsoft.com/office/drawing/2014/chart" uri="{C3380CC4-5D6E-409C-BE32-E72D297353CC}">
                  <c16:uniqueId val="{00000023-BCDE-43AD-BE16-41050C472162}"/>
                </c:ext>
              </c:extLst>
            </c:dLbl>
            <c:dLbl>
              <c:idx val="9"/>
              <c:delete val="1"/>
              <c:extLst>
                <c:ext xmlns:c15="http://schemas.microsoft.com/office/drawing/2012/chart" uri="{CE6537A1-D6FC-4f65-9D91-7224C49458BB}"/>
                <c:ext xmlns:c16="http://schemas.microsoft.com/office/drawing/2014/chart" uri="{C3380CC4-5D6E-409C-BE32-E72D297353CC}">
                  <c16:uniqueId val="{00000024-BCDE-43AD-BE16-41050C472162}"/>
                </c:ext>
              </c:extLst>
            </c:dLbl>
            <c:dLbl>
              <c:idx val="10"/>
              <c:delete val="1"/>
              <c:extLst>
                <c:ext xmlns:c15="http://schemas.microsoft.com/office/drawing/2012/chart" uri="{CE6537A1-D6FC-4f65-9D91-7224C49458BB}"/>
                <c:ext xmlns:c16="http://schemas.microsoft.com/office/drawing/2014/chart" uri="{C3380CC4-5D6E-409C-BE32-E72D297353CC}">
                  <c16:uniqueId val="{00000025-BCDE-43AD-BE16-41050C472162}"/>
                </c:ext>
              </c:extLst>
            </c:dLbl>
            <c:dLbl>
              <c:idx val="11"/>
              <c:delete val="1"/>
              <c:extLst>
                <c:ext xmlns:c15="http://schemas.microsoft.com/office/drawing/2012/chart" uri="{CE6537A1-D6FC-4f65-9D91-7224C49458BB}"/>
                <c:ext xmlns:c16="http://schemas.microsoft.com/office/drawing/2014/chart" uri="{C3380CC4-5D6E-409C-BE32-E72D297353CC}">
                  <c16:uniqueId val="{00000026-BCDE-43AD-BE16-41050C472162}"/>
                </c:ext>
              </c:extLst>
            </c:dLbl>
            <c:dLbl>
              <c:idx val="12"/>
              <c:delete val="1"/>
              <c:extLst>
                <c:ext xmlns:c15="http://schemas.microsoft.com/office/drawing/2012/chart" uri="{CE6537A1-D6FC-4f65-9D91-7224C49458BB}"/>
                <c:ext xmlns:c16="http://schemas.microsoft.com/office/drawing/2014/chart" uri="{C3380CC4-5D6E-409C-BE32-E72D297353CC}">
                  <c16:uniqueId val="{00000027-BCDE-43AD-BE16-41050C472162}"/>
                </c:ext>
              </c:extLst>
            </c:dLbl>
            <c:dLbl>
              <c:idx val="13"/>
              <c:delete val="1"/>
              <c:extLst>
                <c:ext xmlns:c15="http://schemas.microsoft.com/office/drawing/2012/chart" uri="{CE6537A1-D6FC-4f65-9D91-7224C49458BB}"/>
                <c:ext xmlns:c16="http://schemas.microsoft.com/office/drawing/2014/chart" uri="{C3380CC4-5D6E-409C-BE32-E72D297353CC}">
                  <c16:uniqueId val="{00000028-BCDE-43AD-BE16-41050C472162}"/>
                </c:ext>
              </c:extLst>
            </c:dLbl>
            <c:dLbl>
              <c:idx val="14"/>
              <c:delete val="1"/>
              <c:extLst>
                <c:ext xmlns:c15="http://schemas.microsoft.com/office/drawing/2012/chart" uri="{CE6537A1-D6FC-4f65-9D91-7224C49458BB}"/>
                <c:ext xmlns:c16="http://schemas.microsoft.com/office/drawing/2014/chart" uri="{C3380CC4-5D6E-409C-BE32-E72D297353CC}">
                  <c16:uniqueId val="{00000029-BCDE-43AD-BE16-41050C472162}"/>
                </c:ext>
              </c:extLst>
            </c:dLbl>
            <c:dLbl>
              <c:idx val="15"/>
              <c:delete val="1"/>
              <c:extLst>
                <c:ext xmlns:c15="http://schemas.microsoft.com/office/drawing/2012/chart" uri="{CE6537A1-D6FC-4f65-9D91-7224C49458BB}"/>
                <c:ext xmlns:c16="http://schemas.microsoft.com/office/drawing/2014/chart" uri="{C3380CC4-5D6E-409C-BE32-E72D297353CC}">
                  <c16:uniqueId val="{0000002A-BCDE-43AD-BE16-41050C472162}"/>
                </c:ext>
              </c:extLst>
            </c:dLbl>
            <c:dLbl>
              <c:idx val="16"/>
              <c:delete val="1"/>
              <c:extLst>
                <c:ext xmlns:c15="http://schemas.microsoft.com/office/drawing/2012/chart" uri="{CE6537A1-D6FC-4f65-9D91-7224C49458BB}"/>
                <c:ext xmlns:c16="http://schemas.microsoft.com/office/drawing/2014/chart" uri="{C3380CC4-5D6E-409C-BE32-E72D297353CC}">
                  <c16:uniqueId val="{0000002B-BCDE-43AD-BE16-41050C472162}"/>
                </c:ext>
              </c:extLst>
            </c:dLbl>
            <c:dLbl>
              <c:idx val="17"/>
              <c:delete val="1"/>
              <c:extLst>
                <c:ext xmlns:c15="http://schemas.microsoft.com/office/drawing/2012/chart" uri="{CE6537A1-D6FC-4f65-9D91-7224C49458BB}"/>
                <c:ext xmlns:c16="http://schemas.microsoft.com/office/drawing/2014/chart" uri="{C3380CC4-5D6E-409C-BE32-E72D297353CC}">
                  <c16:uniqueId val="{0000002C-BCDE-43AD-BE16-41050C472162}"/>
                </c:ext>
              </c:extLst>
            </c:dLbl>
            <c:dLbl>
              <c:idx val="18"/>
              <c:delete val="1"/>
              <c:extLst>
                <c:ext xmlns:c15="http://schemas.microsoft.com/office/drawing/2012/chart" uri="{CE6537A1-D6FC-4f65-9D91-7224C49458BB}"/>
                <c:ext xmlns:c16="http://schemas.microsoft.com/office/drawing/2014/chart" uri="{C3380CC4-5D6E-409C-BE32-E72D297353CC}">
                  <c16:uniqueId val="{0000002D-BCDE-43AD-BE16-41050C472162}"/>
                </c:ext>
              </c:extLst>
            </c:dLbl>
            <c:dLbl>
              <c:idx val="19"/>
              <c:delete val="1"/>
              <c:extLst>
                <c:ext xmlns:c15="http://schemas.microsoft.com/office/drawing/2012/chart" uri="{CE6537A1-D6FC-4f65-9D91-7224C49458BB}"/>
                <c:ext xmlns:c16="http://schemas.microsoft.com/office/drawing/2014/chart" uri="{C3380CC4-5D6E-409C-BE32-E72D297353CC}">
                  <c16:uniqueId val="{0000002E-BCDE-43AD-BE16-41050C472162}"/>
                </c:ext>
              </c:extLst>
            </c:dLbl>
            <c:dLbl>
              <c:idx val="20"/>
              <c:delete val="1"/>
              <c:extLst>
                <c:ext xmlns:c15="http://schemas.microsoft.com/office/drawing/2012/chart" uri="{CE6537A1-D6FC-4f65-9D91-7224C49458BB}"/>
                <c:ext xmlns:c16="http://schemas.microsoft.com/office/drawing/2014/chart" uri="{C3380CC4-5D6E-409C-BE32-E72D297353CC}">
                  <c16:uniqueId val="{0000002F-BCDE-43AD-BE16-41050C472162}"/>
                </c:ext>
              </c:extLst>
            </c:dLbl>
            <c:dLbl>
              <c:idx val="21"/>
              <c:delete val="1"/>
              <c:extLst>
                <c:ext xmlns:c15="http://schemas.microsoft.com/office/drawing/2012/chart" uri="{CE6537A1-D6FC-4f65-9D91-7224C49458BB}"/>
                <c:ext xmlns:c16="http://schemas.microsoft.com/office/drawing/2014/chart" uri="{C3380CC4-5D6E-409C-BE32-E72D297353CC}">
                  <c16:uniqueId val="{00000030-BCDE-43AD-BE16-41050C472162}"/>
                </c:ext>
              </c:extLst>
            </c:dLbl>
            <c:dLbl>
              <c:idx val="22"/>
              <c:delete val="1"/>
              <c:extLst>
                <c:ext xmlns:c15="http://schemas.microsoft.com/office/drawing/2012/chart" uri="{CE6537A1-D6FC-4f65-9D91-7224C49458BB}"/>
                <c:ext xmlns:c16="http://schemas.microsoft.com/office/drawing/2014/chart" uri="{C3380CC4-5D6E-409C-BE32-E72D297353CC}">
                  <c16:uniqueId val="{00000031-BCDE-43AD-BE16-41050C472162}"/>
                </c:ext>
              </c:extLst>
            </c:dLbl>
            <c:dLbl>
              <c:idx val="23"/>
              <c:delete val="1"/>
              <c:extLst>
                <c:ext xmlns:c15="http://schemas.microsoft.com/office/drawing/2012/chart" uri="{CE6537A1-D6FC-4f65-9D91-7224C49458BB}"/>
                <c:ext xmlns:c16="http://schemas.microsoft.com/office/drawing/2014/chart" uri="{C3380CC4-5D6E-409C-BE32-E72D297353CC}">
                  <c16:uniqueId val="{00000032-BCDE-43AD-BE16-41050C472162}"/>
                </c:ext>
              </c:extLst>
            </c:dLbl>
            <c:dLbl>
              <c:idx val="24"/>
              <c:delete val="1"/>
              <c:extLst>
                <c:ext xmlns:c15="http://schemas.microsoft.com/office/drawing/2012/chart" uri="{CE6537A1-D6FC-4f65-9D91-7224C49458BB}"/>
                <c:ext xmlns:c16="http://schemas.microsoft.com/office/drawing/2014/chart" uri="{C3380CC4-5D6E-409C-BE32-E72D297353CC}">
                  <c16:uniqueId val="{00000033-BCDE-43AD-BE16-41050C472162}"/>
                </c:ext>
              </c:extLst>
            </c:dLbl>
            <c:dLbl>
              <c:idx val="25"/>
              <c:delete val="1"/>
              <c:extLst>
                <c:ext xmlns:c15="http://schemas.microsoft.com/office/drawing/2012/chart" uri="{CE6537A1-D6FC-4f65-9D91-7224C49458BB}"/>
                <c:ext xmlns:c16="http://schemas.microsoft.com/office/drawing/2014/chart" uri="{C3380CC4-5D6E-409C-BE32-E72D297353CC}">
                  <c16:uniqueId val="{00000034-BCDE-43AD-BE16-41050C472162}"/>
                </c:ext>
              </c:extLst>
            </c:dLbl>
            <c:dLbl>
              <c:idx val="26"/>
              <c:delete val="1"/>
              <c:extLst>
                <c:ext xmlns:c15="http://schemas.microsoft.com/office/drawing/2012/chart" uri="{CE6537A1-D6FC-4f65-9D91-7224C49458BB}"/>
                <c:ext xmlns:c16="http://schemas.microsoft.com/office/drawing/2014/chart" uri="{C3380CC4-5D6E-409C-BE32-E72D297353CC}">
                  <c16:uniqueId val="{00000035-BCDE-43AD-BE16-41050C472162}"/>
                </c:ext>
              </c:extLst>
            </c:dLbl>
            <c:dLbl>
              <c:idx val="27"/>
              <c:layout>
                <c:manualLayout>
                  <c:x val="0.11091225490196063"/>
                  <c:y val="-6.90305176602405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21D2-45C9-8497-9281913449D5}"/>
                </c:ext>
              </c:extLst>
            </c:dLbl>
            <c:numFmt formatCode="#,##0.0" sourceLinked="0"/>
            <c:spPr>
              <a:noFill/>
              <a:ln>
                <a:noFill/>
              </a:ln>
              <a:effectLst/>
            </c:spPr>
            <c:txPr>
              <a:bodyPr wrap="square" lIns="38100" tIns="19050" rIns="38100" bIns="19050" anchor="ctr">
                <a:spAutoFit/>
              </a:bodyPr>
              <a:lstStyle/>
              <a:p>
                <a:pPr>
                  <a:defRPr sz="800" i="1"/>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AF56FF"/>
                      </a:solidFill>
                    </a:ln>
                  </c:spPr>
                </c15:leaderLines>
              </c:ext>
            </c:extLst>
          </c:dLbls>
          <c:cat>
            <c:numRef>
              <c:f>'Suivi 2019 - indicateurs SNBC1'!$O$1:$BH$1</c:f>
              <c:numCache>
                <c:formatCode>General</c:formatCode>
                <c:ptCount val="4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numCache>
            </c:numRef>
          </c:cat>
          <c:val>
            <c:numRef>
              <c:f>'Suivi 2019 - indicateurs SNBC1'!$O$202:$BH$202</c:f>
              <c:numCache>
                <c:formatCode>0.00</c:formatCode>
                <c:ptCount val="46"/>
                <c:pt idx="0">
                  <c:v>6.631277788478247</c:v>
                </c:pt>
                <c:pt idx="1">
                  <c:v>6.7170789789262368</c:v>
                </c:pt>
                <c:pt idx="2">
                  <c:v>6.6668338478720273</c:v>
                </c:pt>
                <c:pt idx="3">
                  <c:v>7.2549825702198474</c:v>
                </c:pt>
                <c:pt idx="4">
                  <c:v>6.9194591622096846</c:v>
                </c:pt>
                <c:pt idx="5">
                  <c:v>6.8305121801004152</c:v>
                </c:pt>
                <c:pt idx="6">
                  <c:v>7.1721454928437023</c:v>
                </c:pt>
                <c:pt idx="7">
                  <c:v>6.7098579044575706</c:v>
                </c:pt>
                <c:pt idx="8">
                  <c:v>5.6373958193823661</c:v>
                </c:pt>
                <c:pt idx="9">
                  <c:v>5.6129643874262607</c:v>
                </c:pt>
                <c:pt idx="10">
                  <c:v>4.9997836616266564</c:v>
                </c:pt>
                <c:pt idx="11">
                  <c:v>6.0168335264659287</c:v>
                </c:pt>
                <c:pt idx="12">
                  <c:v>5.6845619474546991</c:v>
                </c:pt>
                <c:pt idx="13">
                  <c:v>4.9783692147146281</c:v>
                </c:pt>
                <c:pt idx="14">
                  <c:v>4.7920700751095886</c:v>
                </c:pt>
                <c:pt idx="15">
                  <c:v>4.3659869688342168</c:v>
                </c:pt>
                <c:pt idx="16">
                  <c:v>4.4866330257307263</c:v>
                </c:pt>
                <c:pt idx="17">
                  <c:v>3.9848015334861508</c:v>
                </c:pt>
                <c:pt idx="18">
                  <c:v>3.4705108505673001</c:v>
                </c:pt>
                <c:pt idx="19">
                  <c:v>3.1040296068685871</c:v>
                </c:pt>
                <c:pt idx="20">
                  <c:v>2.8114488543278355</c:v>
                </c:pt>
                <c:pt idx="21">
                  <c:v>3.5869905157088633</c:v>
                </c:pt>
                <c:pt idx="22">
                  <c:v>3.1265477807231314</c:v>
                </c:pt>
                <c:pt idx="23">
                  <c:v>2.816833006958197</c:v>
                </c:pt>
                <c:pt idx="24">
                  <c:v>2.7058174704301106</c:v>
                </c:pt>
                <c:pt idx="25">
                  <c:v>2.7027019604778202</c:v>
                </c:pt>
                <c:pt idx="26">
                  <c:v>2.6622648441916641</c:v>
                </c:pt>
                <c:pt idx="27">
                  <c:v>2.421192960415032</c:v>
                </c:pt>
              </c:numCache>
            </c:numRef>
          </c:val>
          <c:smooth val="0"/>
          <c:extLst>
            <c:ext xmlns:c16="http://schemas.microsoft.com/office/drawing/2014/chart" uri="{C3380CC4-5D6E-409C-BE32-E72D297353CC}">
              <c16:uniqueId val="{00000002-72B2-4548-8FF9-B098ED2BC478}"/>
            </c:ext>
          </c:extLst>
        </c:ser>
        <c:ser>
          <c:idx val="28"/>
          <c:order val="3"/>
          <c:tx>
            <c:v>Scénario SNBC 2015 - Prouits pétroliers</c:v>
          </c:tx>
          <c:spPr>
            <a:ln>
              <a:solidFill>
                <a:srgbClr val="BA4BFF"/>
              </a:solidFill>
              <a:prstDash val="sysDot"/>
            </a:ln>
          </c:spPr>
          <c:marker>
            <c:symbol val="none"/>
          </c:marker>
          <c:cat>
            <c:numRef>
              <c:f>'Suivi 2019 - indicateurs SNBC1'!$O$1:$BH$1</c:f>
              <c:numCache>
                <c:formatCode>General</c:formatCode>
                <c:ptCount val="4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numCache>
            </c:numRef>
          </c:cat>
          <c:val>
            <c:numRef>
              <c:f>'Suivi 2019 - indicateurs SNBC1'!$O$204:$BH$204</c:f>
              <c:numCache>
                <c:formatCode>0.00</c:formatCode>
                <c:ptCount val="46"/>
                <c:pt idx="25">
                  <c:v>2.2577165806399058</c:v>
                </c:pt>
                <c:pt idx="26">
                  <c:v>2.1591069109870471</c:v>
                </c:pt>
                <c:pt idx="27">
                  <c:v>2.0604972413341884</c:v>
                </c:pt>
                <c:pt idx="28">
                  <c:v>1.96188757168133</c:v>
                </c:pt>
                <c:pt idx="29">
                  <c:v>1.8632779020284715</c:v>
                </c:pt>
                <c:pt idx="30">
                  <c:v>1.7646682323756129</c:v>
                </c:pt>
                <c:pt idx="31">
                  <c:v>1.7137962655597165</c:v>
                </c:pt>
                <c:pt idx="32">
                  <c:v>1.6629242987438202</c:v>
                </c:pt>
                <c:pt idx="33">
                  <c:v>1.6120523319279241</c:v>
                </c:pt>
                <c:pt idx="34">
                  <c:v>1.5611803651120277</c:v>
                </c:pt>
                <c:pt idx="35">
                  <c:v>1.5103083982961314</c:v>
                </c:pt>
                <c:pt idx="36">
                  <c:v>1.4594364314802362</c:v>
                </c:pt>
                <c:pt idx="37">
                  <c:v>1.4085644646643409</c:v>
                </c:pt>
                <c:pt idx="38">
                  <c:v>1.3576924978484457</c:v>
                </c:pt>
                <c:pt idx="39">
                  <c:v>1.3068205310325502</c:v>
                </c:pt>
                <c:pt idx="40">
                  <c:v>1.255948564216655</c:v>
                </c:pt>
                <c:pt idx="41">
                  <c:v>1.2422411017457784</c:v>
                </c:pt>
                <c:pt idx="42">
                  <c:v>1.228533639274902</c:v>
                </c:pt>
                <c:pt idx="43">
                  <c:v>1.2148261768040254</c:v>
                </c:pt>
                <c:pt idx="44">
                  <c:v>1.201118714333149</c:v>
                </c:pt>
                <c:pt idx="45">
                  <c:v>1.1874112518622724</c:v>
                </c:pt>
              </c:numCache>
            </c:numRef>
          </c:val>
          <c:smooth val="0"/>
          <c:extLst>
            <c:ext xmlns:c16="http://schemas.microsoft.com/office/drawing/2014/chart" uri="{C3380CC4-5D6E-409C-BE32-E72D297353CC}">
              <c16:uniqueId val="{00000003-72B2-4548-8FF9-B098ED2BC478}"/>
            </c:ext>
          </c:extLst>
        </c:ser>
        <c:ser>
          <c:idx val="23"/>
          <c:order val="4"/>
          <c:tx>
            <c:v>Gaz</c:v>
          </c:tx>
          <c:spPr>
            <a:ln w="19050">
              <a:solidFill>
                <a:srgbClr val="FF4343"/>
              </a:solidFill>
              <a:prstDash val="solid"/>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36-BCDE-43AD-BE16-41050C472162}"/>
                </c:ext>
              </c:extLst>
            </c:dLbl>
            <c:dLbl>
              <c:idx val="1"/>
              <c:delete val="1"/>
              <c:extLst>
                <c:ext xmlns:c15="http://schemas.microsoft.com/office/drawing/2012/chart" uri="{CE6537A1-D6FC-4f65-9D91-7224C49458BB}"/>
                <c:ext xmlns:c16="http://schemas.microsoft.com/office/drawing/2014/chart" uri="{C3380CC4-5D6E-409C-BE32-E72D297353CC}">
                  <c16:uniqueId val="{00000037-BCDE-43AD-BE16-41050C472162}"/>
                </c:ext>
              </c:extLst>
            </c:dLbl>
            <c:dLbl>
              <c:idx val="2"/>
              <c:delete val="1"/>
              <c:extLst>
                <c:ext xmlns:c15="http://schemas.microsoft.com/office/drawing/2012/chart" uri="{CE6537A1-D6FC-4f65-9D91-7224C49458BB}"/>
                <c:ext xmlns:c16="http://schemas.microsoft.com/office/drawing/2014/chart" uri="{C3380CC4-5D6E-409C-BE32-E72D297353CC}">
                  <c16:uniqueId val="{00000038-BCDE-43AD-BE16-41050C472162}"/>
                </c:ext>
              </c:extLst>
            </c:dLbl>
            <c:dLbl>
              <c:idx val="3"/>
              <c:delete val="1"/>
              <c:extLst>
                <c:ext xmlns:c15="http://schemas.microsoft.com/office/drawing/2012/chart" uri="{CE6537A1-D6FC-4f65-9D91-7224C49458BB}"/>
                <c:ext xmlns:c16="http://schemas.microsoft.com/office/drawing/2014/chart" uri="{C3380CC4-5D6E-409C-BE32-E72D297353CC}">
                  <c16:uniqueId val="{00000039-BCDE-43AD-BE16-41050C472162}"/>
                </c:ext>
              </c:extLst>
            </c:dLbl>
            <c:dLbl>
              <c:idx val="4"/>
              <c:delete val="1"/>
              <c:extLst>
                <c:ext xmlns:c15="http://schemas.microsoft.com/office/drawing/2012/chart" uri="{CE6537A1-D6FC-4f65-9D91-7224C49458BB}"/>
                <c:ext xmlns:c16="http://schemas.microsoft.com/office/drawing/2014/chart" uri="{C3380CC4-5D6E-409C-BE32-E72D297353CC}">
                  <c16:uniqueId val="{0000003A-BCDE-43AD-BE16-41050C472162}"/>
                </c:ext>
              </c:extLst>
            </c:dLbl>
            <c:dLbl>
              <c:idx val="5"/>
              <c:delete val="1"/>
              <c:extLst>
                <c:ext xmlns:c15="http://schemas.microsoft.com/office/drawing/2012/chart" uri="{CE6537A1-D6FC-4f65-9D91-7224C49458BB}"/>
                <c:ext xmlns:c16="http://schemas.microsoft.com/office/drawing/2014/chart" uri="{C3380CC4-5D6E-409C-BE32-E72D297353CC}">
                  <c16:uniqueId val="{0000003B-BCDE-43AD-BE16-41050C472162}"/>
                </c:ext>
              </c:extLst>
            </c:dLbl>
            <c:dLbl>
              <c:idx val="6"/>
              <c:delete val="1"/>
              <c:extLst>
                <c:ext xmlns:c15="http://schemas.microsoft.com/office/drawing/2012/chart" uri="{CE6537A1-D6FC-4f65-9D91-7224C49458BB}"/>
                <c:ext xmlns:c16="http://schemas.microsoft.com/office/drawing/2014/chart" uri="{C3380CC4-5D6E-409C-BE32-E72D297353CC}">
                  <c16:uniqueId val="{0000003C-BCDE-43AD-BE16-41050C472162}"/>
                </c:ext>
              </c:extLst>
            </c:dLbl>
            <c:dLbl>
              <c:idx val="7"/>
              <c:delete val="1"/>
              <c:extLst>
                <c:ext xmlns:c15="http://schemas.microsoft.com/office/drawing/2012/chart" uri="{CE6537A1-D6FC-4f65-9D91-7224C49458BB}"/>
                <c:ext xmlns:c16="http://schemas.microsoft.com/office/drawing/2014/chart" uri="{C3380CC4-5D6E-409C-BE32-E72D297353CC}">
                  <c16:uniqueId val="{0000003D-BCDE-43AD-BE16-41050C472162}"/>
                </c:ext>
              </c:extLst>
            </c:dLbl>
            <c:dLbl>
              <c:idx val="8"/>
              <c:delete val="1"/>
              <c:extLst>
                <c:ext xmlns:c15="http://schemas.microsoft.com/office/drawing/2012/chart" uri="{CE6537A1-D6FC-4f65-9D91-7224C49458BB}"/>
                <c:ext xmlns:c16="http://schemas.microsoft.com/office/drawing/2014/chart" uri="{C3380CC4-5D6E-409C-BE32-E72D297353CC}">
                  <c16:uniqueId val="{0000003E-BCDE-43AD-BE16-41050C472162}"/>
                </c:ext>
              </c:extLst>
            </c:dLbl>
            <c:dLbl>
              <c:idx val="9"/>
              <c:delete val="1"/>
              <c:extLst>
                <c:ext xmlns:c15="http://schemas.microsoft.com/office/drawing/2012/chart" uri="{CE6537A1-D6FC-4f65-9D91-7224C49458BB}"/>
                <c:ext xmlns:c16="http://schemas.microsoft.com/office/drawing/2014/chart" uri="{C3380CC4-5D6E-409C-BE32-E72D297353CC}">
                  <c16:uniqueId val="{0000003F-BCDE-43AD-BE16-41050C472162}"/>
                </c:ext>
              </c:extLst>
            </c:dLbl>
            <c:dLbl>
              <c:idx val="10"/>
              <c:delete val="1"/>
              <c:extLst>
                <c:ext xmlns:c15="http://schemas.microsoft.com/office/drawing/2012/chart" uri="{CE6537A1-D6FC-4f65-9D91-7224C49458BB}"/>
                <c:ext xmlns:c16="http://schemas.microsoft.com/office/drawing/2014/chart" uri="{C3380CC4-5D6E-409C-BE32-E72D297353CC}">
                  <c16:uniqueId val="{00000040-BCDE-43AD-BE16-41050C472162}"/>
                </c:ext>
              </c:extLst>
            </c:dLbl>
            <c:dLbl>
              <c:idx val="11"/>
              <c:delete val="1"/>
              <c:extLst>
                <c:ext xmlns:c15="http://schemas.microsoft.com/office/drawing/2012/chart" uri="{CE6537A1-D6FC-4f65-9D91-7224C49458BB}"/>
                <c:ext xmlns:c16="http://schemas.microsoft.com/office/drawing/2014/chart" uri="{C3380CC4-5D6E-409C-BE32-E72D297353CC}">
                  <c16:uniqueId val="{00000041-BCDE-43AD-BE16-41050C472162}"/>
                </c:ext>
              </c:extLst>
            </c:dLbl>
            <c:dLbl>
              <c:idx val="12"/>
              <c:delete val="1"/>
              <c:extLst>
                <c:ext xmlns:c15="http://schemas.microsoft.com/office/drawing/2012/chart" uri="{CE6537A1-D6FC-4f65-9D91-7224C49458BB}"/>
                <c:ext xmlns:c16="http://schemas.microsoft.com/office/drawing/2014/chart" uri="{C3380CC4-5D6E-409C-BE32-E72D297353CC}">
                  <c16:uniqueId val="{00000042-BCDE-43AD-BE16-41050C472162}"/>
                </c:ext>
              </c:extLst>
            </c:dLbl>
            <c:dLbl>
              <c:idx val="13"/>
              <c:delete val="1"/>
              <c:extLst>
                <c:ext xmlns:c15="http://schemas.microsoft.com/office/drawing/2012/chart" uri="{CE6537A1-D6FC-4f65-9D91-7224C49458BB}"/>
                <c:ext xmlns:c16="http://schemas.microsoft.com/office/drawing/2014/chart" uri="{C3380CC4-5D6E-409C-BE32-E72D297353CC}">
                  <c16:uniqueId val="{00000043-BCDE-43AD-BE16-41050C472162}"/>
                </c:ext>
              </c:extLst>
            </c:dLbl>
            <c:dLbl>
              <c:idx val="14"/>
              <c:delete val="1"/>
              <c:extLst>
                <c:ext xmlns:c15="http://schemas.microsoft.com/office/drawing/2012/chart" uri="{CE6537A1-D6FC-4f65-9D91-7224C49458BB}"/>
                <c:ext xmlns:c16="http://schemas.microsoft.com/office/drawing/2014/chart" uri="{C3380CC4-5D6E-409C-BE32-E72D297353CC}">
                  <c16:uniqueId val="{00000044-BCDE-43AD-BE16-41050C472162}"/>
                </c:ext>
              </c:extLst>
            </c:dLbl>
            <c:dLbl>
              <c:idx val="15"/>
              <c:delete val="1"/>
              <c:extLst>
                <c:ext xmlns:c15="http://schemas.microsoft.com/office/drawing/2012/chart" uri="{CE6537A1-D6FC-4f65-9D91-7224C49458BB}"/>
                <c:ext xmlns:c16="http://schemas.microsoft.com/office/drawing/2014/chart" uri="{C3380CC4-5D6E-409C-BE32-E72D297353CC}">
                  <c16:uniqueId val="{00000045-BCDE-43AD-BE16-41050C472162}"/>
                </c:ext>
              </c:extLst>
            </c:dLbl>
            <c:dLbl>
              <c:idx val="16"/>
              <c:delete val="1"/>
              <c:extLst>
                <c:ext xmlns:c15="http://schemas.microsoft.com/office/drawing/2012/chart" uri="{CE6537A1-D6FC-4f65-9D91-7224C49458BB}"/>
                <c:ext xmlns:c16="http://schemas.microsoft.com/office/drawing/2014/chart" uri="{C3380CC4-5D6E-409C-BE32-E72D297353CC}">
                  <c16:uniqueId val="{00000046-BCDE-43AD-BE16-41050C472162}"/>
                </c:ext>
              </c:extLst>
            </c:dLbl>
            <c:dLbl>
              <c:idx val="17"/>
              <c:delete val="1"/>
              <c:extLst>
                <c:ext xmlns:c15="http://schemas.microsoft.com/office/drawing/2012/chart" uri="{CE6537A1-D6FC-4f65-9D91-7224C49458BB}"/>
                <c:ext xmlns:c16="http://schemas.microsoft.com/office/drawing/2014/chart" uri="{C3380CC4-5D6E-409C-BE32-E72D297353CC}">
                  <c16:uniqueId val="{00000047-BCDE-43AD-BE16-41050C472162}"/>
                </c:ext>
              </c:extLst>
            </c:dLbl>
            <c:dLbl>
              <c:idx val="18"/>
              <c:delete val="1"/>
              <c:extLst>
                <c:ext xmlns:c15="http://schemas.microsoft.com/office/drawing/2012/chart" uri="{CE6537A1-D6FC-4f65-9D91-7224C49458BB}"/>
                <c:ext xmlns:c16="http://schemas.microsoft.com/office/drawing/2014/chart" uri="{C3380CC4-5D6E-409C-BE32-E72D297353CC}">
                  <c16:uniqueId val="{00000048-BCDE-43AD-BE16-41050C472162}"/>
                </c:ext>
              </c:extLst>
            </c:dLbl>
            <c:dLbl>
              <c:idx val="19"/>
              <c:delete val="1"/>
              <c:extLst>
                <c:ext xmlns:c15="http://schemas.microsoft.com/office/drawing/2012/chart" uri="{CE6537A1-D6FC-4f65-9D91-7224C49458BB}"/>
                <c:ext xmlns:c16="http://schemas.microsoft.com/office/drawing/2014/chart" uri="{C3380CC4-5D6E-409C-BE32-E72D297353CC}">
                  <c16:uniqueId val="{00000049-BCDE-43AD-BE16-41050C472162}"/>
                </c:ext>
              </c:extLst>
            </c:dLbl>
            <c:dLbl>
              <c:idx val="20"/>
              <c:delete val="1"/>
              <c:extLst>
                <c:ext xmlns:c15="http://schemas.microsoft.com/office/drawing/2012/chart" uri="{CE6537A1-D6FC-4f65-9D91-7224C49458BB}"/>
                <c:ext xmlns:c16="http://schemas.microsoft.com/office/drawing/2014/chart" uri="{C3380CC4-5D6E-409C-BE32-E72D297353CC}">
                  <c16:uniqueId val="{0000004A-BCDE-43AD-BE16-41050C472162}"/>
                </c:ext>
              </c:extLst>
            </c:dLbl>
            <c:dLbl>
              <c:idx val="21"/>
              <c:delete val="1"/>
              <c:extLst>
                <c:ext xmlns:c15="http://schemas.microsoft.com/office/drawing/2012/chart" uri="{CE6537A1-D6FC-4f65-9D91-7224C49458BB}"/>
                <c:ext xmlns:c16="http://schemas.microsoft.com/office/drawing/2014/chart" uri="{C3380CC4-5D6E-409C-BE32-E72D297353CC}">
                  <c16:uniqueId val="{0000004B-BCDE-43AD-BE16-41050C472162}"/>
                </c:ext>
              </c:extLst>
            </c:dLbl>
            <c:dLbl>
              <c:idx val="22"/>
              <c:delete val="1"/>
              <c:extLst>
                <c:ext xmlns:c15="http://schemas.microsoft.com/office/drawing/2012/chart" uri="{CE6537A1-D6FC-4f65-9D91-7224C49458BB}"/>
                <c:ext xmlns:c16="http://schemas.microsoft.com/office/drawing/2014/chart" uri="{C3380CC4-5D6E-409C-BE32-E72D297353CC}">
                  <c16:uniqueId val="{0000004C-BCDE-43AD-BE16-41050C472162}"/>
                </c:ext>
              </c:extLst>
            </c:dLbl>
            <c:dLbl>
              <c:idx val="23"/>
              <c:delete val="1"/>
              <c:extLst>
                <c:ext xmlns:c15="http://schemas.microsoft.com/office/drawing/2012/chart" uri="{CE6537A1-D6FC-4f65-9D91-7224C49458BB}"/>
                <c:ext xmlns:c16="http://schemas.microsoft.com/office/drawing/2014/chart" uri="{C3380CC4-5D6E-409C-BE32-E72D297353CC}">
                  <c16:uniqueId val="{0000004D-BCDE-43AD-BE16-41050C472162}"/>
                </c:ext>
              </c:extLst>
            </c:dLbl>
            <c:dLbl>
              <c:idx val="24"/>
              <c:delete val="1"/>
              <c:extLst>
                <c:ext xmlns:c15="http://schemas.microsoft.com/office/drawing/2012/chart" uri="{CE6537A1-D6FC-4f65-9D91-7224C49458BB}"/>
                <c:ext xmlns:c16="http://schemas.microsoft.com/office/drawing/2014/chart" uri="{C3380CC4-5D6E-409C-BE32-E72D297353CC}">
                  <c16:uniqueId val="{0000004E-BCDE-43AD-BE16-41050C472162}"/>
                </c:ext>
              </c:extLst>
            </c:dLbl>
            <c:dLbl>
              <c:idx val="25"/>
              <c:delete val="1"/>
              <c:extLst>
                <c:ext xmlns:c15="http://schemas.microsoft.com/office/drawing/2012/chart" uri="{CE6537A1-D6FC-4f65-9D91-7224C49458BB}"/>
                <c:ext xmlns:c16="http://schemas.microsoft.com/office/drawing/2014/chart" uri="{C3380CC4-5D6E-409C-BE32-E72D297353CC}">
                  <c16:uniqueId val="{0000004F-BCDE-43AD-BE16-41050C472162}"/>
                </c:ext>
              </c:extLst>
            </c:dLbl>
            <c:dLbl>
              <c:idx val="26"/>
              <c:delete val="1"/>
              <c:extLst>
                <c:ext xmlns:c15="http://schemas.microsoft.com/office/drawing/2012/chart" uri="{CE6537A1-D6FC-4f65-9D91-7224C49458BB}"/>
                <c:ext xmlns:c16="http://schemas.microsoft.com/office/drawing/2014/chart" uri="{C3380CC4-5D6E-409C-BE32-E72D297353CC}">
                  <c16:uniqueId val="{00000050-BCDE-43AD-BE16-41050C472162}"/>
                </c:ext>
              </c:extLst>
            </c:dLbl>
            <c:dLbl>
              <c:idx val="27"/>
              <c:layout>
                <c:manualLayout>
                  <c:x val="0.11921290849673202"/>
                  <c:y val="-6.00894703151068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2-BCDE-43AD-BE16-41050C472162}"/>
                </c:ext>
              </c:extLst>
            </c:dLbl>
            <c:numFmt formatCode="#,##0.0" sourceLinked="0"/>
            <c:spPr>
              <a:noFill/>
              <a:ln>
                <a:noFill/>
              </a:ln>
              <a:effectLst/>
            </c:spPr>
            <c:txPr>
              <a:bodyPr wrap="square" lIns="38100" tIns="19050" rIns="38100" bIns="19050" anchor="ctr">
                <a:spAutoFit/>
              </a:bodyPr>
              <a:lstStyle/>
              <a:p>
                <a:pPr>
                  <a:defRPr sz="800" i="1"/>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FF4343"/>
                      </a:solidFill>
                    </a:ln>
                  </c:spPr>
                </c15:leaderLines>
              </c:ext>
            </c:extLst>
          </c:dLbls>
          <c:cat>
            <c:numRef>
              <c:f>'Suivi 2019 - indicateurs SNBC1'!$O$1:$BH$1</c:f>
              <c:numCache>
                <c:formatCode>General</c:formatCode>
                <c:ptCount val="4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numCache>
            </c:numRef>
          </c:cat>
          <c:val>
            <c:numRef>
              <c:f>'Suivi 2019 - indicateurs SNBC1'!$O$198:$BH$198</c:f>
              <c:numCache>
                <c:formatCode>0.00</c:formatCode>
                <c:ptCount val="46"/>
                <c:pt idx="0">
                  <c:v>9.2547394079846583</c:v>
                </c:pt>
                <c:pt idx="1">
                  <c:v>9.6255814649419538</c:v>
                </c:pt>
                <c:pt idx="2">
                  <c:v>9.7356902940629713</c:v>
                </c:pt>
                <c:pt idx="3">
                  <c:v>9.6111655943642251</c:v>
                </c:pt>
                <c:pt idx="4">
                  <c:v>9.711460106065763</c:v>
                </c:pt>
                <c:pt idx="5">
                  <c:v>10.349706712339103</c:v>
                </c:pt>
                <c:pt idx="6">
                  <c:v>10.66714835265795</c:v>
                </c:pt>
                <c:pt idx="7">
                  <c:v>11.203404944251918</c:v>
                </c:pt>
                <c:pt idx="8">
                  <c:v>11.731876445997967</c:v>
                </c:pt>
                <c:pt idx="9">
                  <c:v>12.031211416180421</c:v>
                </c:pt>
                <c:pt idx="10">
                  <c:v>12.457515258075881</c:v>
                </c:pt>
                <c:pt idx="11">
                  <c:v>12.986956249735313</c:v>
                </c:pt>
                <c:pt idx="12">
                  <c:v>13.043886287008279</c:v>
                </c:pt>
                <c:pt idx="13">
                  <c:v>13.363889117152407</c:v>
                </c:pt>
                <c:pt idx="14">
                  <c:v>12.08396102339845</c:v>
                </c:pt>
                <c:pt idx="15">
                  <c:v>12.905168969961473</c:v>
                </c:pt>
                <c:pt idx="16">
                  <c:v>12.577542197184616</c:v>
                </c:pt>
                <c:pt idx="17">
                  <c:v>12.588726081775746</c:v>
                </c:pt>
                <c:pt idx="18">
                  <c:v>12.822358882470137</c:v>
                </c:pt>
                <c:pt idx="19">
                  <c:v>9.6036171200150786</c:v>
                </c:pt>
                <c:pt idx="20">
                  <c:v>10.868746981832565</c:v>
                </c:pt>
                <c:pt idx="21">
                  <c:v>10.551829583884052</c:v>
                </c:pt>
                <c:pt idx="22">
                  <c:v>10.064977938513612</c:v>
                </c:pt>
                <c:pt idx="23">
                  <c:v>10.409512265403917</c:v>
                </c:pt>
                <c:pt idx="24">
                  <c:v>10.314397686027876</c:v>
                </c:pt>
                <c:pt idx="25">
                  <c:v>9.9283438332984399</c:v>
                </c:pt>
                <c:pt idx="26">
                  <c:v>10.09834936888692</c:v>
                </c:pt>
                <c:pt idx="27">
                  <c:v>9.8384841340931963</c:v>
                </c:pt>
              </c:numCache>
            </c:numRef>
          </c:val>
          <c:smooth val="0"/>
          <c:extLst>
            <c:ext xmlns:c16="http://schemas.microsoft.com/office/drawing/2014/chart" uri="{C3380CC4-5D6E-409C-BE32-E72D297353CC}">
              <c16:uniqueId val="{00000004-72B2-4548-8FF9-B098ED2BC478}"/>
            </c:ext>
          </c:extLst>
        </c:ser>
        <c:ser>
          <c:idx val="27"/>
          <c:order val="5"/>
          <c:tx>
            <c:v>Scénario SNBC 2015 - Gaz</c:v>
          </c:tx>
          <c:spPr>
            <a:ln>
              <a:solidFill>
                <a:srgbClr val="FF4343"/>
              </a:solidFill>
              <a:prstDash val="sysDot"/>
            </a:ln>
          </c:spPr>
          <c:marker>
            <c:symbol val="none"/>
          </c:marker>
          <c:cat>
            <c:numRef>
              <c:f>'Suivi 2019 - indicateurs SNBC1'!$O$1:$BH$1</c:f>
              <c:numCache>
                <c:formatCode>General</c:formatCode>
                <c:ptCount val="4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numCache>
            </c:numRef>
          </c:cat>
          <c:val>
            <c:numRef>
              <c:f>'Suivi 2019 - indicateurs SNBC1'!$O$200:$BH$200</c:f>
              <c:numCache>
                <c:formatCode>0.00</c:formatCode>
                <c:ptCount val="46"/>
                <c:pt idx="25">
                  <c:v>10.757734414546572</c:v>
                </c:pt>
                <c:pt idx="26">
                  <c:v>10.736849191279292</c:v>
                </c:pt>
                <c:pt idx="27">
                  <c:v>10.715963968012012</c:v>
                </c:pt>
                <c:pt idx="28">
                  <c:v>10.69507874474473</c:v>
                </c:pt>
                <c:pt idx="29">
                  <c:v>10.67419352147745</c:v>
                </c:pt>
                <c:pt idx="30">
                  <c:v>10.65330829821017</c:v>
                </c:pt>
                <c:pt idx="31">
                  <c:v>10.373119030189441</c:v>
                </c:pt>
                <c:pt idx="32">
                  <c:v>10.09292976216871</c:v>
                </c:pt>
                <c:pt idx="33">
                  <c:v>9.812740494147981</c:v>
                </c:pt>
                <c:pt idx="34">
                  <c:v>9.53255122612725</c:v>
                </c:pt>
                <c:pt idx="35">
                  <c:v>9.2523619581065208</c:v>
                </c:pt>
                <c:pt idx="36">
                  <c:v>8.9721726900857881</c:v>
                </c:pt>
                <c:pt idx="37">
                  <c:v>8.6919834220650554</c:v>
                </c:pt>
                <c:pt idx="38">
                  <c:v>8.4117941540443226</c:v>
                </c:pt>
                <c:pt idx="39">
                  <c:v>8.1316048860235899</c:v>
                </c:pt>
                <c:pt idx="40">
                  <c:v>7.851415618002858</c:v>
                </c:pt>
                <c:pt idx="41">
                  <c:v>7.6569716441605022</c:v>
                </c:pt>
                <c:pt idx="42">
                  <c:v>7.4625276703181465</c:v>
                </c:pt>
                <c:pt idx="43">
                  <c:v>7.2680836964757898</c:v>
                </c:pt>
                <c:pt idx="44">
                  <c:v>7.073639722633434</c:v>
                </c:pt>
                <c:pt idx="45">
                  <c:v>6.8791957487910782</c:v>
                </c:pt>
              </c:numCache>
            </c:numRef>
          </c:val>
          <c:smooth val="0"/>
          <c:extLst>
            <c:ext xmlns:c16="http://schemas.microsoft.com/office/drawing/2014/chart" uri="{C3380CC4-5D6E-409C-BE32-E72D297353CC}">
              <c16:uniqueId val="{00000005-72B2-4548-8FF9-B098ED2BC478}"/>
            </c:ext>
          </c:extLst>
        </c:ser>
        <c:ser>
          <c:idx val="22"/>
          <c:order val="6"/>
          <c:tx>
            <c:v>Electricité</c:v>
          </c:tx>
          <c:spPr>
            <a:ln w="19050">
              <a:solidFill>
                <a:schemeClr val="accent5">
                  <a:lumMod val="60000"/>
                  <a:lumOff val="40000"/>
                </a:schemeClr>
              </a:solidFill>
              <a:prstDash val="solid"/>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51-BCDE-43AD-BE16-41050C472162}"/>
                </c:ext>
              </c:extLst>
            </c:dLbl>
            <c:dLbl>
              <c:idx val="1"/>
              <c:delete val="1"/>
              <c:extLst>
                <c:ext xmlns:c15="http://schemas.microsoft.com/office/drawing/2012/chart" uri="{CE6537A1-D6FC-4f65-9D91-7224C49458BB}"/>
                <c:ext xmlns:c16="http://schemas.microsoft.com/office/drawing/2014/chart" uri="{C3380CC4-5D6E-409C-BE32-E72D297353CC}">
                  <c16:uniqueId val="{00000052-BCDE-43AD-BE16-41050C472162}"/>
                </c:ext>
              </c:extLst>
            </c:dLbl>
            <c:dLbl>
              <c:idx val="2"/>
              <c:delete val="1"/>
              <c:extLst>
                <c:ext xmlns:c15="http://schemas.microsoft.com/office/drawing/2012/chart" uri="{CE6537A1-D6FC-4f65-9D91-7224C49458BB}"/>
                <c:ext xmlns:c16="http://schemas.microsoft.com/office/drawing/2014/chart" uri="{C3380CC4-5D6E-409C-BE32-E72D297353CC}">
                  <c16:uniqueId val="{00000053-BCDE-43AD-BE16-41050C472162}"/>
                </c:ext>
              </c:extLst>
            </c:dLbl>
            <c:dLbl>
              <c:idx val="3"/>
              <c:delete val="1"/>
              <c:extLst>
                <c:ext xmlns:c15="http://schemas.microsoft.com/office/drawing/2012/chart" uri="{CE6537A1-D6FC-4f65-9D91-7224C49458BB}"/>
                <c:ext xmlns:c16="http://schemas.microsoft.com/office/drawing/2014/chart" uri="{C3380CC4-5D6E-409C-BE32-E72D297353CC}">
                  <c16:uniqueId val="{00000054-BCDE-43AD-BE16-41050C472162}"/>
                </c:ext>
              </c:extLst>
            </c:dLbl>
            <c:dLbl>
              <c:idx val="4"/>
              <c:delete val="1"/>
              <c:extLst>
                <c:ext xmlns:c15="http://schemas.microsoft.com/office/drawing/2012/chart" uri="{CE6537A1-D6FC-4f65-9D91-7224C49458BB}"/>
                <c:ext xmlns:c16="http://schemas.microsoft.com/office/drawing/2014/chart" uri="{C3380CC4-5D6E-409C-BE32-E72D297353CC}">
                  <c16:uniqueId val="{00000055-BCDE-43AD-BE16-41050C472162}"/>
                </c:ext>
              </c:extLst>
            </c:dLbl>
            <c:dLbl>
              <c:idx val="5"/>
              <c:delete val="1"/>
              <c:extLst>
                <c:ext xmlns:c15="http://schemas.microsoft.com/office/drawing/2012/chart" uri="{CE6537A1-D6FC-4f65-9D91-7224C49458BB}"/>
                <c:ext xmlns:c16="http://schemas.microsoft.com/office/drawing/2014/chart" uri="{C3380CC4-5D6E-409C-BE32-E72D297353CC}">
                  <c16:uniqueId val="{00000056-BCDE-43AD-BE16-41050C472162}"/>
                </c:ext>
              </c:extLst>
            </c:dLbl>
            <c:dLbl>
              <c:idx val="6"/>
              <c:delete val="1"/>
              <c:extLst>
                <c:ext xmlns:c15="http://schemas.microsoft.com/office/drawing/2012/chart" uri="{CE6537A1-D6FC-4f65-9D91-7224C49458BB}"/>
                <c:ext xmlns:c16="http://schemas.microsoft.com/office/drawing/2014/chart" uri="{C3380CC4-5D6E-409C-BE32-E72D297353CC}">
                  <c16:uniqueId val="{00000057-BCDE-43AD-BE16-41050C472162}"/>
                </c:ext>
              </c:extLst>
            </c:dLbl>
            <c:dLbl>
              <c:idx val="7"/>
              <c:delete val="1"/>
              <c:extLst>
                <c:ext xmlns:c15="http://schemas.microsoft.com/office/drawing/2012/chart" uri="{CE6537A1-D6FC-4f65-9D91-7224C49458BB}"/>
                <c:ext xmlns:c16="http://schemas.microsoft.com/office/drawing/2014/chart" uri="{C3380CC4-5D6E-409C-BE32-E72D297353CC}">
                  <c16:uniqueId val="{00000058-BCDE-43AD-BE16-41050C472162}"/>
                </c:ext>
              </c:extLst>
            </c:dLbl>
            <c:dLbl>
              <c:idx val="8"/>
              <c:delete val="1"/>
              <c:extLst>
                <c:ext xmlns:c15="http://schemas.microsoft.com/office/drawing/2012/chart" uri="{CE6537A1-D6FC-4f65-9D91-7224C49458BB}"/>
                <c:ext xmlns:c16="http://schemas.microsoft.com/office/drawing/2014/chart" uri="{C3380CC4-5D6E-409C-BE32-E72D297353CC}">
                  <c16:uniqueId val="{00000059-BCDE-43AD-BE16-41050C472162}"/>
                </c:ext>
              </c:extLst>
            </c:dLbl>
            <c:dLbl>
              <c:idx val="9"/>
              <c:delete val="1"/>
              <c:extLst>
                <c:ext xmlns:c15="http://schemas.microsoft.com/office/drawing/2012/chart" uri="{CE6537A1-D6FC-4f65-9D91-7224C49458BB}"/>
                <c:ext xmlns:c16="http://schemas.microsoft.com/office/drawing/2014/chart" uri="{C3380CC4-5D6E-409C-BE32-E72D297353CC}">
                  <c16:uniqueId val="{0000005A-BCDE-43AD-BE16-41050C472162}"/>
                </c:ext>
              </c:extLst>
            </c:dLbl>
            <c:dLbl>
              <c:idx val="10"/>
              <c:delete val="1"/>
              <c:extLst>
                <c:ext xmlns:c15="http://schemas.microsoft.com/office/drawing/2012/chart" uri="{CE6537A1-D6FC-4f65-9D91-7224C49458BB}"/>
                <c:ext xmlns:c16="http://schemas.microsoft.com/office/drawing/2014/chart" uri="{C3380CC4-5D6E-409C-BE32-E72D297353CC}">
                  <c16:uniqueId val="{0000005B-BCDE-43AD-BE16-41050C472162}"/>
                </c:ext>
              </c:extLst>
            </c:dLbl>
            <c:dLbl>
              <c:idx val="11"/>
              <c:delete val="1"/>
              <c:extLst>
                <c:ext xmlns:c15="http://schemas.microsoft.com/office/drawing/2012/chart" uri="{CE6537A1-D6FC-4f65-9D91-7224C49458BB}"/>
                <c:ext xmlns:c16="http://schemas.microsoft.com/office/drawing/2014/chart" uri="{C3380CC4-5D6E-409C-BE32-E72D297353CC}">
                  <c16:uniqueId val="{0000005C-BCDE-43AD-BE16-41050C472162}"/>
                </c:ext>
              </c:extLst>
            </c:dLbl>
            <c:dLbl>
              <c:idx val="12"/>
              <c:delete val="1"/>
              <c:extLst>
                <c:ext xmlns:c15="http://schemas.microsoft.com/office/drawing/2012/chart" uri="{CE6537A1-D6FC-4f65-9D91-7224C49458BB}"/>
                <c:ext xmlns:c16="http://schemas.microsoft.com/office/drawing/2014/chart" uri="{C3380CC4-5D6E-409C-BE32-E72D297353CC}">
                  <c16:uniqueId val="{0000005D-BCDE-43AD-BE16-41050C472162}"/>
                </c:ext>
              </c:extLst>
            </c:dLbl>
            <c:dLbl>
              <c:idx val="13"/>
              <c:delete val="1"/>
              <c:extLst>
                <c:ext xmlns:c15="http://schemas.microsoft.com/office/drawing/2012/chart" uri="{CE6537A1-D6FC-4f65-9D91-7224C49458BB}"/>
                <c:ext xmlns:c16="http://schemas.microsoft.com/office/drawing/2014/chart" uri="{C3380CC4-5D6E-409C-BE32-E72D297353CC}">
                  <c16:uniqueId val="{0000005E-BCDE-43AD-BE16-41050C472162}"/>
                </c:ext>
              </c:extLst>
            </c:dLbl>
            <c:dLbl>
              <c:idx val="14"/>
              <c:delete val="1"/>
              <c:extLst>
                <c:ext xmlns:c15="http://schemas.microsoft.com/office/drawing/2012/chart" uri="{CE6537A1-D6FC-4f65-9D91-7224C49458BB}"/>
                <c:ext xmlns:c16="http://schemas.microsoft.com/office/drawing/2014/chart" uri="{C3380CC4-5D6E-409C-BE32-E72D297353CC}">
                  <c16:uniqueId val="{0000005F-BCDE-43AD-BE16-41050C472162}"/>
                </c:ext>
              </c:extLst>
            </c:dLbl>
            <c:dLbl>
              <c:idx val="15"/>
              <c:delete val="1"/>
              <c:extLst>
                <c:ext xmlns:c15="http://schemas.microsoft.com/office/drawing/2012/chart" uri="{CE6537A1-D6FC-4f65-9D91-7224C49458BB}"/>
                <c:ext xmlns:c16="http://schemas.microsoft.com/office/drawing/2014/chart" uri="{C3380CC4-5D6E-409C-BE32-E72D297353CC}">
                  <c16:uniqueId val="{00000060-BCDE-43AD-BE16-41050C472162}"/>
                </c:ext>
              </c:extLst>
            </c:dLbl>
            <c:dLbl>
              <c:idx val="16"/>
              <c:delete val="1"/>
              <c:extLst>
                <c:ext xmlns:c15="http://schemas.microsoft.com/office/drawing/2012/chart" uri="{CE6537A1-D6FC-4f65-9D91-7224C49458BB}"/>
                <c:ext xmlns:c16="http://schemas.microsoft.com/office/drawing/2014/chart" uri="{C3380CC4-5D6E-409C-BE32-E72D297353CC}">
                  <c16:uniqueId val="{00000061-BCDE-43AD-BE16-41050C472162}"/>
                </c:ext>
              </c:extLst>
            </c:dLbl>
            <c:dLbl>
              <c:idx val="17"/>
              <c:delete val="1"/>
              <c:extLst>
                <c:ext xmlns:c15="http://schemas.microsoft.com/office/drawing/2012/chart" uri="{CE6537A1-D6FC-4f65-9D91-7224C49458BB}"/>
                <c:ext xmlns:c16="http://schemas.microsoft.com/office/drawing/2014/chart" uri="{C3380CC4-5D6E-409C-BE32-E72D297353CC}">
                  <c16:uniqueId val="{00000062-BCDE-43AD-BE16-41050C472162}"/>
                </c:ext>
              </c:extLst>
            </c:dLbl>
            <c:dLbl>
              <c:idx val="18"/>
              <c:delete val="1"/>
              <c:extLst>
                <c:ext xmlns:c15="http://schemas.microsoft.com/office/drawing/2012/chart" uri="{CE6537A1-D6FC-4f65-9D91-7224C49458BB}"/>
                <c:ext xmlns:c16="http://schemas.microsoft.com/office/drawing/2014/chart" uri="{C3380CC4-5D6E-409C-BE32-E72D297353CC}">
                  <c16:uniqueId val="{00000063-BCDE-43AD-BE16-41050C472162}"/>
                </c:ext>
              </c:extLst>
            </c:dLbl>
            <c:dLbl>
              <c:idx val="19"/>
              <c:delete val="1"/>
              <c:extLst>
                <c:ext xmlns:c15="http://schemas.microsoft.com/office/drawing/2012/chart" uri="{CE6537A1-D6FC-4f65-9D91-7224C49458BB}"/>
                <c:ext xmlns:c16="http://schemas.microsoft.com/office/drawing/2014/chart" uri="{C3380CC4-5D6E-409C-BE32-E72D297353CC}">
                  <c16:uniqueId val="{00000064-BCDE-43AD-BE16-41050C472162}"/>
                </c:ext>
              </c:extLst>
            </c:dLbl>
            <c:dLbl>
              <c:idx val="20"/>
              <c:delete val="1"/>
              <c:extLst>
                <c:ext xmlns:c15="http://schemas.microsoft.com/office/drawing/2012/chart" uri="{CE6537A1-D6FC-4f65-9D91-7224C49458BB}"/>
                <c:ext xmlns:c16="http://schemas.microsoft.com/office/drawing/2014/chart" uri="{C3380CC4-5D6E-409C-BE32-E72D297353CC}">
                  <c16:uniqueId val="{00000065-BCDE-43AD-BE16-41050C472162}"/>
                </c:ext>
              </c:extLst>
            </c:dLbl>
            <c:dLbl>
              <c:idx val="21"/>
              <c:delete val="1"/>
              <c:extLst>
                <c:ext xmlns:c15="http://schemas.microsoft.com/office/drawing/2012/chart" uri="{CE6537A1-D6FC-4f65-9D91-7224C49458BB}"/>
                <c:ext xmlns:c16="http://schemas.microsoft.com/office/drawing/2014/chart" uri="{C3380CC4-5D6E-409C-BE32-E72D297353CC}">
                  <c16:uniqueId val="{00000066-BCDE-43AD-BE16-41050C472162}"/>
                </c:ext>
              </c:extLst>
            </c:dLbl>
            <c:dLbl>
              <c:idx val="22"/>
              <c:delete val="1"/>
              <c:extLst>
                <c:ext xmlns:c15="http://schemas.microsoft.com/office/drawing/2012/chart" uri="{CE6537A1-D6FC-4f65-9D91-7224C49458BB}"/>
                <c:ext xmlns:c16="http://schemas.microsoft.com/office/drawing/2014/chart" uri="{C3380CC4-5D6E-409C-BE32-E72D297353CC}">
                  <c16:uniqueId val="{00000067-BCDE-43AD-BE16-41050C472162}"/>
                </c:ext>
              </c:extLst>
            </c:dLbl>
            <c:dLbl>
              <c:idx val="23"/>
              <c:delete val="1"/>
              <c:extLst>
                <c:ext xmlns:c15="http://schemas.microsoft.com/office/drawing/2012/chart" uri="{CE6537A1-D6FC-4f65-9D91-7224C49458BB}"/>
                <c:ext xmlns:c16="http://schemas.microsoft.com/office/drawing/2014/chart" uri="{C3380CC4-5D6E-409C-BE32-E72D297353CC}">
                  <c16:uniqueId val="{00000068-BCDE-43AD-BE16-41050C472162}"/>
                </c:ext>
              </c:extLst>
            </c:dLbl>
            <c:dLbl>
              <c:idx val="24"/>
              <c:delete val="1"/>
              <c:extLst>
                <c:ext xmlns:c15="http://schemas.microsoft.com/office/drawing/2012/chart" uri="{CE6537A1-D6FC-4f65-9D91-7224C49458BB}"/>
                <c:ext xmlns:c16="http://schemas.microsoft.com/office/drawing/2014/chart" uri="{C3380CC4-5D6E-409C-BE32-E72D297353CC}">
                  <c16:uniqueId val="{00000069-BCDE-43AD-BE16-41050C472162}"/>
                </c:ext>
              </c:extLst>
            </c:dLbl>
            <c:dLbl>
              <c:idx val="25"/>
              <c:delete val="1"/>
              <c:extLst>
                <c:ext xmlns:c15="http://schemas.microsoft.com/office/drawing/2012/chart" uri="{CE6537A1-D6FC-4f65-9D91-7224C49458BB}"/>
                <c:ext xmlns:c16="http://schemas.microsoft.com/office/drawing/2014/chart" uri="{C3380CC4-5D6E-409C-BE32-E72D297353CC}">
                  <c16:uniqueId val="{0000006A-BCDE-43AD-BE16-41050C472162}"/>
                </c:ext>
              </c:extLst>
            </c:dLbl>
            <c:dLbl>
              <c:idx val="26"/>
              <c:delete val="1"/>
              <c:extLst>
                <c:ext xmlns:c15="http://schemas.microsoft.com/office/drawing/2012/chart" uri="{CE6537A1-D6FC-4f65-9D91-7224C49458BB}"/>
                <c:ext xmlns:c16="http://schemas.microsoft.com/office/drawing/2014/chart" uri="{C3380CC4-5D6E-409C-BE32-E72D297353CC}">
                  <c16:uniqueId val="{0000006B-BCDE-43AD-BE16-41050C472162}"/>
                </c:ext>
              </c:extLst>
            </c:dLbl>
            <c:dLbl>
              <c:idx val="27"/>
              <c:layout>
                <c:manualLayout>
                  <c:x val="0.11921290849673202"/>
                  <c:y val="-3.99721137885558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21D2-45C9-8497-9281913449D5}"/>
                </c:ext>
              </c:extLst>
            </c:dLbl>
            <c:numFmt formatCode="#,##0.0" sourceLinked="0"/>
            <c:spPr>
              <a:noFill/>
              <a:ln>
                <a:noFill/>
              </a:ln>
              <a:effectLst/>
            </c:spPr>
            <c:txPr>
              <a:bodyPr wrap="square" lIns="38100" tIns="19050" rIns="38100" bIns="19050" anchor="ctr">
                <a:spAutoFit/>
              </a:bodyPr>
              <a:lstStyle/>
              <a:p>
                <a:pPr>
                  <a:defRPr sz="800" i="1"/>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chemeClr val="accent5">
                          <a:lumMod val="60000"/>
                          <a:lumOff val="40000"/>
                        </a:schemeClr>
                      </a:solidFill>
                    </a:ln>
                  </c:spPr>
                </c15:leaderLines>
              </c:ext>
            </c:extLst>
          </c:dLbls>
          <c:cat>
            <c:numRef>
              <c:f>'Suivi 2019 - indicateurs SNBC1'!$O$1:$BH$1</c:f>
              <c:numCache>
                <c:formatCode>General</c:formatCode>
                <c:ptCount val="4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numCache>
            </c:numRef>
          </c:cat>
          <c:val>
            <c:numRef>
              <c:f>'Suivi 2019 - indicateurs SNBC1'!$O$194:$BH$194</c:f>
              <c:numCache>
                <c:formatCode>0.00</c:formatCode>
                <c:ptCount val="46"/>
                <c:pt idx="0">
                  <c:v>9.879766865543619</c:v>
                </c:pt>
                <c:pt idx="1">
                  <c:v>10.008514670973701</c:v>
                </c:pt>
                <c:pt idx="2">
                  <c:v>10.391080348473801</c:v>
                </c:pt>
                <c:pt idx="3">
                  <c:v>10.356162151658625</c:v>
                </c:pt>
                <c:pt idx="4">
                  <c:v>10.430506733784524</c:v>
                </c:pt>
                <c:pt idx="5">
                  <c:v>10.640341081729474</c:v>
                </c:pt>
                <c:pt idx="6">
                  <c:v>10.669495266247143</c:v>
                </c:pt>
                <c:pt idx="7">
                  <c:v>10.991953579024722</c:v>
                </c:pt>
                <c:pt idx="8">
                  <c:v>11.342910945452648</c:v>
                </c:pt>
                <c:pt idx="9">
                  <c:v>11.410361834161529</c:v>
                </c:pt>
                <c:pt idx="10">
                  <c:v>11.603546816039378</c:v>
                </c:pt>
                <c:pt idx="11">
                  <c:v>11.58646713012066</c:v>
                </c:pt>
                <c:pt idx="12">
                  <c:v>11.509737119340414</c:v>
                </c:pt>
                <c:pt idx="13">
                  <c:v>11.502540949486983</c:v>
                </c:pt>
                <c:pt idx="14">
                  <c:v>11.727605849608093</c:v>
                </c:pt>
                <c:pt idx="15">
                  <c:v>11.980888728996481</c:v>
                </c:pt>
                <c:pt idx="16">
                  <c:v>11.548751843616117</c:v>
                </c:pt>
                <c:pt idx="17">
                  <c:v>11.442629072527287</c:v>
                </c:pt>
                <c:pt idx="18">
                  <c:v>11.068199919898445</c:v>
                </c:pt>
                <c:pt idx="19">
                  <c:v>9.6034152100817813</c:v>
                </c:pt>
                <c:pt idx="20">
                  <c:v>10.00595075424315</c:v>
                </c:pt>
                <c:pt idx="21">
                  <c:v>9.9371994672286696</c:v>
                </c:pt>
                <c:pt idx="22">
                  <c:v>9.782147416729698</c:v>
                </c:pt>
                <c:pt idx="23">
                  <c:v>9.6147211795475975</c:v>
                </c:pt>
                <c:pt idx="24">
                  <c:v>9.6511658377899323</c:v>
                </c:pt>
                <c:pt idx="25">
                  <c:v>9.5161661953487648</c:v>
                </c:pt>
                <c:pt idx="26">
                  <c:v>9.5486125701905049</c:v>
                </c:pt>
                <c:pt idx="27">
                  <c:v>9.5604866386164797</c:v>
                </c:pt>
              </c:numCache>
            </c:numRef>
          </c:val>
          <c:smooth val="0"/>
          <c:extLst>
            <c:ext xmlns:c16="http://schemas.microsoft.com/office/drawing/2014/chart" uri="{C3380CC4-5D6E-409C-BE32-E72D297353CC}">
              <c16:uniqueId val="{00000006-72B2-4548-8FF9-B098ED2BC478}"/>
            </c:ext>
          </c:extLst>
        </c:ser>
        <c:ser>
          <c:idx val="26"/>
          <c:order val="7"/>
          <c:tx>
            <c:v>Scénario SNBC 2015 - Electricité</c:v>
          </c:tx>
          <c:spPr>
            <a:ln>
              <a:solidFill>
                <a:schemeClr val="accent5">
                  <a:lumMod val="60000"/>
                  <a:lumOff val="40000"/>
                </a:schemeClr>
              </a:solidFill>
              <a:prstDash val="sysDot"/>
            </a:ln>
          </c:spPr>
          <c:marker>
            <c:symbol val="none"/>
          </c:marker>
          <c:cat>
            <c:numRef>
              <c:f>'Suivi 2019 - indicateurs SNBC1'!$O$1:$BH$1</c:f>
              <c:numCache>
                <c:formatCode>General</c:formatCode>
                <c:ptCount val="4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numCache>
            </c:numRef>
          </c:cat>
          <c:val>
            <c:numRef>
              <c:f>'Suivi 2019 - indicateurs SNBC1'!$O$196:$BH$196</c:f>
              <c:numCache>
                <c:formatCode>0.00</c:formatCode>
                <c:ptCount val="46"/>
                <c:pt idx="25">
                  <c:v>9.5882406024532418</c:v>
                </c:pt>
                <c:pt idx="26">
                  <c:v>9.5808360043828493</c:v>
                </c:pt>
                <c:pt idx="27">
                  <c:v>9.5734314063124586</c:v>
                </c:pt>
                <c:pt idx="28">
                  <c:v>9.5660268082420661</c:v>
                </c:pt>
                <c:pt idx="29">
                  <c:v>9.5586222101716753</c:v>
                </c:pt>
                <c:pt idx="30">
                  <c:v>9.5512176121012828</c:v>
                </c:pt>
                <c:pt idx="31">
                  <c:v>9.4817297162937262</c:v>
                </c:pt>
                <c:pt idx="32">
                  <c:v>9.4122418204861695</c:v>
                </c:pt>
                <c:pt idx="33">
                  <c:v>9.3427539246786111</c:v>
                </c:pt>
                <c:pt idx="34">
                  <c:v>9.2732660288710544</c:v>
                </c:pt>
                <c:pt idx="35">
                  <c:v>9.2037781330634978</c:v>
                </c:pt>
                <c:pt idx="36">
                  <c:v>9.1342902372559411</c:v>
                </c:pt>
                <c:pt idx="37">
                  <c:v>9.0648023414483845</c:v>
                </c:pt>
                <c:pt idx="38">
                  <c:v>8.9953144456408261</c:v>
                </c:pt>
                <c:pt idx="39">
                  <c:v>8.9258265498332694</c:v>
                </c:pt>
                <c:pt idx="40">
                  <c:v>8.8563386540257127</c:v>
                </c:pt>
                <c:pt idx="41">
                  <c:v>8.902467966157495</c:v>
                </c:pt>
                <c:pt idx="42">
                  <c:v>8.9485972782892773</c:v>
                </c:pt>
                <c:pt idx="43">
                  <c:v>8.9947265904210596</c:v>
                </c:pt>
                <c:pt idx="44">
                  <c:v>9.0408559025528419</c:v>
                </c:pt>
                <c:pt idx="45">
                  <c:v>9.0869852146846242</c:v>
                </c:pt>
              </c:numCache>
            </c:numRef>
          </c:val>
          <c:smooth val="0"/>
          <c:extLst>
            <c:ext xmlns:c16="http://schemas.microsoft.com/office/drawing/2014/chart" uri="{C3380CC4-5D6E-409C-BE32-E72D297353CC}">
              <c16:uniqueId val="{00000007-72B2-4548-8FF9-B098ED2BC478}"/>
            </c:ext>
          </c:extLst>
        </c:ser>
        <c:ser>
          <c:idx val="25"/>
          <c:order val="8"/>
          <c:tx>
            <c:v>ENR thermiques et déchets</c:v>
          </c:tx>
          <c:spPr>
            <a:ln w="19050">
              <a:solidFill>
                <a:srgbClr val="FA94FC"/>
              </a:solidFill>
              <a:prstDash val="solid"/>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21D2-45C9-8497-9281913449D5}"/>
                </c:ext>
              </c:extLst>
            </c:dLbl>
            <c:dLbl>
              <c:idx val="1"/>
              <c:delete val="1"/>
              <c:extLst>
                <c:ext xmlns:c15="http://schemas.microsoft.com/office/drawing/2012/chart" uri="{CE6537A1-D6FC-4f65-9D91-7224C49458BB}"/>
                <c:ext xmlns:c16="http://schemas.microsoft.com/office/drawing/2014/chart" uri="{C3380CC4-5D6E-409C-BE32-E72D297353CC}">
                  <c16:uniqueId val="{0000000F-21D2-45C9-8497-9281913449D5}"/>
                </c:ext>
              </c:extLst>
            </c:dLbl>
            <c:dLbl>
              <c:idx val="2"/>
              <c:delete val="1"/>
              <c:extLst>
                <c:ext xmlns:c15="http://schemas.microsoft.com/office/drawing/2012/chart" uri="{CE6537A1-D6FC-4f65-9D91-7224C49458BB}"/>
                <c:ext xmlns:c16="http://schemas.microsoft.com/office/drawing/2014/chart" uri="{C3380CC4-5D6E-409C-BE32-E72D297353CC}">
                  <c16:uniqueId val="{0000000E-21D2-45C9-8497-9281913449D5}"/>
                </c:ext>
              </c:extLst>
            </c:dLbl>
            <c:dLbl>
              <c:idx val="3"/>
              <c:delete val="1"/>
              <c:extLst>
                <c:ext xmlns:c15="http://schemas.microsoft.com/office/drawing/2012/chart" uri="{CE6537A1-D6FC-4f65-9D91-7224C49458BB}"/>
                <c:ext xmlns:c16="http://schemas.microsoft.com/office/drawing/2014/chart" uri="{C3380CC4-5D6E-409C-BE32-E72D297353CC}">
                  <c16:uniqueId val="{0000000D-21D2-45C9-8497-9281913449D5}"/>
                </c:ext>
              </c:extLst>
            </c:dLbl>
            <c:dLbl>
              <c:idx val="4"/>
              <c:delete val="1"/>
              <c:extLst>
                <c:ext xmlns:c15="http://schemas.microsoft.com/office/drawing/2012/chart" uri="{CE6537A1-D6FC-4f65-9D91-7224C49458BB}"/>
                <c:ext xmlns:c16="http://schemas.microsoft.com/office/drawing/2014/chart" uri="{C3380CC4-5D6E-409C-BE32-E72D297353CC}">
                  <c16:uniqueId val="{00000001-21D2-45C9-8497-9281913449D5}"/>
                </c:ext>
              </c:extLst>
            </c:dLbl>
            <c:dLbl>
              <c:idx val="5"/>
              <c:delete val="1"/>
              <c:extLst>
                <c:ext xmlns:c15="http://schemas.microsoft.com/office/drawing/2012/chart" uri="{CE6537A1-D6FC-4f65-9D91-7224C49458BB}"/>
                <c:ext xmlns:c16="http://schemas.microsoft.com/office/drawing/2014/chart" uri="{C3380CC4-5D6E-409C-BE32-E72D297353CC}">
                  <c16:uniqueId val="{0000000C-21D2-45C9-8497-9281913449D5}"/>
                </c:ext>
              </c:extLst>
            </c:dLbl>
            <c:dLbl>
              <c:idx val="6"/>
              <c:delete val="1"/>
              <c:extLst>
                <c:ext xmlns:c15="http://schemas.microsoft.com/office/drawing/2012/chart" uri="{CE6537A1-D6FC-4f65-9D91-7224C49458BB}"/>
                <c:ext xmlns:c16="http://schemas.microsoft.com/office/drawing/2014/chart" uri="{C3380CC4-5D6E-409C-BE32-E72D297353CC}">
                  <c16:uniqueId val="{0000000B-21D2-45C9-8497-9281913449D5}"/>
                </c:ext>
              </c:extLst>
            </c:dLbl>
            <c:dLbl>
              <c:idx val="7"/>
              <c:delete val="1"/>
              <c:extLst>
                <c:ext xmlns:c15="http://schemas.microsoft.com/office/drawing/2012/chart" uri="{CE6537A1-D6FC-4f65-9D91-7224C49458BB}"/>
                <c:ext xmlns:c16="http://schemas.microsoft.com/office/drawing/2014/chart" uri="{C3380CC4-5D6E-409C-BE32-E72D297353CC}">
                  <c16:uniqueId val="{0000000A-21D2-45C9-8497-9281913449D5}"/>
                </c:ext>
              </c:extLst>
            </c:dLbl>
            <c:dLbl>
              <c:idx val="8"/>
              <c:delete val="1"/>
              <c:extLst>
                <c:ext xmlns:c15="http://schemas.microsoft.com/office/drawing/2012/chart" uri="{CE6537A1-D6FC-4f65-9D91-7224C49458BB}"/>
                <c:ext xmlns:c16="http://schemas.microsoft.com/office/drawing/2014/chart" uri="{C3380CC4-5D6E-409C-BE32-E72D297353CC}">
                  <c16:uniqueId val="{00000009-21D2-45C9-8497-9281913449D5}"/>
                </c:ext>
              </c:extLst>
            </c:dLbl>
            <c:dLbl>
              <c:idx val="9"/>
              <c:delete val="1"/>
              <c:extLst>
                <c:ext xmlns:c15="http://schemas.microsoft.com/office/drawing/2012/chart" uri="{CE6537A1-D6FC-4f65-9D91-7224C49458BB}"/>
                <c:ext xmlns:c16="http://schemas.microsoft.com/office/drawing/2014/chart" uri="{C3380CC4-5D6E-409C-BE32-E72D297353CC}">
                  <c16:uniqueId val="{00000008-21D2-45C9-8497-9281913449D5}"/>
                </c:ext>
              </c:extLst>
            </c:dLbl>
            <c:dLbl>
              <c:idx val="10"/>
              <c:delete val="1"/>
              <c:extLst>
                <c:ext xmlns:c15="http://schemas.microsoft.com/office/drawing/2012/chart" uri="{CE6537A1-D6FC-4f65-9D91-7224C49458BB}"/>
                <c:ext xmlns:c16="http://schemas.microsoft.com/office/drawing/2014/chart" uri="{C3380CC4-5D6E-409C-BE32-E72D297353CC}">
                  <c16:uniqueId val="{00000002-21D2-45C9-8497-9281913449D5}"/>
                </c:ext>
              </c:extLst>
            </c:dLbl>
            <c:dLbl>
              <c:idx val="11"/>
              <c:delete val="1"/>
              <c:extLst>
                <c:ext xmlns:c15="http://schemas.microsoft.com/office/drawing/2012/chart" uri="{CE6537A1-D6FC-4f65-9D91-7224C49458BB}"/>
                <c:ext xmlns:c16="http://schemas.microsoft.com/office/drawing/2014/chart" uri="{C3380CC4-5D6E-409C-BE32-E72D297353CC}">
                  <c16:uniqueId val="{00000007-21D2-45C9-8497-9281913449D5}"/>
                </c:ext>
              </c:extLst>
            </c:dLbl>
            <c:dLbl>
              <c:idx val="12"/>
              <c:delete val="1"/>
              <c:extLst>
                <c:ext xmlns:c15="http://schemas.microsoft.com/office/drawing/2012/chart" uri="{CE6537A1-D6FC-4f65-9D91-7224C49458BB}"/>
                <c:ext xmlns:c16="http://schemas.microsoft.com/office/drawing/2014/chart" uri="{C3380CC4-5D6E-409C-BE32-E72D297353CC}">
                  <c16:uniqueId val="{00000006-21D2-45C9-8497-9281913449D5}"/>
                </c:ext>
              </c:extLst>
            </c:dLbl>
            <c:dLbl>
              <c:idx val="13"/>
              <c:delete val="1"/>
              <c:extLst>
                <c:ext xmlns:c15="http://schemas.microsoft.com/office/drawing/2012/chart" uri="{CE6537A1-D6FC-4f65-9D91-7224C49458BB}"/>
                <c:ext xmlns:c16="http://schemas.microsoft.com/office/drawing/2014/chart" uri="{C3380CC4-5D6E-409C-BE32-E72D297353CC}">
                  <c16:uniqueId val="{00000003-21D2-45C9-8497-9281913449D5}"/>
                </c:ext>
              </c:extLst>
            </c:dLbl>
            <c:dLbl>
              <c:idx val="14"/>
              <c:delete val="1"/>
              <c:extLst>
                <c:ext xmlns:c15="http://schemas.microsoft.com/office/drawing/2012/chart" uri="{CE6537A1-D6FC-4f65-9D91-7224C49458BB}"/>
                <c:ext xmlns:c16="http://schemas.microsoft.com/office/drawing/2014/chart" uri="{C3380CC4-5D6E-409C-BE32-E72D297353CC}">
                  <c16:uniqueId val="{00000005-21D2-45C9-8497-9281913449D5}"/>
                </c:ext>
              </c:extLst>
            </c:dLbl>
            <c:dLbl>
              <c:idx val="15"/>
              <c:delete val="1"/>
              <c:extLst>
                <c:ext xmlns:c15="http://schemas.microsoft.com/office/drawing/2012/chart" uri="{CE6537A1-D6FC-4f65-9D91-7224C49458BB}"/>
                <c:ext xmlns:c16="http://schemas.microsoft.com/office/drawing/2014/chart" uri="{C3380CC4-5D6E-409C-BE32-E72D297353CC}">
                  <c16:uniqueId val="{00000004-21D2-45C9-8497-9281913449D5}"/>
                </c:ext>
              </c:extLst>
            </c:dLbl>
            <c:dLbl>
              <c:idx val="16"/>
              <c:delete val="1"/>
              <c:extLst>
                <c:ext xmlns:c15="http://schemas.microsoft.com/office/drawing/2012/chart" uri="{CE6537A1-D6FC-4f65-9D91-7224C49458BB}"/>
                <c:ext xmlns:c16="http://schemas.microsoft.com/office/drawing/2014/chart" uri="{C3380CC4-5D6E-409C-BE32-E72D297353CC}">
                  <c16:uniqueId val="{00000010-21D2-45C9-8497-9281913449D5}"/>
                </c:ext>
              </c:extLst>
            </c:dLbl>
            <c:dLbl>
              <c:idx val="17"/>
              <c:delete val="1"/>
              <c:extLst>
                <c:ext xmlns:c15="http://schemas.microsoft.com/office/drawing/2012/chart" uri="{CE6537A1-D6FC-4f65-9D91-7224C49458BB}"/>
                <c:ext xmlns:c16="http://schemas.microsoft.com/office/drawing/2014/chart" uri="{C3380CC4-5D6E-409C-BE32-E72D297353CC}">
                  <c16:uniqueId val="{0000001C-21D2-45C9-8497-9281913449D5}"/>
                </c:ext>
              </c:extLst>
            </c:dLbl>
            <c:dLbl>
              <c:idx val="18"/>
              <c:delete val="1"/>
              <c:extLst>
                <c:ext xmlns:c15="http://schemas.microsoft.com/office/drawing/2012/chart" uri="{CE6537A1-D6FC-4f65-9D91-7224C49458BB}"/>
                <c:ext xmlns:c16="http://schemas.microsoft.com/office/drawing/2014/chart" uri="{C3380CC4-5D6E-409C-BE32-E72D297353CC}">
                  <c16:uniqueId val="{0000001B-21D2-45C9-8497-9281913449D5}"/>
                </c:ext>
              </c:extLst>
            </c:dLbl>
            <c:dLbl>
              <c:idx val="19"/>
              <c:delete val="1"/>
              <c:extLst>
                <c:ext xmlns:c15="http://schemas.microsoft.com/office/drawing/2012/chart" uri="{CE6537A1-D6FC-4f65-9D91-7224C49458BB}"/>
                <c:ext xmlns:c16="http://schemas.microsoft.com/office/drawing/2014/chart" uri="{C3380CC4-5D6E-409C-BE32-E72D297353CC}">
                  <c16:uniqueId val="{0000001A-21D2-45C9-8497-9281913449D5}"/>
                </c:ext>
              </c:extLst>
            </c:dLbl>
            <c:dLbl>
              <c:idx val="20"/>
              <c:delete val="1"/>
              <c:extLst>
                <c:ext xmlns:c15="http://schemas.microsoft.com/office/drawing/2012/chart" uri="{CE6537A1-D6FC-4f65-9D91-7224C49458BB}"/>
                <c:ext xmlns:c16="http://schemas.microsoft.com/office/drawing/2014/chart" uri="{C3380CC4-5D6E-409C-BE32-E72D297353CC}">
                  <c16:uniqueId val="{00000016-21D2-45C9-8497-9281913449D5}"/>
                </c:ext>
              </c:extLst>
            </c:dLbl>
            <c:dLbl>
              <c:idx val="21"/>
              <c:delete val="1"/>
              <c:extLst>
                <c:ext xmlns:c15="http://schemas.microsoft.com/office/drawing/2012/chart" uri="{CE6537A1-D6FC-4f65-9D91-7224C49458BB}"/>
                <c:ext xmlns:c16="http://schemas.microsoft.com/office/drawing/2014/chart" uri="{C3380CC4-5D6E-409C-BE32-E72D297353CC}">
                  <c16:uniqueId val="{00000011-21D2-45C9-8497-9281913449D5}"/>
                </c:ext>
              </c:extLst>
            </c:dLbl>
            <c:dLbl>
              <c:idx val="22"/>
              <c:delete val="1"/>
              <c:extLst>
                <c:ext xmlns:c15="http://schemas.microsoft.com/office/drawing/2012/chart" uri="{CE6537A1-D6FC-4f65-9D91-7224C49458BB}"/>
                <c:ext xmlns:c16="http://schemas.microsoft.com/office/drawing/2014/chart" uri="{C3380CC4-5D6E-409C-BE32-E72D297353CC}">
                  <c16:uniqueId val="{00000015-21D2-45C9-8497-9281913449D5}"/>
                </c:ext>
              </c:extLst>
            </c:dLbl>
            <c:dLbl>
              <c:idx val="23"/>
              <c:delete val="1"/>
              <c:extLst>
                <c:ext xmlns:c15="http://schemas.microsoft.com/office/drawing/2012/chart" uri="{CE6537A1-D6FC-4f65-9D91-7224C49458BB}"/>
                <c:ext xmlns:c16="http://schemas.microsoft.com/office/drawing/2014/chart" uri="{C3380CC4-5D6E-409C-BE32-E72D297353CC}">
                  <c16:uniqueId val="{00000014-21D2-45C9-8497-9281913449D5}"/>
                </c:ext>
              </c:extLst>
            </c:dLbl>
            <c:dLbl>
              <c:idx val="24"/>
              <c:delete val="1"/>
              <c:extLst>
                <c:ext xmlns:c15="http://schemas.microsoft.com/office/drawing/2012/chart" uri="{CE6537A1-D6FC-4f65-9D91-7224C49458BB}"/>
                <c:ext xmlns:c16="http://schemas.microsoft.com/office/drawing/2014/chart" uri="{C3380CC4-5D6E-409C-BE32-E72D297353CC}">
                  <c16:uniqueId val="{00000012-21D2-45C9-8497-9281913449D5}"/>
                </c:ext>
              </c:extLst>
            </c:dLbl>
            <c:dLbl>
              <c:idx val="25"/>
              <c:delete val="1"/>
              <c:extLst>
                <c:ext xmlns:c15="http://schemas.microsoft.com/office/drawing/2012/chart" uri="{CE6537A1-D6FC-4f65-9D91-7224C49458BB}"/>
                <c:ext xmlns:c16="http://schemas.microsoft.com/office/drawing/2014/chart" uri="{C3380CC4-5D6E-409C-BE32-E72D297353CC}">
                  <c16:uniqueId val="{00000013-21D2-45C9-8497-9281913449D5}"/>
                </c:ext>
              </c:extLst>
            </c:dLbl>
            <c:dLbl>
              <c:idx val="26"/>
              <c:delete val="1"/>
              <c:extLst>
                <c:ext xmlns:c15="http://schemas.microsoft.com/office/drawing/2012/chart" uri="{CE6537A1-D6FC-4f65-9D91-7224C49458BB}"/>
                <c:ext xmlns:c16="http://schemas.microsoft.com/office/drawing/2014/chart" uri="{C3380CC4-5D6E-409C-BE32-E72D297353CC}">
                  <c16:uniqueId val="{00000017-21D2-45C9-8497-9281913449D5}"/>
                </c:ext>
              </c:extLst>
            </c:dLbl>
            <c:dLbl>
              <c:idx val="27"/>
              <c:layout>
                <c:manualLayout>
                  <c:x val="0.11091225490196063"/>
                  <c:y val="-4.66778992974061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21D2-45C9-8497-9281913449D5}"/>
                </c:ext>
              </c:extLst>
            </c:dLbl>
            <c:numFmt formatCode="#,##0.0" sourceLinked="0"/>
            <c:spPr>
              <a:noFill/>
              <a:ln>
                <a:noFill/>
              </a:ln>
              <a:effectLst/>
            </c:spPr>
            <c:txPr>
              <a:bodyPr wrap="square" lIns="38100" tIns="19050" rIns="38100" bIns="19050" anchor="ctr">
                <a:spAutoFit/>
              </a:bodyPr>
              <a:lstStyle/>
              <a:p>
                <a:pPr>
                  <a:defRPr sz="800" i="1"/>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FA94FC"/>
                      </a:solidFill>
                    </a:ln>
                  </c:spPr>
                </c15:leaderLines>
              </c:ext>
            </c:extLst>
          </c:dLbls>
          <c:cat>
            <c:numRef>
              <c:f>'Suivi 2019 - indicateurs SNBC1'!$O$1:$BH$1</c:f>
              <c:numCache>
                <c:formatCode>General</c:formatCode>
                <c:ptCount val="4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numCache>
            </c:numRef>
          </c:cat>
          <c:val>
            <c:numRef>
              <c:f>'Suivi 2019 - indicateurs SNBC1'!$O$206:$BH$206</c:f>
              <c:numCache>
                <c:formatCode>0.00</c:formatCode>
                <c:ptCount val="46"/>
                <c:pt idx="0">
                  <c:v>1.4962023502436228</c:v>
                </c:pt>
                <c:pt idx="1">
                  <c:v>1.5086223368682528</c:v>
                </c:pt>
                <c:pt idx="2">
                  <c:v>1.5107002961689118</c:v>
                </c:pt>
                <c:pt idx="3">
                  <c:v>1.4131556319862424</c:v>
                </c:pt>
                <c:pt idx="4">
                  <c:v>1.5088611827648801</c:v>
                </c:pt>
                <c:pt idx="5">
                  <c:v>1.5309783127925862</c:v>
                </c:pt>
                <c:pt idx="6">
                  <c:v>1.4964411961402502</c:v>
                </c:pt>
                <c:pt idx="7">
                  <c:v>1.6040890417502629</c:v>
                </c:pt>
                <c:pt idx="8">
                  <c:v>1.6074089997133849</c:v>
                </c:pt>
                <c:pt idx="9">
                  <c:v>1.5434221840068785</c:v>
                </c:pt>
                <c:pt idx="10">
                  <c:v>1.5629597783510081</c:v>
                </c:pt>
                <c:pt idx="11">
                  <c:v>1.5364478838253559</c:v>
                </c:pt>
                <c:pt idx="12">
                  <c:v>1.5551017483519634</c:v>
                </c:pt>
                <c:pt idx="13">
                  <c:v>1.5930304767364096</c:v>
                </c:pt>
                <c:pt idx="14">
                  <c:v>1.6233877901977645</c:v>
                </c:pt>
                <c:pt idx="15">
                  <c:v>1.5829034107194033</c:v>
                </c:pt>
                <c:pt idx="16">
                  <c:v>1.1890704117703257</c:v>
                </c:pt>
                <c:pt idx="17">
                  <c:v>1.2735263208178083</c:v>
                </c:pt>
                <c:pt idx="18">
                  <c:v>1.2264020254132035</c:v>
                </c:pt>
                <c:pt idx="19">
                  <c:v>1.3591286901691026</c:v>
                </c:pt>
                <c:pt idx="20">
                  <c:v>1.4681091048055794</c:v>
                </c:pt>
                <c:pt idx="21">
                  <c:v>1.3164499379000667</c:v>
                </c:pt>
                <c:pt idx="22">
                  <c:v>1.5629593549441096</c:v>
                </c:pt>
                <c:pt idx="23">
                  <c:v>1.6618594224992835</c:v>
                </c:pt>
                <c:pt idx="24">
                  <c:v>1.4999410525565655</c:v>
                </c:pt>
                <c:pt idx="25">
                  <c:v>1.5513860591490278</c:v>
                </c:pt>
                <c:pt idx="26">
                  <c:v>1.6284105198157068</c:v>
                </c:pt>
                <c:pt idx="27">
                  <c:v>1.6308782395155248</c:v>
                </c:pt>
              </c:numCache>
            </c:numRef>
          </c:val>
          <c:smooth val="0"/>
          <c:extLst>
            <c:ext xmlns:c16="http://schemas.microsoft.com/office/drawing/2014/chart" uri="{C3380CC4-5D6E-409C-BE32-E72D297353CC}">
              <c16:uniqueId val="{0000000A-72B2-4548-8FF9-B098ED2BC478}"/>
            </c:ext>
          </c:extLst>
        </c:ser>
        <c:ser>
          <c:idx val="29"/>
          <c:order val="9"/>
          <c:tx>
            <c:v>Scénario SNBC 2015 - ENR thermiques et déchets</c:v>
          </c:tx>
          <c:spPr>
            <a:ln w="19050">
              <a:solidFill>
                <a:srgbClr val="FA94FC"/>
              </a:solidFill>
              <a:prstDash val="sysDot"/>
            </a:ln>
          </c:spPr>
          <c:marker>
            <c:symbol val="none"/>
          </c:marker>
          <c:cat>
            <c:numRef>
              <c:f>'Suivi 2019 - indicateurs SNBC1'!$O$1:$BH$1</c:f>
              <c:numCache>
                <c:formatCode>General</c:formatCode>
                <c:ptCount val="4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numCache>
            </c:numRef>
          </c:cat>
          <c:val>
            <c:numRef>
              <c:f>'Suivi 2019 - indicateurs SNBC1'!$O$208:$BH$208</c:f>
              <c:numCache>
                <c:formatCode>0.00</c:formatCode>
                <c:ptCount val="46"/>
                <c:pt idx="25">
                  <c:v>2.0159657276481853</c:v>
                </c:pt>
                <c:pt idx="26">
                  <c:v>2.1982833411342253</c:v>
                </c:pt>
                <c:pt idx="27">
                  <c:v>2.3806009546202653</c:v>
                </c:pt>
                <c:pt idx="28">
                  <c:v>2.5629185681063049</c:v>
                </c:pt>
                <c:pt idx="29">
                  <c:v>2.7452361815923449</c:v>
                </c:pt>
                <c:pt idx="30">
                  <c:v>2.927553795078385</c:v>
                </c:pt>
                <c:pt idx="31">
                  <c:v>3.1139066641146051</c:v>
                </c:pt>
                <c:pt idx="32">
                  <c:v>3.3002595331508249</c:v>
                </c:pt>
                <c:pt idx="33">
                  <c:v>3.486612402187045</c:v>
                </c:pt>
                <c:pt idx="34">
                  <c:v>3.6729652712232648</c:v>
                </c:pt>
                <c:pt idx="35">
                  <c:v>3.8593181402594849</c:v>
                </c:pt>
                <c:pt idx="36">
                  <c:v>4.0456710092957069</c:v>
                </c:pt>
                <c:pt idx="37">
                  <c:v>4.2320238783319288</c:v>
                </c:pt>
                <c:pt idx="38">
                  <c:v>4.4183767473681499</c:v>
                </c:pt>
                <c:pt idx="39">
                  <c:v>4.6047296164043718</c:v>
                </c:pt>
                <c:pt idx="40">
                  <c:v>4.7910824854405938</c:v>
                </c:pt>
                <c:pt idx="41">
                  <c:v>5.0001524532515189</c:v>
                </c:pt>
                <c:pt idx="42">
                  <c:v>5.2092224210624432</c:v>
                </c:pt>
                <c:pt idx="43">
                  <c:v>5.4182923888733683</c:v>
                </c:pt>
                <c:pt idx="44">
                  <c:v>5.6273623566842925</c:v>
                </c:pt>
                <c:pt idx="45">
                  <c:v>5.8364323244952176</c:v>
                </c:pt>
              </c:numCache>
            </c:numRef>
          </c:val>
          <c:smooth val="0"/>
          <c:extLst>
            <c:ext xmlns:c16="http://schemas.microsoft.com/office/drawing/2014/chart" uri="{C3380CC4-5D6E-409C-BE32-E72D297353CC}">
              <c16:uniqueId val="{0000000B-72B2-4548-8FF9-B098ED2BC478}"/>
            </c:ext>
          </c:extLst>
        </c:ser>
        <c:ser>
          <c:idx val="3"/>
          <c:order val="10"/>
          <c:tx>
            <c:v>Chaleur (vendue)</c:v>
          </c:tx>
          <c:spPr>
            <a:ln w="19050">
              <a:solidFill>
                <a:schemeClr val="accent2">
                  <a:lumMod val="75000"/>
                </a:schemeClr>
              </a:solidFill>
              <a:prstDash val="solid"/>
            </a:ln>
          </c:spPr>
          <c:marker>
            <c:symbol val="none"/>
          </c:marker>
          <c:dLbls>
            <c:dLbl>
              <c:idx val="17"/>
              <c:delete val="1"/>
              <c:extLst>
                <c:ext xmlns:c15="http://schemas.microsoft.com/office/drawing/2012/chart" uri="{CE6537A1-D6FC-4f65-9D91-7224C49458BB}"/>
                <c:ext xmlns:c16="http://schemas.microsoft.com/office/drawing/2014/chart" uri="{C3380CC4-5D6E-409C-BE32-E72D297353CC}">
                  <c16:uniqueId val="{0000007D-BCDE-43AD-BE16-41050C472162}"/>
                </c:ext>
              </c:extLst>
            </c:dLbl>
            <c:dLbl>
              <c:idx val="18"/>
              <c:delete val="1"/>
              <c:extLst>
                <c:ext xmlns:c15="http://schemas.microsoft.com/office/drawing/2012/chart" uri="{CE6537A1-D6FC-4f65-9D91-7224C49458BB}"/>
                <c:ext xmlns:c16="http://schemas.microsoft.com/office/drawing/2014/chart" uri="{C3380CC4-5D6E-409C-BE32-E72D297353CC}">
                  <c16:uniqueId val="{0000007E-BCDE-43AD-BE16-41050C472162}"/>
                </c:ext>
              </c:extLst>
            </c:dLbl>
            <c:dLbl>
              <c:idx val="19"/>
              <c:delete val="1"/>
              <c:extLst>
                <c:ext xmlns:c15="http://schemas.microsoft.com/office/drawing/2012/chart" uri="{CE6537A1-D6FC-4f65-9D91-7224C49458BB}"/>
                <c:ext xmlns:c16="http://schemas.microsoft.com/office/drawing/2014/chart" uri="{C3380CC4-5D6E-409C-BE32-E72D297353CC}">
                  <c16:uniqueId val="{0000007F-BCDE-43AD-BE16-41050C472162}"/>
                </c:ext>
              </c:extLst>
            </c:dLbl>
            <c:dLbl>
              <c:idx val="20"/>
              <c:delete val="1"/>
              <c:extLst>
                <c:ext xmlns:c15="http://schemas.microsoft.com/office/drawing/2012/chart" uri="{CE6537A1-D6FC-4f65-9D91-7224C49458BB}"/>
                <c:ext xmlns:c16="http://schemas.microsoft.com/office/drawing/2014/chart" uri="{C3380CC4-5D6E-409C-BE32-E72D297353CC}">
                  <c16:uniqueId val="{00000080-BCDE-43AD-BE16-41050C472162}"/>
                </c:ext>
              </c:extLst>
            </c:dLbl>
            <c:dLbl>
              <c:idx val="21"/>
              <c:delete val="1"/>
              <c:extLst>
                <c:ext xmlns:c15="http://schemas.microsoft.com/office/drawing/2012/chart" uri="{CE6537A1-D6FC-4f65-9D91-7224C49458BB}"/>
                <c:ext xmlns:c16="http://schemas.microsoft.com/office/drawing/2014/chart" uri="{C3380CC4-5D6E-409C-BE32-E72D297353CC}">
                  <c16:uniqueId val="{00000081-BCDE-43AD-BE16-41050C472162}"/>
                </c:ext>
              </c:extLst>
            </c:dLbl>
            <c:dLbl>
              <c:idx val="22"/>
              <c:delete val="1"/>
              <c:extLst>
                <c:ext xmlns:c15="http://schemas.microsoft.com/office/drawing/2012/chart" uri="{CE6537A1-D6FC-4f65-9D91-7224C49458BB}"/>
                <c:ext xmlns:c16="http://schemas.microsoft.com/office/drawing/2014/chart" uri="{C3380CC4-5D6E-409C-BE32-E72D297353CC}">
                  <c16:uniqueId val="{00000082-BCDE-43AD-BE16-41050C472162}"/>
                </c:ext>
              </c:extLst>
            </c:dLbl>
            <c:dLbl>
              <c:idx val="23"/>
              <c:delete val="1"/>
              <c:extLst>
                <c:ext xmlns:c15="http://schemas.microsoft.com/office/drawing/2012/chart" uri="{CE6537A1-D6FC-4f65-9D91-7224C49458BB}"/>
                <c:ext xmlns:c16="http://schemas.microsoft.com/office/drawing/2014/chart" uri="{C3380CC4-5D6E-409C-BE32-E72D297353CC}">
                  <c16:uniqueId val="{00000083-BCDE-43AD-BE16-41050C472162}"/>
                </c:ext>
              </c:extLst>
            </c:dLbl>
            <c:dLbl>
              <c:idx val="24"/>
              <c:delete val="1"/>
              <c:extLst>
                <c:ext xmlns:c15="http://schemas.microsoft.com/office/drawing/2012/chart" uri="{CE6537A1-D6FC-4f65-9D91-7224C49458BB}"/>
                <c:ext xmlns:c16="http://schemas.microsoft.com/office/drawing/2014/chart" uri="{C3380CC4-5D6E-409C-BE32-E72D297353CC}">
                  <c16:uniqueId val="{00000084-BCDE-43AD-BE16-41050C472162}"/>
                </c:ext>
              </c:extLst>
            </c:dLbl>
            <c:dLbl>
              <c:idx val="25"/>
              <c:delete val="1"/>
              <c:extLst>
                <c:ext xmlns:c15="http://schemas.microsoft.com/office/drawing/2012/chart" uri="{CE6537A1-D6FC-4f65-9D91-7224C49458BB}"/>
                <c:ext xmlns:c16="http://schemas.microsoft.com/office/drawing/2014/chart" uri="{C3380CC4-5D6E-409C-BE32-E72D297353CC}">
                  <c16:uniqueId val="{00000085-BCDE-43AD-BE16-41050C472162}"/>
                </c:ext>
              </c:extLst>
            </c:dLbl>
            <c:dLbl>
              <c:idx val="26"/>
              <c:delete val="1"/>
              <c:extLst>
                <c:ext xmlns:c15="http://schemas.microsoft.com/office/drawing/2012/chart" uri="{CE6537A1-D6FC-4f65-9D91-7224C49458BB}"/>
                <c:ext xmlns:c16="http://schemas.microsoft.com/office/drawing/2014/chart" uri="{C3380CC4-5D6E-409C-BE32-E72D297353CC}">
                  <c16:uniqueId val="{00000086-BCDE-43AD-BE16-41050C472162}"/>
                </c:ext>
              </c:extLst>
            </c:dLbl>
            <c:dLbl>
              <c:idx val="27"/>
              <c:layout>
                <c:manualLayout>
                  <c:x val="0.11091225490196063"/>
                  <c:y val="-3.55015901159889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8-BCDE-43AD-BE16-41050C472162}"/>
                </c:ext>
              </c:extLst>
            </c:dLbl>
            <c:numFmt formatCode="#,##0.0" sourceLinked="0"/>
            <c:spPr>
              <a:noFill/>
              <a:ln>
                <a:noFill/>
              </a:ln>
              <a:effectLst/>
            </c:spPr>
            <c:txPr>
              <a:bodyPr wrap="square" lIns="38100" tIns="19050" rIns="38100" bIns="19050" anchor="ctr">
                <a:spAutoFit/>
              </a:bodyPr>
              <a:lstStyle/>
              <a:p>
                <a:pPr>
                  <a:defRPr sz="800" i="1"/>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chemeClr val="accent2">
                          <a:lumMod val="75000"/>
                        </a:schemeClr>
                      </a:solidFill>
                    </a:ln>
                  </c:spPr>
                </c15:leaderLines>
              </c:ext>
            </c:extLst>
          </c:dLbls>
          <c:val>
            <c:numRef>
              <c:f>'Suivi 2019 - indicateurs SNBC1'!$O$210:$BH$210</c:f>
              <c:numCache>
                <c:formatCode>0.00</c:formatCode>
                <c:ptCount val="46"/>
                <c:pt idx="17">
                  <c:v>1.3923737918431958</c:v>
                </c:pt>
                <c:pt idx="18">
                  <c:v>1.5121199537795815</c:v>
                </c:pt>
                <c:pt idx="19">
                  <c:v>1.3221810949486774</c:v>
                </c:pt>
                <c:pt idx="20">
                  <c:v>0.79165352562429192</c:v>
                </c:pt>
                <c:pt idx="21">
                  <c:v>1.0399747399897661</c:v>
                </c:pt>
                <c:pt idx="22">
                  <c:v>0.9996443714763773</c:v>
                </c:pt>
                <c:pt idx="23">
                  <c:v>0.88125860210821971</c:v>
                </c:pt>
                <c:pt idx="24">
                  <c:v>0.99220013127874218</c:v>
                </c:pt>
                <c:pt idx="25">
                  <c:v>0.87340663446037059</c:v>
                </c:pt>
                <c:pt idx="26">
                  <c:v>1.1431182159737139</c:v>
                </c:pt>
                <c:pt idx="27">
                  <c:v>1.4352330703813112</c:v>
                </c:pt>
              </c:numCache>
            </c:numRef>
          </c:val>
          <c:smooth val="0"/>
          <c:extLst>
            <c:ext xmlns:c16="http://schemas.microsoft.com/office/drawing/2014/chart" uri="{C3380CC4-5D6E-409C-BE32-E72D297353CC}">
              <c16:uniqueId val="{00000008-72B2-4548-8FF9-B098ED2BC478}"/>
            </c:ext>
          </c:extLst>
        </c:ser>
        <c:ser>
          <c:idx val="2"/>
          <c:order val="11"/>
          <c:tx>
            <c:v>Scénario SNBC 2015 - Chaleur (vendue)</c:v>
          </c:tx>
          <c:spPr>
            <a:ln>
              <a:solidFill>
                <a:schemeClr val="accent2">
                  <a:lumMod val="75000"/>
                </a:schemeClr>
              </a:solidFill>
              <a:prstDash val="sysDot"/>
            </a:ln>
          </c:spPr>
          <c:marker>
            <c:symbol val="none"/>
          </c:marker>
          <c:val>
            <c:numRef>
              <c:f>'Suivi 2019 - indicateurs SNBC1'!$O$212:$BH$212</c:f>
              <c:numCache>
                <c:formatCode>0.00</c:formatCode>
                <c:ptCount val="46"/>
                <c:pt idx="25">
                  <c:v>0.73015671389038472</c:v>
                </c:pt>
                <c:pt idx="26">
                  <c:v>0.72038462173933104</c:v>
                </c:pt>
                <c:pt idx="27">
                  <c:v>0.71061252958827725</c:v>
                </c:pt>
                <c:pt idx="28">
                  <c:v>0.70084043743722357</c:v>
                </c:pt>
                <c:pt idx="29">
                  <c:v>0.69106834528616978</c:v>
                </c:pt>
                <c:pt idx="30">
                  <c:v>0.6812962531351161</c:v>
                </c:pt>
                <c:pt idx="31">
                  <c:v>0.66622713928069754</c:v>
                </c:pt>
                <c:pt idx="32">
                  <c:v>0.65115802542627899</c:v>
                </c:pt>
                <c:pt idx="33">
                  <c:v>0.63608891157186054</c:v>
                </c:pt>
                <c:pt idx="34">
                  <c:v>0.62101979771744198</c:v>
                </c:pt>
                <c:pt idx="35">
                  <c:v>0.60595068386302342</c:v>
                </c:pt>
                <c:pt idx="36">
                  <c:v>0.59088157000860486</c:v>
                </c:pt>
                <c:pt idx="37">
                  <c:v>0.5758124561541863</c:v>
                </c:pt>
                <c:pt idx="38">
                  <c:v>0.56074334229976774</c:v>
                </c:pt>
                <c:pt idx="39">
                  <c:v>0.54567422844534919</c:v>
                </c:pt>
                <c:pt idx="40">
                  <c:v>0.53060511459093063</c:v>
                </c:pt>
                <c:pt idx="41">
                  <c:v>0.51624420855962194</c:v>
                </c:pt>
                <c:pt idx="42">
                  <c:v>0.50188330252831337</c:v>
                </c:pt>
                <c:pt idx="43">
                  <c:v>0.48752239649700468</c:v>
                </c:pt>
                <c:pt idx="44">
                  <c:v>0.47316149046569606</c:v>
                </c:pt>
                <c:pt idx="45">
                  <c:v>0.45880058443438743</c:v>
                </c:pt>
              </c:numCache>
            </c:numRef>
          </c:val>
          <c:smooth val="0"/>
          <c:extLst>
            <c:ext xmlns:c16="http://schemas.microsoft.com/office/drawing/2014/chart" uri="{C3380CC4-5D6E-409C-BE32-E72D297353CC}">
              <c16:uniqueId val="{00000009-72B2-4548-8FF9-B098ED2BC478}"/>
            </c:ext>
          </c:extLst>
        </c:ser>
        <c:dLbls>
          <c:showLegendKey val="0"/>
          <c:showVal val="0"/>
          <c:showCatName val="0"/>
          <c:showSerName val="0"/>
          <c:showPercent val="0"/>
          <c:showBubbleSize val="0"/>
        </c:dLbls>
        <c:smooth val="0"/>
        <c:axId val="1415974400"/>
        <c:axId val="1415974816"/>
      </c:lineChart>
      <c:catAx>
        <c:axId val="1415974400"/>
        <c:scaling>
          <c:orientation val="minMax"/>
        </c:scaling>
        <c:delete val="0"/>
        <c:axPos val="b"/>
        <c:numFmt formatCode="General" sourceLinked="1"/>
        <c:majorTickMark val="none"/>
        <c:minorTickMark val="cross"/>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415974816"/>
        <c:crosses val="autoZero"/>
        <c:auto val="1"/>
        <c:lblAlgn val="ctr"/>
        <c:lblOffset val="100"/>
        <c:noMultiLvlLbl val="0"/>
      </c:catAx>
      <c:valAx>
        <c:axId val="1415974816"/>
        <c:scaling>
          <c:orientation val="minMax"/>
          <c:max val="1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r>
                  <a:rPr lang="fr-FR" sz="800"/>
                  <a:t>Mtep</a:t>
                </a:r>
              </a:p>
            </c:rich>
          </c:tx>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415974400"/>
        <c:crosses val="autoZero"/>
        <c:crossBetween val="between"/>
        <c:majorUnit val="1"/>
      </c:valAx>
      <c:spPr>
        <a:noFill/>
        <a:ln w="25400">
          <a:noFill/>
        </a:ln>
      </c:spPr>
    </c:plotArea>
    <c:legend>
      <c:legendPos val="b"/>
      <c:layout>
        <c:manualLayout>
          <c:xMode val="edge"/>
          <c:yMode val="edge"/>
          <c:x val="1.0468954248366013E-2"/>
          <c:y val="0.73789689317965279"/>
          <c:w val="0.98659656862745093"/>
          <c:h val="0.262103106820347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span"/>
    <c:showDLblsOverMax val="0"/>
  </c:chart>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0">
                <a:solidFill>
                  <a:srgbClr val="595959"/>
                </a:solidFill>
              </a:defRPr>
            </a:pPr>
            <a:r>
              <a:rPr lang="en-US" sz="1050" b="0">
                <a:solidFill>
                  <a:srgbClr val="595959"/>
                </a:solidFill>
              </a:rPr>
              <a:t>Consommation d'énergie </a:t>
            </a:r>
            <a:r>
              <a:rPr lang="en-US" sz="1050" b="0" i="0" u="none" strike="noStrike" baseline="0">
                <a:effectLst/>
              </a:rPr>
              <a:t>finale</a:t>
            </a:r>
            <a:r>
              <a:rPr lang="en-US" sz="1050" b="0">
                <a:solidFill>
                  <a:srgbClr val="595959"/>
                </a:solidFill>
              </a:rPr>
              <a:t> du secteur</a:t>
            </a:r>
            <a:r>
              <a:rPr lang="en-US" sz="1050" b="0" baseline="0">
                <a:solidFill>
                  <a:srgbClr val="595959"/>
                </a:solidFill>
              </a:rPr>
              <a:t> de</a:t>
            </a:r>
            <a:r>
              <a:rPr lang="en-US" sz="1050" b="0">
                <a:solidFill>
                  <a:srgbClr val="595959"/>
                </a:solidFill>
              </a:rPr>
              <a:t> l'industrie</a:t>
            </a:r>
            <a:r>
              <a:rPr lang="en-US" sz="1050" b="0" baseline="0">
                <a:solidFill>
                  <a:srgbClr val="595959"/>
                </a:solidFill>
              </a:rPr>
              <a:t> constatée depuis 1990 et projetée jusqu'en 2050</a:t>
            </a:r>
            <a:endParaRPr lang="en-US" sz="1050" b="0">
              <a:solidFill>
                <a:srgbClr val="595959"/>
              </a:solidFill>
            </a:endParaRPr>
          </a:p>
        </c:rich>
      </c:tx>
      <c:layout>
        <c:manualLayout>
          <c:xMode val="edge"/>
          <c:yMode val="edge"/>
          <c:x val="0.13555980392156861"/>
          <c:y val="0"/>
        </c:manualLayout>
      </c:layout>
      <c:overlay val="0"/>
      <c:spPr>
        <a:solidFill>
          <a:schemeClr val="bg1"/>
        </a:solidFill>
      </c:spPr>
    </c:title>
    <c:autoTitleDeleted val="0"/>
    <c:plotArea>
      <c:layout>
        <c:manualLayout>
          <c:layoutTarget val="inner"/>
          <c:xMode val="edge"/>
          <c:yMode val="edge"/>
          <c:x val="8.4873716172615299E-2"/>
          <c:y val="0.1799674948506694"/>
          <c:w val="0.88875079917888256"/>
          <c:h val="0.48440847726149244"/>
        </c:manualLayout>
      </c:layout>
      <c:lineChart>
        <c:grouping val="standard"/>
        <c:varyColors val="0"/>
        <c:ser>
          <c:idx val="20"/>
          <c:order val="0"/>
          <c:tx>
            <c:v>Consommation d'énergie finale de l'industrie</c:v>
          </c:tx>
          <c:spPr>
            <a:ln w="19050">
              <a:solidFill>
                <a:srgbClr val="0070C0"/>
              </a:solidFill>
            </a:ln>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18-F112-4003-BA43-5E6797FB89A8}"/>
                </c:ext>
              </c:extLst>
            </c:dLbl>
            <c:dLbl>
              <c:idx val="2"/>
              <c:delete val="1"/>
              <c:extLst>
                <c:ext xmlns:c15="http://schemas.microsoft.com/office/drawing/2012/chart" uri="{CE6537A1-D6FC-4f65-9D91-7224C49458BB}"/>
                <c:ext xmlns:c16="http://schemas.microsoft.com/office/drawing/2014/chart" uri="{C3380CC4-5D6E-409C-BE32-E72D297353CC}">
                  <c16:uniqueId val="{00000017-F112-4003-BA43-5E6797FB89A8}"/>
                </c:ext>
              </c:extLst>
            </c:dLbl>
            <c:dLbl>
              <c:idx val="3"/>
              <c:delete val="1"/>
              <c:extLst>
                <c:ext xmlns:c15="http://schemas.microsoft.com/office/drawing/2012/chart" uri="{CE6537A1-D6FC-4f65-9D91-7224C49458BB}"/>
                <c:ext xmlns:c16="http://schemas.microsoft.com/office/drawing/2014/chart" uri="{C3380CC4-5D6E-409C-BE32-E72D297353CC}">
                  <c16:uniqueId val="{00000016-F112-4003-BA43-5E6797FB89A8}"/>
                </c:ext>
              </c:extLst>
            </c:dLbl>
            <c:dLbl>
              <c:idx val="4"/>
              <c:delete val="1"/>
              <c:extLst>
                <c:ext xmlns:c15="http://schemas.microsoft.com/office/drawing/2012/chart" uri="{CE6537A1-D6FC-4f65-9D91-7224C49458BB}"/>
                <c:ext xmlns:c16="http://schemas.microsoft.com/office/drawing/2014/chart" uri="{C3380CC4-5D6E-409C-BE32-E72D297353CC}">
                  <c16:uniqueId val="{00000015-F112-4003-BA43-5E6797FB89A8}"/>
                </c:ext>
              </c:extLst>
            </c:dLbl>
            <c:dLbl>
              <c:idx val="6"/>
              <c:delete val="1"/>
              <c:extLst>
                <c:ext xmlns:c15="http://schemas.microsoft.com/office/drawing/2012/chart" uri="{CE6537A1-D6FC-4f65-9D91-7224C49458BB}"/>
                <c:ext xmlns:c16="http://schemas.microsoft.com/office/drawing/2014/chart" uri="{C3380CC4-5D6E-409C-BE32-E72D297353CC}">
                  <c16:uniqueId val="{00000013-F112-4003-BA43-5E6797FB89A8}"/>
                </c:ext>
              </c:extLst>
            </c:dLbl>
            <c:dLbl>
              <c:idx val="7"/>
              <c:delete val="1"/>
              <c:extLst>
                <c:ext xmlns:c15="http://schemas.microsoft.com/office/drawing/2012/chart" uri="{CE6537A1-D6FC-4f65-9D91-7224C49458BB}"/>
                <c:ext xmlns:c16="http://schemas.microsoft.com/office/drawing/2014/chart" uri="{C3380CC4-5D6E-409C-BE32-E72D297353CC}">
                  <c16:uniqueId val="{00000012-F112-4003-BA43-5E6797FB89A8}"/>
                </c:ext>
              </c:extLst>
            </c:dLbl>
            <c:dLbl>
              <c:idx val="8"/>
              <c:delete val="1"/>
              <c:extLst>
                <c:ext xmlns:c15="http://schemas.microsoft.com/office/drawing/2012/chart" uri="{CE6537A1-D6FC-4f65-9D91-7224C49458BB}"/>
                <c:ext xmlns:c16="http://schemas.microsoft.com/office/drawing/2014/chart" uri="{C3380CC4-5D6E-409C-BE32-E72D297353CC}">
                  <c16:uniqueId val="{0000000F-F112-4003-BA43-5E6797FB89A8}"/>
                </c:ext>
              </c:extLst>
            </c:dLbl>
            <c:dLbl>
              <c:idx val="9"/>
              <c:delete val="1"/>
              <c:extLst>
                <c:ext xmlns:c15="http://schemas.microsoft.com/office/drawing/2012/chart" uri="{CE6537A1-D6FC-4f65-9D91-7224C49458BB}"/>
                <c:ext xmlns:c16="http://schemas.microsoft.com/office/drawing/2014/chart" uri="{C3380CC4-5D6E-409C-BE32-E72D297353CC}">
                  <c16:uniqueId val="{00000010-F112-4003-BA43-5E6797FB89A8}"/>
                </c:ext>
              </c:extLst>
            </c:dLbl>
            <c:dLbl>
              <c:idx val="11"/>
              <c:delete val="1"/>
              <c:extLst>
                <c:ext xmlns:c15="http://schemas.microsoft.com/office/drawing/2012/chart" uri="{CE6537A1-D6FC-4f65-9D91-7224C49458BB}"/>
                <c:ext xmlns:c16="http://schemas.microsoft.com/office/drawing/2014/chart" uri="{C3380CC4-5D6E-409C-BE32-E72D297353CC}">
                  <c16:uniqueId val="{00000011-F112-4003-BA43-5E6797FB89A8}"/>
                </c:ext>
              </c:extLst>
            </c:dLbl>
            <c:dLbl>
              <c:idx val="12"/>
              <c:delete val="1"/>
              <c:extLst>
                <c:ext xmlns:c15="http://schemas.microsoft.com/office/drawing/2012/chart" uri="{CE6537A1-D6FC-4f65-9D91-7224C49458BB}"/>
                <c:ext xmlns:c16="http://schemas.microsoft.com/office/drawing/2014/chart" uri="{C3380CC4-5D6E-409C-BE32-E72D297353CC}">
                  <c16:uniqueId val="{0000000D-F112-4003-BA43-5E6797FB89A8}"/>
                </c:ext>
              </c:extLst>
            </c:dLbl>
            <c:dLbl>
              <c:idx val="13"/>
              <c:delete val="1"/>
              <c:extLst>
                <c:ext xmlns:c15="http://schemas.microsoft.com/office/drawing/2012/chart" uri="{CE6537A1-D6FC-4f65-9D91-7224C49458BB}"/>
                <c:ext xmlns:c16="http://schemas.microsoft.com/office/drawing/2014/chart" uri="{C3380CC4-5D6E-409C-BE32-E72D297353CC}">
                  <c16:uniqueId val="{0000000B-F112-4003-BA43-5E6797FB89A8}"/>
                </c:ext>
              </c:extLst>
            </c:dLbl>
            <c:dLbl>
              <c:idx val="14"/>
              <c:delete val="1"/>
              <c:extLst>
                <c:ext xmlns:c15="http://schemas.microsoft.com/office/drawing/2012/chart" uri="{CE6537A1-D6FC-4f65-9D91-7224C49458BB}"/>
                <c:ext xmlns:c16="http://schemas.microsoft.com/office/drawing/2014/chart" uri="{C3380CC4-5D6E-409C-BE32-E72D297353CC}">
                  <c16:uniqueId val="{00000001-B8FC-4818-84A0-04CB0E535DBB}"/>
                </c:ext>
              </c:extLst>
            </c:dLbl>
            <c:dLbl>
              <c:idx val="16"/>
              <c:delete val="1"/>
              <c:extLst>
                <c:ext xmlns:c15="http://schemas.microsoft.com/office/drawing/2012/chart" uri="{CE6537A1-D6FC-4f65-9D91-7224C49458BB}"/>
                <c:ext xmlns:c16="http://schemas.microsoft.com/office/drawing/2014/chart" uri="{C3380CC4-5D6E-409C-BE32-E72D297353CC}">
                  <c16:uniqueId val="{00000009-F112-4003-BA43-5E6797FB89A8}"/>
                </c:ext>
              </c:extLst>
            </c:dLbl>
            <c:dLbl>
              <c:idx val="17"/>
              <c:delete val="1"/>
              <c:extLst>
                <c:ext xmlns:c15="http://schemas.microsoft.com/office/drawing/2012/chart" uri="{CE6537A1-D6FC-4f65-9D91-7224C49458BB}"/>
                <c:ext xmlns:c16="http://schemas.microsoft.com/office/drawing/2014/chart" uri="{C3380CC4-5D6E-409C-BE32-E72D297353CC}">
                  <c16:uniqueId val="{00000008-F112-4003-BA43-5E6797FB89A8}"/>
                </c:ext>
              </c:extLst>
            </c:dLbl>
            <c:dLbl>
              <c:idx val="18"/>
              <c:delete val="1"/>
              <c:extLst>
                <c:ext xmlns:c15="http://schemas.microsoft.com/office/drawing/2012/chart" uri="{CE6537A1-D6FC-4f65-9D91-7224C49458BB}"/>
                <c:ext xmlns:c16="http://schemas.microsoft.com/office/drawing/2014/chart" uri="{C3380CC4-5D6E-409C-BE32-E72D297353CC}">
                  <c16:uniqueId val="{00000007-F112-4003-BA43-5E6797FB89A8}"/>
                </c:ext>
              </c:extLst>
            </c:dLbl>
            <c:dLbl>
              <c:idx val="19"/>
              <c:delete val="1"/>
              <c:extLst>
                <c:ext xmlns:c15="http://schemas.microsoft.com/office/drawing/2012/chart" uri="{CE6537A1-D6FC-4f65-9D91-7224C49458BB}"/>
                <c:ext xmlns:c16="http://schemas.microsoft.com/office/drawing/2014/chart" uri="{C3380CC4-5D6E-409C-BE32-E72D297353CC}">
                  <c16:uniqueId val="{00000006-F112-4003-BA43-5E6797FB89A8}"/>
                </c:ext>
              </c:extLst>
            </c:dLbl>
            <c:dLbl>
              <c:idx val="21"/>
              <c:delete val="1"/>
              <c:extLst>
                <c:ext xmlns:c15="http://schemas.microsoft.com/office/drawing/2012/chart" uri="{CE6537A1-D6FC-4f65-9D91-7224C49458BB}"/>
                <c:ext xmlns:c16="http://schemas.microsoft.com/office/drawing/2014/chart" uri="{C3380CC4-5D6E-409C-BE32-E72D297353CC}">
                  <c16:uniqueId val="{00000005-F112-4003-BA43-5E6797FB89A8}"/>
                </c:ext>
              </c:extLst>
            </c:dLbl>
            <c:dLbl>
              <c:idx val="22"/>
              <c:delete val="1"/>
              <c:extLst>
                <c:ext xmlns:c15="http://schemas.microsoft.com/office/drawing/2012/chart" uri="{CE6537A1-D6FC-4f65-9D91-7224C49458BB}"/>
                <c:ext xmlns:c16="http://schemas.microsoft.com/office/drawing/2014/chart" uri="{C3380CC4-5D6E-409C-BE32-E72D297353CC}">
                  <c16:uniqueId val="{00000004-F112-4003-BA43-5E6797FB89A8}"/>
                </c:ext>
              </c:extLst>
            </c:dLbl>
            <c:dLbl>
              <c:idx val="23"/>
              <c:delete val="1"/>
              <c:extLst>
                <c:ext xmlns:c15="http://schemas.microsoft.com/office/drawing/2012/chart" uri="{CE6537A1-D6FC-4f65-9D91-7224C49458BB}"/>
                <c:ext xmlns:c16="http://schemas.microsoft.com/office/drawing/2014/chart" uri="{C3380CC4-5D6E-409C-BE32-E72D297353CC}">
                  <c16:uniqueId val="{00000003-F112-4003-BA43-5E6797FB89A8}"/>
                </c:ext>
              </c:extLst>
            </c:dLbl>
            <c:dLbl>
              <c:idx val="24"/>
              <c:delete val="1"/>
              <c:extLst>
                <c:ext xmlns:c15="http://schemas.microsoft.com/office/drawing/2012/chart" uri="{CE6537A1-D6FC-4f65-9D91-7224C49458BB}"/>
                <c:ext xmlns:c16="http://schemas.microsoft.com/office/drawing/2014/chart" uri="{C3380CC4-5D6E-409C-BE32-E72D297353CC}">
                  <c16:uniqueId val="{00000002-F112-4003-BA43-5E6797FB89A8}"/>
                </c:ext>
              </c:extLst>
            </c:dLbl>
            <c:dLbl>
              <c:idx val="25"/>
              <c:layout>
                <c:manualLayout>
                  <c:x val="-3.2331045751634063E-2"/>
                  <c:y val="7.60363027806385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8FC-4818-84A0-04CB0E535DBB}"/>
                </c:ext>
              </c:extLst>
            </c:dLbl>
            <c:dLbl>
              <c:idx val="26"/>
              <c:delete val="1"/>
              <c:extLst>
                <c:ext xmlns:c15="http://schemas.microsoft.com/office/drawing/2012/chart" uri="{CE6537A1-D6FC-4f65-9D91-7224C49458BB}"/>
                <c:ext xmlns:c16="http://schemas.microsoft.com/office/drawing/2014/chart" uri="{C3380CC4-5D6E-409C-BE32-E72D297353CC}">
                  <c16:uniqueId val="{00000000-F112-4003-BA43-5E6797FB89A8}"/>
                </c:ext>
              </c:extLst>
            </c:dLbl>
            <c:dLbl>
              <c:idx val="27"/>
              <c:layout>
                <c:manualLayout>
                  <c:x val="-3.2331045751633987E-2"/>
                  <c:y val="4.5381694129763082E-2"/>
                </c:manualLayout>
              </c:layout>
              <c:tx>
                <c:rich>
                  <a:bodyPr/>
                  <a:lstStyle/>
                  <a:p>
                    <a:fld id="{BEE0E409-910B-4BD9-B80D-1C2670ADBEC7}" type="VALUE">
                      <a:rPr lang="en-US" i="1"/>
                      <a:pPr/>
                      <a:t>[VALEUR]</a:t>
                    </a:fld>
                    <a:endParaRPr lang="fr-FR"/>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B8FC-4818-84A0-04CB0E535DBB}"/>
                </c:ext>
              </c:extLst>
            </c:dLbl>
            <c:numFmt formatCode="#,##0.0" sourceLinked="0"/>
            <c:spPr>
              <a:noFill/>
              <a:ln>
                <a:noFill/>
              </a:ln>
              <a:effectLst/>
            </c:spPr>
            <c:txPr>
              <a:bodyPr wrap="square" lIns="38100" tIns="19050" rIns="38100" bIns="19050" anchor="ctr">
                <a:spAutoFit/>
              </a:bodyPr>
              <a:lstStyle/>
              <a:p>
                <a:pPr>
                  <a:defRPr sz="800"/>
                </a:pPr>
                <a:endParaRPr lang="fr-FR"/>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'Suivi 2019 - indicateurs SNBC1'!$O$1:$BW$1</c:f>
              <c:numCache>
                <c:formatCode>General</c:formatCode>
                <c:ptCount val="6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numCache>
            </c:numRef>
          </c:cat>
          <c:val>
            <c:numRef>
              <c:f>'Suivi 2019 - indicateurs SNBC1'!$O$186:$BW$186</c:f>
              <c:numCache>
                <c:formatCode>0.00</c:formatCode>
                <c:ptCount val="61"/>
                <c:pt idx="0">
                  <c:v>30.597168017199031</c:v>
                </c:pt>
                <c:pt idx="1">
                  <c:v>31.112659717688938</c:v>
                </c:pt>
                <c:pt idx="2">
                  <c:v>31.547733709000568</c:v>
                </c:pt>
                <c:pt idx="3">
                  <c:v>31.130038140165503</c:v>
                </c:pt>
                <c:pt idx="4">
                  <c:v>30.860489103903866</c:v>
                </c:pt>
                <c:pt idx="5">
                  <c:v>31.433070094642861</c:v>
                </c:pt>
                <c:pt idx="6">
                  <c:v>32.304644576542913</c:v>
                </c:pt>
                <c:pt idx="7">
                  <c:v>32.590716307833574</c:v>
                </c:pt>
                <c:pt idx="8">
                  <c:v>32.253637800782343</c:v>
                </c:pt>
                <c:pt idx="9">
                  <c:v>32.221118293352426</c:v>
                </c:pt>
                <c:pt idx="10">
                  <c:v>32.323274558040566</c:v>
                </c:pt>
                <c:pt idx="11">
                  <c:v>33.663357914824815</c:v>
                </c:pt>
                <c:pt idx="12">
                  <c:v>33.066471944708141</c:v>
                </c:pt>
                <c:pt idx="13">
                  <c:v>32.744829758090425</c:v>
                </c:pt>
                <c:pt idx="14">
                  <c:v>31.569362738313895</c:v>
                </c:pt>
                <c:pt idx="15">
                  <c:v>32.411975078511574</c:v>
                </c:pt>
                <c:pt idx="16">
                  <c:v>31.312347478301785</c:v>
                </c:pt>
                <c:pt idx="17">
                  <c:v>32.436210139590088</c:v>
                </c:pt>
                <c:pt idx="18">
                  <c:v>31.839177776753598</c:v>
                </c:pt>
                <c:pt idx="19">
                  <c:v>26.536914139220151</c:v>
                </c:pt>
                <c:pt idx="20">
                  <c:v>27.59212084243374</c:v>
                </c:pt>
                <c:pt idx="21">
                  <c:v>27.571290244711417</c:v>
                </c:pt>
                <c:pt idx="22">
                  <c:v>26.791189939104232</c:v>
                </c:pt>
                <c:pt idx="23">
                  <c:v>26.441459476517213</c:v>
                </c:pt>
                <c:pt idx="24">
                  <c:v>26.163457178083227</c:v>
                </c:pt>
                <c:pt idx="25">
                  <c:v>25.618641682734424</c:v>
                </c:pt>
                <c:pt idx="26">
                  <c:v>26.087922519058509</c:v>
                </c:pt>
                <c:pt idx="27">
                  <c:v>25.948447384021545</c:v>
                </c:pt>
              </c:numCache>
            </c:numRef>
          </c:val>
          <c:smooth val="0"/>
          <c:extLst>
            <c:ext xmlns:c16="http://schemas.microsoft.com/office/drawing/2014/chart" uri="{C3380CC4-5D6E-409C-BE32-E72D297353CC}">
              <c16:uniqueId val="{00000000-AD84-4543-BBB0-841594435D2B}"/>
            </c:ext>
          </c:extLst>
        </c:ser>
        <c:ser>
          <c:idx val="21"/>
          <c:order val="1"/>
          <c:tx>
            <c:v>Scénario SNBC 2015 – Toutes énergies confondues (ajusté en 2019)</c:v>
          </c:tx>
          <c:spPr>
            <a:ln w="19050">
              <a:solidFill>
                <a:srgbClr val="00B050"/>
              </a:solidFill>
              <a:prstDash val="sysDot"/>
            </a:ln>
          </c:spPr>
          <c:marker>
            <c:symbol val="none"/>
          </c:marker>
          <c:cat>
            <c:numRef>
              <c:f>'Suivi 2019 - indicateurs SNBC1'!$O$1:$BW$1</c:f>
              <c:numCache>
                <c:formatCode>General</c:formatCode>
                <c:ptCount val="6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numCache>
            </c:numRef>
          </c:cat>
          <c:val>
            <c:numRef>
              <c:f>'Suivi 2019 - indicateurs SNBC1'!$O$188:$BW$188</c:f>
              <c:numCache>
                <c:formatCode>0.00</c:formatCode>
                <c:ptCount val="61"/>
                <c:pt idx="25">
                  <c:v>26.888814648033041</c:v>
                </c:pt>
                <c:pt idx="26">
                  <c:v>26.818201894504313</c:v>
                </c:pt>
                <c:pt idx="27">
                  <c:v>26.747589140975585</c:v>
                </c:pt>
                <c:pt idx="28">
                  <c:v>26.676976387446857</c:v>
                </c:pt>
                <c:pt idx="29">
                  <c:v>26.606363633918129</c:v>
                </c:pt>
                <c:pt idx="30">
                  <c:v>26.535750880389401</c:v>
                </c:pt>
                <c:pt idx="31">
                  <c:v>26.304180663581384</c:v>
                </c:pt>
                <c:pt idx="32">
                  <c:v>26.072610446773364</c:v>
                </c:pt>
                <c:pt idx="33">
                  <c:v>25.841040229965348</c:v>
                </c:pt>
                <c:pt idx="34">
                  <c:v>25.609470013157328</c:v>
                </c:pt>
                <c:pt idx="35">
                  <c:v>25.377899796349311</c:v>
                </c:pt>
                <c:pt idx="36">
                  <c:v>25.146329579541309</c:v>
                </c:pt>
                <c:pt idx="37">
                  <c:v>24.914759362733307</c:v>
                </c:pt>
                <c:pt idx="38">
                  <c:v>24.683189145925308</c:v>
                </c:pt>
                <c:pt idx="39">
                  <c:v>24.451618929117306</c:v>
                </c:pt>
                <c:pt idx="40">
                  <c:v>24.220048712309303</c:v>
                </c:pt>
                <c:pt idx="41">
                  <c:v>24.267139957833081</c:v>
                </c:pt>
                <c:pt idx="42">
                  <c:v>24.314231203356858</c:v>
                </c:pt>
                <c:pt idx="43">
                  <c:v>24.361322448880635</c:v>
                </c:pt>
                <c:pt idx="44">
                  <c:v>24.408413694404413</c:v>
                </c:pt>
                <c:pt idx="45">
                  <c:v>24.45550493992819</c:v>
                </c:pt>
              </c:numCache>
            </c:numRef>
          </c:val>
          <c:smooth val="0"/>
          <c:extLst>
            <c:ext xmlns:c16="http://schemas.microsoft.com/office/drawing/2014/chart" uri="{C3380CC4-5D6E-409C-BE32-E72D297353CC}">
              <c16:uniqueId val="{00000001-AD84-4543-BBB0-841594435D2B}"/>
            </c:ext>
          </c:extLst>
        </c:ser>
        <c:ser>
          <c:idx val="0"/>
          <c:order val="2"/>
          <c:tx>
            <c:v>Scénario SNBC 2018 – Toutes énergies confondues </c:v>
          </c:tx>
          <c:spPr>
            <a:ln>
              <a:solidFill>
                <a:srgbClr val="FFC000"/>
              </a:solidFill>
              <a:prstDash val="sysDot"/>
            </a:ln>
          </c:spPr>
          <c:marker>
            <c:symbol val="none"/>
          </c:marker>
          <c:val>
            <c:numRef>
              <c:f>'Suivi 2019 - indicateurs SNBC1'!$O$189:$BW$189</c:f>
              <c:numCache>
                <c:formatCode>0.00</c:formatCode>
                <c:ptCount val="61"/>
                <c:pt idx="29">
                  <c:v>25.628940763376736</c:v>
                </c:pt>
                <c:pt idx="30">
                  <c:v>25.631515533537314</c:v>
                </c:pt>
                <c:pt idx="31">
                  <c:v>25.44267171758332</c:v>
                </c:pt>
                <c:pt idx="32">
                  <c:v>25.253827901629325</c:v>
                </c:pt>
                <c:pt idx="33">
                  <c:v>25.064984085675331</c:v>
                </c:pt>
                <c:pt idx="34">
                  <c:v>24.876140269721336</c:v>
                </c:pt>
                <c:pt idx="35">
                  <c:v>24.687296453767335</c:v>
                </c:pt>
                <c:pt idx="36">
                  <c:v>24.414851252508662</c:v>
                </c:pt>
                <c:pt idx="37">
                  <c:v>24.142406051249989</c:v>
                </c:pt>
                <c:pt idx="38">
                  <c:v>23.869960849991315</c:v>
                </c:pt>
                <c:pt idx="39">
                  <c:v>23.597515648732642</c:v>
                </c:pt>
                <c:pt idx="40">
                  <c:v>23.325070447473976</c:v>
                </c:pt>
                <c:pt idx="41">
                  <c:v>23.196861688473721</c:v>
                </c:pt>
                <c:pt idx="42">
                  <c:v>23.068652929473465</c:v>
                </c:pt>
                <c:pt idx="43">
                  <c:v>22.94044417047321</c:v>
                </c:pt>
                <c:pt idx="44">
                  <c:v>22.812235411472955</c:v>
                </c:pt>
                <c:pt idx="45">
                  <c:v>22.684026652472699</c:v>
                </c:pt>
                <c:pt idx="46">
                  <c:v>22.555817893472444</c:v>
                </c:pt>
                <c:pt idx="47">
                  <c:v>22.427609134472188</c:v>
                </c:pt>
                <c:pt idx="48">
                  <c:v>22.299400375471933</c:v>
                </c:pt>
                <c:pt idx="49">
                  <c:v>22.171191616471678</c:v>
                </c:pt>
                <c:pt idx="50">
                  <c:v>22.042982857471422</c:v>
                </c:pt>
                <c:pt idx="51">
                  <c:v>21.914774098471167</c:v>
                </c:pt>
                <c:pt idx="52">
                  <c:v>21.786565339470911</c:v>
                </c:pt>
                <c:pt idx="53">
                  <c:v>21.658356580470656</c:v>
                </c:pt>
                <c:pt idx="54">
                  <c:v>21.530147821470401</c:v>
                </c:pt>
                <c:pt idx="55">
                  <c:v>21.401939062470145</c:v>
                </c:pt>
                <c:pt idx="56">
                  <c:v>21.27373030346989</c:v>
                </c:pt>
                <c:pt idx="57">
                  <c:v>21.145521544469634</c:v>
                </c:pt>
                <c:pt idx="58">
                  <c:v>21.017312785469379</c:v>
                </c:pt>
                <c:pt idx="59">
                  <c:v>20.889104026469123</c:v>
                </c:pt>
                <c:pt idx="60">
                  <c:v>20.760895267468886</c:v>
                </c:pt>
              </c:numCache>
            </c:numRef>
          </c:val>
          <c:smooth val="0"/>
          <c:extLst>
            <c:ext xmlns:c16="http://schemas.microsoft.com/office/drawing/2014/chart" uri="{C3380CC4-5D6E-409C-BE32-E72D297353CC}">
              <c16:uniqueId val="{00000002-AD84-4543-BBB0-841594435D2B}"/>
            </c:ext>
          </c:extLst>
        </c:ser>
        <c:dLbls>
          <c:showLegendKey val="0"/>
          <c:showVal val="0"/>
          <c:showCatName val="0"/>
          <c:showSerName val="0"/>
          <c:showPercent val="0"/>
          <c:showBubbleSize val="0"/>
        </c:dLbls>
        <c:smooth val="0"/>
        <c:axId val="1415974400"/>
        <c:axId val="1415974816"/>
      </c:lineChart>
      <c:catAx>
        <c:axId val="1415974400"/>
        <c:scaling>
          <c:orientation val="minMax"/>
        </c:scaling>
        <c:delete val="0"/>
        <c:axPos val="b"/>
        <c:numFmt formatCode="General" sourceLinked="1"/>
        <c:majorTickMark val="none"/>
        <c:minorTickMark val="cross"/>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415974816"/>
        <c:crosses val="autoZero"/>
        <c:auto val="1"/>
        <c:lblAlgn val="ctr"/>
        <c:lblOffset val="100"/>
        <c:noMultiLvlLbl val="0"/>
      </c:catAx>
      <c:valAx>
        <c:axId val="1415974816"/>
        <c:scaling>
          <c:orientation val="minMax"/>
          <c:max val="35"/>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sz="1000"/>
                  <a:t>Mtep</a:t>
                </a:r>
              </a:p>
            </c:rich>
          </c:tx>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415974400"/>
        <c:crosses val="autoZero"/>
        <c:crossBetween val="between"/>
        <c:majorUnit val="5"/>
      </c:valAx>
    </c:plotArea>
    <c:legend>
      <c:legendPos val="b"/>
      <c:layout>
        <c:manualLayout>
          <c:xMode val="edge"/>
          <c:yMode val="edge"/>
          <c:x val="0.17240964052287577"/>
          <c:y val="0.79033411671773535"/>
          <c:w val="0.63778071895424826"/>
          <c:h val="0.18649225991246138"/>
        </c:manualLayout>
      </c:layout>
      <c:overlay val="0"/>
      <c:spPr>
        <a:solidFill>
          <a:sysClr val="window" lastClr="FFFFFF"/>
        </a:solid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txPr>
    <a:bodyPr/>
    <a:lstStyle/>
    <a:p>
      <a:pPr>
        <a:defRPr/>
      </a:pPr>
      <a:endParaRPr lang="fr-FR"/>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0">
                <a:solidFill>
                  <a:schemeClr val="accent3"/>
                </a:solidFill>
              </a:defRPr>
            </a:pPr>
            <a:r>
              <a:rPr lang="en-US" sz="1050" b="0">
                <a:solidFill>
                  <a:srgbClr val="595959"/>
                </a:solidFill>
              </a:rPr>
              <a:t>Consommation d'énergie finale du secteur résidentiel constatée</a:t>
            </a:r>
            <a:r>
              <a:rPr lang="en-US" sz="1050" b="0" baseline="0">
                <a:solidFill>
                  <a:srgbClr val="595959"/>
                </a:solidFill>
              </a:rPr>
              <a:t> depuis 1990</a:t>
            </a:r>
          </a:p>
          <a:p>
            <a:pPr>
              <a:defRPr sz="1050" b="0">
                <a:solidFill>
                  <a:schemeClr val="accent3"/>
                </a:solidFill>
              </a:defRPr>
            </a:pPr>
            <a:r>
              <a:rPr lang="en-US" sz="1050" b="0" baseline="0">
                <a:solidFill>
                  <a:srgbClr val="595959"/>
                </a:solidFill>
              </a:rPr>
              <a:t> et projetées jusqu'en 2050</a:t>
            </a:r>
            <a:endParaRPr lang="en-US" sz="1050" b="0">
              <a:solidFill>
                <a:srgbClr val="595959"/>
              </a:solidFill>
            </a:endParaRPr>
          </a:p>
        </c:rich>
      </c:tx>
      <c:layout>
        <c:manualLayout>
          <c:xMode val="edge"/>
          <c:yMode val="edge"/>
          <c:x val="0.14910539215686275"/>
          <c:y val="5.3512596317406387E-3"/>
        </c:manualLayout>
      </c:layout>
      <c:overlay val="0"/>
      <c:spPr>
        <a:noFill/>
      </c:spPr>
    </c:title>
    <c:autoTitleDeleted val="0"/>
    <c:plotArea>
      <c:layout>
        <c:manualLayout>
          <c:layoutTarget val="inner"/>
          <c:xMode val="edge"/>
          <c:yMode val="edge"/>
          <c:x val="8.2139655172413797E-2"/>
          <c:y val="0.16789461411264228"/>
          <c:w val="0.89148486590038312"/>
          <c:h val="0.48915578878878668"/>
        </c:manualLayout>
      </c:layout>
      <c:lineChart>
        <c:grouping val="standard"/>
        <c:varyColors val="0"/>
        <c:ser>
          <c:idx val="20"/>
          <c:order val="0"/>
          <c:tx>
            <c:v>Consommation d'énergie finale du secteur résidentiel</c:v>
          </c:tx>
          <c:spPr>
            <a:ln w="19050">
              <a:solidFill>
                <a:srgbClr val="0070C0"/>
              </a:solidFill>
            </a:ln>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1-0687-4000-9479-8E5DA8D31AAA}"/>
                </c:ext>
              </c:extLst>
            </c:dLbl>
            <c:dLbl>
              <c:idx val="2"/>
              <c:delete val="1"/>
              <c:extLst>
                <c:ext xmlns:c15="http://schemas.microsoft.com/office/drawing/2012/chart" uri="{CE6537A1-D6FC-4f65-9D91-7224C49458BB}"/>
                <c:ext xmlns:c16="http://schemas.microsoft.com/office/drawing/2014/chart" uri="{C3380CC4-5D6E-409C-BE32-E72D297353CC}">
                  <c16:uniqueId val="{00000003-0687-4000-9479-8E5DA8D31AAA}"/>
                </c:ext>
              </c:extLst>
            </c:dLbl>
            <c:dLbl>
              <c:idx val="3"/>
              <c:delete val="1"/>
              <c:extLst>
                <c:ext xmlns:c15="http://schemas.microsoft.com/office/drawing/2012/chart" uri="{CE6537A1-D6FC-4f65-9D91-7224C49458BB}"/>
                <c:ext xmlns:c16="http://schemas.microsoft.com/office/drawing/2014/chart" uri="{C3380CC4-5D6E-409C-BE32-E72D297353CC}">
                  <c16:uniqueId val="{00000004-0687-4000-9479-8E5DA8D31AAA}"/>
                </c:ext>
              </c:extLst>
            </c:dLbl>
            <c:dLbl>
              <c:idx val="4"/>
              <c:delete val="1"/>
              <c:extLst>
                <c:ext xmlns:c15="http://schemas.microsoft.com/office/drawing/2012/chart" uri="{CE6537A1-D6FC-4f65-9D91-7224C49458BB}"/>
                <c:ext xmlns:c16="http://schemas.microsoft.com/office/drawing/2014/chart" uri="{C3380CC4-5D6E-409C-BE32-E72D297353CC}">
                  <c16:uniqueId val="{00000010-0687-4000-9479-8E5DA8D31AAA}"/>
                </c:ext>
              </c:extLst>
            </c:dLbl>
            <c:dLbl>
              <c:idx val="6"/>
              <c:delete val="1"/>
              <c:extLst>
                <c:ext xmlns:c15="http://schemas.microsoft.com/office/drawing/2012/chart" uri="{CE6537A1-D6FC-4f65-9D91-7224C49458BB}"/>
                <c:ext xmlns:c16="http://schemas.microsoft.com/office/drawing/2014/chart" uri="{C3380CC4-5D6E-409C-BE32-E72D297353CC}">
                  <c16:uniqueId val="{00000007-0687-4000-9479-8E5DA8D31AAA}"/>
                </c:ext>
              </c:extLst>
            </c:dLbl>
            <c:dLbl>
              <c:idx val="7"/>
              <c:delete val="1"/>
              <c:extLst>
                <c:ext xmlns:c15="http://schemas.microsoft.com/office/drawing/2012/chart" uri="{CE6537A1-D6FC-4f65-9D91-7224C49458BB}"/>
                <c:ext xmlns:c16="http://schemas.microsoft.com/office/drawing/2014/chart" uri="{C3380CC4-5D6E-409C-BE32-E72D297353CC}">
                  <c16:uniqueId val="{00000006-0687-4000-9479-8E5DA8D31AAA}"/>
                </c:ext>
              </c:extLst>
            </c:dLbl>
            <c:dLbl>
              <c:idx val="8"/>
              <c:delete val="1"/>
              <c:extLst>
                <c:ext xmlns:c15="http://schemas.microsoft.com/office/drawing/2012/chart" uri="{CE6537A1-D6FC-4f65-9D91-7224C49458BB}"/>
                <c:ext xmlns:c16="http://schemas.microsoft.com/office/drawing/2014/chart" uri="{C3380CC4-5D6E-409C-BE32-E72D297353CC}">
                  <c16:uniqueId val="{0000000F-0687-4000-9479-8E5DA8D31AAA}"/>
                </c:ext>
              </c:extLst>
            </c:dLbl>
            <c:dLbl>
              <c:idx val="9"/>
              <c:delete val="1"/>
              <c:extLst>
                <c:ext xmlns:c15="http://schemas.microsoft.com/office/drawing/2012/chart" uri="{CE6537A1-D6FC-4f65-9D91-7224C49458BB}"/>
                <c:ext xmlns:c16="http://schemas.microsoft.com/office/drawing/2014/chart" uri="{C3380CC4-5D6E-409C-BE32-E72D297353CC}">
                  <c16:uniqueId val="{00000009-0687-4000-9479-8E5DA8D31AAA}"/>
                </c:ext>
              </c:extLst>
            </c:dLbl>
            <c:dLbl>
              <c:idx val="11"/>
              <c:delete val="1"/>
              <c:extLst>
                <c:ext xmlns:c15="http://schemas.microsoft.com/office/drawing/2012/chart" uri="{CE6537A1-D6FC-4f65-9D91-7224C49458BB}"/>
                <c:ext xmlns:c16="http://schemas.microsoft.com/office/drawing/2014/chart" uri="{C3380CC4-5D6E-409C-BE32-E72D297353CC}">
                  <c16:uniqueId val="{00000000-0687-4000-9479-8E5DA8D31AAA}"/>
                </c:ext>
              </c:extLst>
            </c:dLbl>
            <c:dLbl>
              <c:idx val="12"/>
              <c:delete val="1"/>
              <c:extLst>
                <c:ext xmlns:c15="http://schemas.microsoft.com/office/drawing/2012/chart" uri="{CE6537A1-D6FC-4f65-9D91-7224C49458BB}"/>
                <c:ext xmlns:c16="http://schemas.microsoft.com/office/drawing/2014/chart" uri="{C3380CC4-5D6E-409C-BE32-E72D297353CC}">
                  <c16:uniqueId val="{0000000C-0687-4000-9479-8E5DA8D31AAA}"/>
                </c:ext>
              </c:extLst>
            </c:dLbl>
            <c:dLbl>
              <c:idx val="13"/>
              <c:delete val="1"/>
              <c:extLst>
                <c:ext xmlns:c15="http://schemas.microsoft.com/office/drawing/2012/chart" uri="{CE6537A1-D6FC-4f65-9D91-7224C49458BB}"/>
                <c:ext xmlns:c16="http://schemas.microsoft.com/office/drawing/2014/chart" uri="{C3380CC4-5D6E-409C-BE32-E72D297353CC}">
                  <c16:uniqueId val="{0000000D-0687-4000-9479-8E5DA8D31AAA}"/>
                </c:ext>
              </c:extLst>
            </c:dLbl>
            <c:dLbl>
              <c:idx val="14"/>
              <c:delete val="1"/>
              <c:extLst>
                <c:ext xmlns:c15="http://schemas.microsoft.com/office/drawing/2012/chart" uri="{CE6537A1-D6FC-4f65-9D91-7224C49458BB}"/>
                <c:ext xmlns:c16="http://schemas.microsoft.com/office/drawing/2014/chart" uri="{C3380CC4-5D6E-409C-BE32-E72D297353CC}">
                  <c16:uniqueId val="{0000000E-0687-4000-9479-8E5DA8D31AAA}"/>
                </c:ext>
              </c:extLst>
            </c:dLbl>
            <c:dLbl>
              <c:idx val="16"/>
              <c:delete val="1"/>
              <c:extLst>
                <c:ext xmlns:c15="http://schemas.microsoft.com/office/drawing/2012/chart" uri="{CE6537A1-D6FC-4f65-9D91-7224C49458BB}"/>
                <c:ext xmlns:c16="http://schemas.microsoft.com/office/drawing/2014/chart" uri="{C3380CC4-5D6E-409C-BE32-E72D297353CC}">
                  <c16:uniqueId val="{0000000B-0687-4000-9479-8E5DA8D31AAA}"/>
                </c:ext>
              </c:extLst>
            </c:dLbl>
            <c:dLbl>
              <c:idx val="17"/>
              <c:numFmt formatCode="#,##0.0" sourceLinked="0"/>
              <c:spPr>
                <a:noFill/>
                <a:ln>
                  <a:noFill/>
                </a:ln>
                <a:effectLst/>
              </c:spPr>
              <c:txPr>
                <a:bodyPr wrap="square" lIns="38100" tIns="19050" rIns="38100" bIns="19050" anchor="ctr">
                  <a:spAutoFit/>
                </a:bodyPr>
                <a:lstStyle/>
                <a:p>
                  <a:pPr>
                    <a:defRPr sz="800" i="1"/>
                  </a:pPr>
                  <a:endParaRPr lang="fr-FR"/>
                </a:p>
              </c:txPr>
              <c:dLblPos val="t"/>
              <c:showLegendKey val="0"/>
              <c:showVal val="1"/>
              <c:showCatName val="0"/>
              <c:showSerName val="0"/>
              <c:showPercent val="0"/>
              <c:showBubbleSize val="0"/>
              <c:extLst>
                <c:ext xmlns:c16="http://schemas.microsoft.com/office/drawing/2014/chart" uri="{C3380CC4-5D6E-409C-BE32-E72D297353CC}">
                  <c16:uniqueId val="{00000000-9D91-4155-A13C-7B9A7B110C97}"/>
                </c:ext>
              </c:extLst>
            </c:dLbl>
            <c:numFmt formatCode="#,##0.0" sourceLinked="0"/>
            <c:spPr>
              <a:noFill/>
              <a:ln>
                <a:noFill/>
              </a:ln>
              <a:effectLst/>
            </c:spPr>
            <c:txPr>
              <a:bodyPr wrap="square" lIns="38100" tIns="19050" rIns="38100" bIns="19050" anchor="ctr">
                <a:spAutoFit/>
              </a:bodyPr>
              <a:lstStyle/>
              <a:p>
                <a:pPr>
                  <a:defRPr sz="800"/>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'Suivi 2019 - indicateurs SNBC1'!$Y$1:$BW$1</c:f>
              <c:numCache>
                <c:formatCode>General</c:formatCode>
                <c:ptCount val="5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numCache>
            </c:numRef>
          </c:cat>
          <c:val>
            <c:numRef>
              <c:f>'Suivi 2019 - indicateurs SNBC1'!$Y$72:$BW$72</c:f>
              <c:numCache>
                <c:formatCode>0.00</c:formatCode>
                <c:ptCount val="51"/>
                <c:pt idx="0">
                  <c:v>42.148019275464264</c:v>
                </c:pt>
                <c:pt idx="1">
                  <c:v>42.839076527668965</c:v>
                </c:pt>
                <c:pt idx="2">
                  <c:v>43.307841221637759</c:v>
                </c:pt>
                <c:pt idx="3">
                  <c:v>42.062467627795314</c:v>
                </c:pt>
                <c:pt idx="4">
                  <c:v>43.151174609906604</c:v>
                </c:pt>
                <c:pt idx="5">
                  <c:v>42.099869580871442</c:v>
                </c:pt>
                <c:pt idx="6">
                  <c:v>42.596818273648381</c:v>
                </c:pt>
                <c:pt idx="7">
                  <c:v>42.287091145671283</c:v>
                </c:pt>
                <c:pt idx="8">
                  <c:v>44.376182510253251</c:v>
                </c:pt>
                <c:pt idx="9">
                  <c:v>43.807189199279016</c:v>
                </c:pt>
                <c:pt idx="10">
                  <c:v>41.368135896884858</c:v>
                </c:pt>
                <c:pt idx="11">
                  <c:v>42.576106833041372</c:v>
                </c:pt>
                <c:pt idx="12">
                  <c:v>42.579402294861445</c:v>
                </c:pt>
                <c:pt idx="13">
                  <c:v>42.497772910034996</c:v>
                </c:pt>
                <c:pt idx="14">
                  <c:v>41.416391639816752</c:v>
                </c:pt>
                <c:pt idx="15">
                  <c:v>41.588731420965978</c:v>
                </c:pt>
                <c:pt idx="16">
                  <c:v>41.02908609205528</c:v>
                </c:pt>
                <c:pt idx="17">
                  <c:v>41.660422739374944</c:v>
                </c:pt>
              </c:numCache>
            </c:numRef>
          </c:val>
          <c:smooth val="0"/>
          <c:extLst>
            <c:ext xmlns:c16="http://schemas.microsoft.com/office/drawing/2014/chart" uri="{C3380CC4-5D6E-409C-BE32-E72D297353CC}">
              <c16:uniqueId val="{00000000-B3E8-4650-8E90-A7A528A07689}"/>
            </c:ext>
          </c:extLst>
        </c:ser>
        <c:ser>
          <c:idx val="21"/>
          <c:order val="1"/>
          <c:tx>
            <c:v>Scénario SNBC 2015 – Toutes énergies confondues (ajusté en 2019)</c:v>
          </c:tx>
          <c:spPr>
            <a:ln w="19050">
              <a:solidFill>
                <a:srgbClr val="00B050"/>
              </a:solidFill>
              <a:prstDash val="sysDot"/>
            </a:ln>
          </c:spPr>
          <c:marker>
            <c:symbol val="none"/>
          </c:marker>
          <c:cat>
            <c:numRef>
              <c:f>'Suivi 2019 - indicateurs SNBC1'!$Y$1:$BW$1</c:f>
              <c:numCache>
                <c:formatCode>General</c:formatCode>
                <c:ptCount val="5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numCache>
            </c:numRef>
          </c:cat>
          <c:val>
            <c:numRef>
              <c:f>'Suivi 2019 - indicateurs SNBC1'!$Y$74:$BW$74</c:f>
              <c:numCache>
                <c:formatCode>0.00</c:formatCode>
                <c:ptCount val="51"/>
                <c:pt idx="15">
                  <c:v>38.683184768962036</c:v>
                </c:pt>
                <c:pt idx="16">
                  <c:v>37.867755167148438</c:v>
                </c:pt>
                <c:pt idx="17">
                  <c:v>37.052325565334847</c:v>
                </c:pt>
                <c:pt idx="18">
                  <c:v>36.236895963521249</c:v>
                </c:pt>
                <c:pt idx="19">
                  <c:v>35.421466361707658</c:v>
                </c:pt>
                <c:pt idx="20">
                  <c:v>34.60603675989406</c:v>
                </c:pt>
                <c:pt idx="21">
                  <c:v>33.75083010433346</c:v>
                </c:pt>
                <c:pt idx="22">
                  <c:v>32.895623448772859</c:v>
                </c:pt>
                <c:pt idx="23">
                  <c:v>32.040416793212259</c:v>
                </c:pt>
                <c:pt idx="24">
                  <c:v>31.185210137651662</c:v>
                </c:pt>
                <c:pt idx="25">
                  <c:v>30.330003482091062</c:v>
                </c:pt>
                <c:pt idx="26">
                  <c:v>29.45490829965696</c:v>
                </c:pt>
                <c:pt idx="27">
                  <c:v>28.579813117222855</c:v>
                </c:pt>
                <c:pt idx="28">
                  <c:v>27.704717934788754</c:v>
                </c:pt>
                <c:pt idx="29">
                  <c:v>26.829622752354648</c:v>
                </c:pt>
                <c:pt idx="30">
                  <c:v>25.954527569920547</c:v>
                </c:pt>
                <c:pt idx="31">
                  <c:v>25.556757032450502</c:v>
                </c:pt>
                <c:pt idx="32">
                  <c:v>25.158986494980454</c:v>
                </c:pt>
                <c:pt idx="33">
                  <c:v>24.761215957510409</c:v>
                </c:pt>
                <c:pt idx="34">
                  <c:v>24.36344542004036</c:v>
                </c:pt>
                <c:pt idx="35">
                  <c:v>23.965674882570315</c:v>
                </c:pt>
              </c:numCache>
            </c:numRef>
          </c:val>
          <c:smooth val="0"/>
          <c:extLst>
            <c:ext xmlns:c16="http://schemas.microsoft.com/office/drawing/2014/chart" uri="{C3380CC4-5D6E-409C-BE32-E72D297353CC}">
              <c16:uniqueId val="{00000001-B3E8-4650-8E90-A7A528A07689}"/>
            </c:ext>
          </c:extLst>
        </c:ser>
        <c:ser>
          <c:idx val="0"/>
          <c:order val="2"/>
          <c:tx>
            <c:v>Scénario SNBC 2018 – Toutes énergies confondues</c:v>
          </c:tx>
          <c:spPr>
            <a:ln>
              <a:solidFill>
                <a:srgbClr val="FFC000"/>
              </a:solidFill>
              <a:prstDash val="sysDot"/>
            </a:ln>
          </c:spPr>
          <c:marker>
            <c:symbol val="none"/>
          </c:marker>
          <c:cat>
            <c:numRef>
              <c:f>'Suivi 2019 - indicateurs SNBC1'!$Y$1:$BW$1</c:f>
              <c:numCache>
                <c:formatCode>General</c:formatCode>
                <c:ptCount val="5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numCache>
            </c:numRef>
          </c:cat>
          <c:val>
            <c:numRef>
              <c:f>'Suivi 2019 - indicateurs SNBC1'!$Y$75:$BW$75</c:f>
              <c:numCache>
                <c:formatCode>0.00</c:formatCode>
                <c:ptCount val="51"/>
                <c:pt idx="19">
                  <c:v>40.8374786033826</c:v>
                </c:pt>
                <c:pt idx="20">
                  <c:v>40.649665398986748</c:v>
                </c:pt>
                <c:pt idx="21">
                  <c:v>40.094237643053496</c:v>
                </c:pt>
                <c:pt idx="22">
                  <c:v>39.538809887120244</c:v>
                </c:pt>
                <c:pt idx="23">
                  <c:v>38.983382131186993</c:v>
                </c:pt>
                <c:pt idx="24">
                  <c:v>38.427954375253741</c:v>
                </c:pt>
                <c:pt idx="25">
                  <c:v>37.872526619320482</c:v>
                </c:pt>
                <c:pt idx="26">
                  <c:v>37.279654215706401</c:v>
                </c:pt>
                <c:pt idx="27">
                  <c:v>36.68678181209232</c:v>
                </c:pt>
                <c:pt idx="28">
                  <c:v>36.09390940847824</c:v>
                </c:pt>
                <c:pt idx="29">
                  <c:v>35.501037004864159</c:v>
                </c:pt>
                <c:pt idx="30">
                  <c:v>34.908164601250085</c:v>
                </c:pt>
                <c:pt idx="31">
                  <c:v>34.405659925017083</c:v>
                </c:pt>
                <c:pt idx="32">
                  <c:v>33.903155248784081</c:v>
                </c:pt>
                <c:pt idx="33">
                  <c:v>33.400650572551079</c:v>
                </c:pt>
                <c:pt idx="34">
                  <c:v>32.898145896318077</c:v>
                </c:pt>
                <c:pt idx="35">
                  <c:v>32.395641220085075</c:v>
                </c:pt>
                <c:pt idx="36">
                  <c:v>31.893136543852073</c:v>
                </c:pt>
                <c:pt idx="37">
                  <c:v>31.390631867619071</c:v>
                </c:pt>
                <c:pt idx="38">
                  <c:v>30.888127191386069</c:v>
                </c:pt>
                <c:pt idx="39">
                  <c:v>30.385622515153067</c:v>
                </c:pt>
                <c:pt idx="40">
                  <c:v>29.883117838920064</c:v>
                </c:pt>
                <c:pt idx="41">
                  <c:v>29.380613162687062</c:v>
                </c:pt>
                <c:pt idx="42">
                  <c:v>28.87810848645406</c:v>
                </c:pt>
                <c:pt idx="43">
                  <c:v>28.375603810221058</c:v>
                </c:pt>
                <c:pt idx="44">
                  <c:v>27.873099133988056</c:v>
                </c:pt>
                <c:pt idx="45">
                  <c:v>27.370594457755054</c:v>
                </c:pt>
                <c:pt idx="46">
                  <c:v>26.868089781522052</c:v>
                </c:pt>
                <c:pt idx="47">
                  <c:v>26.36558510528905</c:v>
                </c:pt>
                <c:pt idx="48">
                  <c:v>25.863080429056048</c:v>
                </c:pt>
                <c:pt idx="49">
                  <c:v>25.360575752823046</c:v>
                </c:pt>
                <c:pt idx="50">
                  <c:v>24.858071076590079</c:v>
                </c:pt>
              </c:numCache>
            </c:numRef>
          </c:val>
          <c:smooth val="0"/>
          <c:extLst>
            <c:ext xmlns:c16="http://schemas.microsoft.com/office/drawing/2014/chart" uri="{C3380CC4-5D6E-409C-BE32-E72D297353CC}">
              <c16:uniqueId val="{00000002-B3E8-4650-8E90-A7A528A07689}"/>
            </c:ext>
          </c:extLst>
        </c:ser>
        <c:dLbls>
          <c:showLegendKey val="0"/>
          <c:showVal val="0"/>
          <c:showCatName val="0"/>
          <c:showSerName val="0"/>
          <c:showPercent val="0"/>
          <c:showBubbleSize val="0"/>
        </c:dLbls>
        <c:smooth val="0"/>
        <c:axId val="1415974400"/>
        <c:axId val="1415974816"/>
      </c:lineChart>
      <c:catAx>
        <c:axId val="1415974400"/>
        <c:scaling>
          <c:orientation val="minMax"/>
        </c:scaling>
        <c:delete val="0"/>
        <c:axPos val="b"/>
        <c:numFmt formatCode="General" sourceLinked="1"/>
        <c:majorTickMark val="none"/>
        <c:minorTickMark val="cross"/>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415974816"/>
        <c:crosses val="autoZero"/>
        <c:auto val="1"/>
        <c:lblAlgn val="ctr"/>
        <c:lblOffset val="100"/>
        <c:noMultiLvlLbl val="0"/>
      </c:catAx>
      <c:valAx>
        <c:axId val="1415974816"/>
        <c:scaling>
          <c:orientation val="minMax"/>
          <c:max val="5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sz="1000"/>
                  <a:t>Mtep</a:t>
                </a:r>
              </a:p>
            </c:rich>
          </c:tx>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415974400"/>
        <c:crosses val="autoZero"/>
        <c:crossBetween val="between"/>
      </c:valAx>
    </c:plotArea>
    <c:legend>
      <c:legendPos val="b"/>
      <c:layout>
        <c:manualLayout>
          <c:xMode val="edge"/>
          <c:yMode val="edge"/>
          <c:x val="0.1766251633986928"/>
          <c:y val="0.77173396102179403"/>
          <c:w val="0.64400620915032669"/>
          <c:h val="0.2255159857294125"/>
        </c:manualLayout>
      </c:layout>
      <c:overlay val="0"/>
      <c:spPr>
        <a:solidFill>
          <a:sysClr val="window" lastClr="FFFFFF"/>
        </a:solid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span"/>
    <c:showDLblsOverMax val="0"/>
  </c:chart>
  <c:txPr>
    <a:bodyPr/>
    <a:lstStyle/>
    <a:p>
      <a:pPr>
        <a:defRPr/>
      </a:pPr>
      <a:endParaRPr lang="fr-FR"/>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050" b="0">
                <a:solidFill>
                  <a:srgbClr val="595959"/>
                </a:solidFill>
              </a:rPr>
              <a:t>Consommation </a:t>
            </a:r>
            <a:r>
              <a:rPr lang="fr-FR" sz="1050" b="0" baseline="0">
                <a:solidFill>
                  <a:srgbClr val="595959"/>
                </a:solidFill>
              </a:rPr>
              <a:t>d'énergie finale du secteur tertiaire constatée depuis 1990 et projetée jusqu'en 2050</a:t>
            </a:r>
            <a:endParaRPr lang="fr-FR" sz="1050" b="0">
              <a:solidFill>
                <a:srgbClr val="595959"/>
              </a:solidFill>
            </a:endParaRPr>
          </a:p>
        </c:rich>
      </c:tx>
      <c:layout>
        <c:manualLayout>
          <c:xMode val="edge"/>
          <c:yMode val="edge"/>
          <c:x val="0.10277745098039216"/>
          <c:y val="0"/>
        </c:manualLayout>
      </c:layout>
      <c:overlay val="0"/>
      <c:spPr>
        <a:solidFill>
          <a:schemeClr val="bg1"/>
        </a:solidFill>
      </c:spPr>
    </c:title>
    <c:autoTitleDeleted val="0"/>
    <c:plotArea>
      <c:layout>
        <c:manualLayout>
          <c:layoutTarget val="inner"/>
          <c:xMode val="edge"/>
          <c:yMode val="edge"/>
          <c:x val="9.2019607843137258E-2"/>
          <c:y val="0.16296121379441905"/>
          <c:w val="0.88160473856209154"/>
          <c:h val="0.46623296363809785"/>
        </c:manualLayout>
      </c:layout>
      <c:lineChart>
        <c:grouping val="standard"/>
        <c:varyColors val="0"/>
        <c:ser>
          <c:idx val="20"/>
          <c:order val="0"/>
          <c:tx>
            <c:v>Consommation d'énergie finale du secteur tertiaire</c:v>
          </c:tx>
          <c:spPr>
            <a:ln w="19050">
              <a:solidFill>
                <a:srgbClr val="0070C0"/>
              </a:solidFill>
            </a:ln>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1-3902-44C0-817A-08ECB33C5080}"/>
                </c:ext>
              </c:extLst>
            </c:dLbl>
            <c:dLbl>
              <c:idx val="2"/>
              <c:delete val="1"/>
              <c:extLst>
                <c:ext xmlns:c15="http://schemas.microsoft.com/office/drawing/2012/chart" uri="{CE6537A1-D6FC-4f65-9D91-7224C49458BB}"/>
                <c:ext xmlns:c16="http://schemas.microsoft.com/office/drawing/2014/chart" uri="{C3380CC4-5D6E-409C-BE32-E72D297353CC}">
                  <c16:uniqueId val="{00000002-3902-44C0-817A-08ECB33C5080}"/>
                </c:ext>
              </c:extLst>
            </c:dLbl>
            <c:dLbl>
              <c:idx val="3"/>
              <c:delete val="1"/>
              <c:extLst>
                <c:ext xmlns:c15="http://schemas.microsoft.com/office/drawing/2012/chart" uri="{CE6537A1-D6FC-4f65-9D91-7224C49458BB}"/>
                <c:ext xmlns:c16="http://schemas.microsoft.com/office/drawing/2014/chart" uri="{C3380CC4-5D6E-409C-BE32-E72D297353CC}">
                  <c16:uniqueId val="{00000003-3902-44C0-817A-08ECB33C5080}"/>
                </c:ext>
              </c:extLst>
            </c:dLbl>
            <c:dLbl>
              <c:idx val="4"/>
              <c:delete val="1"/>
              <c:extLst>
                <c:ext xmlns:c15="http://schemas.microsoft.com/office/drawing/2012/chart" uri="{CE6537A1-D6FC-4f65-9D91-7224C49458BB}"/>
                <c:ext xmlns:c16="http://schemas.microsoft.com/office/drawing/2014/chart" uri="{C3380CC4-5D6E-409C-BE32-E72D297353CC}">
                  <c16:uniqueId val="{00000004-3902-44C0-817A-08ECB33C5080}"/>
                </c:ext>
              </c:extLst>
            </c:dLbl>
            <c:dLbl>
              <c:idx val="6"/>
              <c:delete val="1"/>
              <c:extLst>
                <c:ext xmlns:c15="http://schemas.microsoft.com/office/drawing/2012/chart" uri="{CE6537A1-D6FC-4f65-9D91-7224C49458BB}"/>
                <c:ext xmlns:c16="http://schemas.microsoft.com/office/drawing/2014/chart" uri="{C3380CC4-5D6E-409C-BE32-E72D297353CC}">
                  <c16:uniqueId val="{00000005-3902-44C0-817A-08ECB33C5080}"/>
                </c:ext>
              </c:extLst>
            </c:dLbl>
            <c:dLbl>
              <c:idx val="7"/>
              <c:delete val="1"/>
              <c:extLst>
                <c:ext xmlns:c15="http://schemas.microsoft.com/office/drawing/2012/chart" uri="{CE6537A1-D6FC-4f65-9D91-7224C49458BB}"/>
                <c:ext xmlns:c16="http://schemas.microsoft.com/office/drawing/2014/chart" uri="{C3380CC4-5D6E-409C-BE32-E72D297353CC}">
                  <c16:uniqueId val="{00000006-3902-44C0-817A-08ECB33C5080}"/>
                </c:ext>
              </c:extLst>
            </c:dLbl>
            <c:dLbl>
              <c:idx val="8"/>
              <c:delete val="1"/>
              <c:extLst>
                <c:ext xmlns:c15="http://schemas.microsoft.com/office/drawing/2012/chart" uri="{CE6537A1-D6FC-4f65-9D91-7224C49458BB}"/>
                <c:ext xmlns:c16="http://schemas.microsoft.com/office/drawing/2014/chart" uri="{C3380CC4-5D6E-409C-BE32-E72D297353CC}">
                  <c16:uniqueId val="{00000007-3902-44C0-817A-08ECB33C5080}"/>
                </c:ext>
              </c:extLst>
            </c:dLbl>
            <c:dLbl>
              <c:idx val="9"/>
              <c:delete val="1"/>
              <c:extLst>
                <c:ext xmlns:c15="http://schemas.microsoft.com/office/drawing/2012/chart" uri="{CE6537A1-D6FC-4f65-9D91-7224C49458BB}"/>
                <c:ext xmlns:c16="http://schemas.microsoft.com/office/drawing/2014/chart" uri="{C3380CC4-5D6E-409C-BE32-E72D297353CC}">
                  <c16:uniqueId val="{00000008-3902-44C0-817A-08ECB33C5080}"/>
                </c:ext>
              </c:extLst>
            </c:dLbl>
            <c:dLbl>
              <c:idx val="11"/>
              <c:delete val="1"/>
              <c:extLst>
                <c:ext xmlns:c15="http://schemas.microsoft.com/office/drawing/2012/chart" uri="{CE6537A1-D6FC-4f65-9D91-7224C49458BB}"/>
                <c:ext xmlns:c16="http://schemas.microsoft.com/office/drawing/2014/chart" uri="{C3380CC4-5D6E-409C-BE32-E72D297353CC}">
                  <c16:uniqueId val="{0000000D-3902-44C0-817A-08ECB33C5080}"/>
                </c:ext>
              </c:extLst>
            </c:dLbl>
            <c:dLbl>
              <c:idx val="12"/>
              <c:delete val="1"/>
              <c:extLst>
                <c:ext xmlns:c15="http://schemas.microsoft.com/office/drawing/2012/chart" uri="{CE6537A1-D6FC-4f65-9D91-7224C49458BB}"/>
                <c:ext xmlns:c16="http://schemas.microsoft.com/office/drawing/2014/chart" uri="{C3380CC4-5D6E-409C-BE32-E72D297353CC}">
                  <c16:uniqueId val="{0000000C-3902-44C0-817A-08ECB33C5080}"/>
                </c:ext>
              </c:extLst>
            </c:dLbl>
            <c:dLbl>
              <c:idx val="13"/>
              <c:delete val="1"/>
              <c:extLst>
                <c:ext xmlns:c15="http://schemas.microsoft.com/office/drawing/2012/chart" uri="{CE6537A1-D6FC-4f65-9D91-7224C49458BB}"/>
                <c:ext xmlns:c16="http://schemas.microsoft.com/office/drawing/2014/chart" uri="{C3380CC4-5D6E-409C-BE32-E72D297353CC}">
                  <c16:uniqueId val="{0000000B-3902-44C0-817A-08ECB33C5080}"/>
                </c:ext>
              </c:extLst>
            </c:dLbl>
            <c:dLbl>
              <c:idx val="14"/>
              <c:delete val="1"/>
              <c:extLst>
                <c:ext xmlns:c15="http://schemas.microsoft.com/office/drawing/2012/chart" uri="{CE6537A1-D6FC-4f65-9D91-7224C49458BB}"/>
                <c:ext xmlns:c16="http://schemas.microsoft.com/office/drawing/2014/chart" uri="{C3380CC4-5D6E-409C-BE32-E72D297353CC}">
                  <c16:uniqueId val="{0000000A-3902-44C0-817A-08ECB33C5080}"/>
                </c:ext>
              </c:extLst>
            </c:dLbl>
            <c:dLbl>
              <c:idx val="16"/>
              <c:delete val="1"/>
              <c:extLst>
                <c:ext xmlns:c15="http://schemas.microsoft.com/office/drawing/2012/chart" uri="{CE6537A1-D6FC-4f65-9D91-7224C49458BB}"/>
                <c:ext xmlns:c16="http://schemas.microsoft.com/office/drawing/2014/chart" uri="{C3380CC4-5D6E-409C-BE32-E72D297353CC}">
                  <c16:uniqueId val="{00000009-3902-44C0-817A-08ECB33C5080}"/>
                </c:ext>
              </c:extLst>
            </c:dLbl>
            <c:dLbl>
              <c:idx val="17"/>
              <c:numFmt formatCode="#,##0.0" sourceLinked="0"/>
              <c:spPr>
                <a:noFill/>
                <a:ln>
                  <a:noFill/>
                </a:ln>
                <a:effectLst/>
              </c:spPr>
              <c:txPr>
                <a:bodyPr wrap="square" lIns="38100" tIns="19050" rIns="38100" bIns="19050" anchor="ctr">
                  <a:spAutoFit/>
                </a:bodyPr>
                <a:lstStyle/>
                <a:p>
                  <a:pPr>
                    <a:defRPr sz="800" i="1"/>
                  </a:pPr>
                  <a:endParaRPr lang="fr-FR"/>
                </a:p>
              </c:txPr>
              <c:dLblPos val="b"/>
              <c:showLegendKey val="0"/>
              <c:showVal val="1"/>
              <c:showCatName val="0"/>
              <c:showSerName val="0"/>
              <c:showPercent val="0"/>
              <c:showBubbleSize val="0"/>
              <c:extLst>
                <c:ext xmlns:c16="http://schemas.microsoft.com/office/drawing/2014/chart" uri="{C3380CC4-5D6E-409C-BE32-E72D297353CC}">
                  <c16:uniqueId val="{00000000-F65F-4A8E-9A83-16D7E717A772}"/>
                </c:ext>
              </c:extLst>
            </c:dLbl>
            <c:numFmt formatCode="#,##0.0" sourceLinked="0"/>
            <c:spPr>
              <a:noFill/>
              <a:ln>
                <a:noFill/>
              </a:ln>
              <a:effectLst/>
            </c:spPr>
            <c:txPr>
              <a:bodyPr wrap="square" lIns="38100" tIns="19050" rIns="38100" bIns="19050" anchor="ctr">
                <a:spAutoFit/>
              </a:bodyPr>
              <a:lstStyle/>
              <a:p>
                <a:pPr>
                  <a:defRPr sz="800"/>
                </a:pPr>
                <a:endParaRPr lang="fr-FR"/>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'Suivi 2019 - indicateurs SNBC1'!$Y$1:$BW$1</c:f>
              <c:numCache>
                <c:formatCode>General</c:formatCode>
                <c:ptCount val="5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numCache>
            </c:numRef>
          </c:cat>
          <c:val>
            <c:numRef>
              <c:f>'Suivi 2019 - indicateurs SNBC1'!$Y$100:$BW$100</c:f>
              <c:numCache>
                <c:formatCode>0.00</c:formatCode>
                <c:ptCount val="51"/>
                <c:pt idx="0">
                  <c:v>19.93734894</c:v>
                </c:pt>
                <c:pt idx="1">
                  <c:v>20.546063449999998</c:v>
                </c:pt>
                <c:pt idx="2">
                  <c:v>20.294153829999999</c:v>
                </c:pt>
                <c:pt idx="3">
                  <c:v>21.59508709</c:v>
                </c:pt>
                <c:pt idx="4">
                  <c:v>21.998052560000001</c:v>
                </c:pt>
                <c:pt idx="5">
                  <c:v>21.832719919999999</c:v>
                </c:pt>
                <c:pt idx="6">
                  <c:v>21.436886680000001</c:v>
                </c:pt>
                <c:pt idx="7">
                  <c:v>22.70202372</c:v>
                </c:pt>
                <c:pt idx="8">
                  <c:v>22.50000271</c:v>
                </c:pt>
                <c:pt idx="9">
                  <c:v>23.783176990000001</c:v>
                </c:pt>
                <c:pt idx="10">
                  <c:v>23.767680729999999</c:v>
                </c:pt>
                <c:pt idx="11">
                  <c:v>24.0258441</c:v>
                </c:pt>
                <c:pt idx="12">
                  <c:v>24.254027789999999</c:v>
                </c:pt>
                <c:pt idx="13">
                  <c:v>24.21530431</c:v>
                </c:pt>
                <c:pt idx="14">
                  <c:v>24.51341193</c:v>
                </c:pt>
                <c:pt idx="15">
                  <c:v>24.678124050000001</c:v>
                </c:pt>
                <c:pt idx="16">
                  <c:v>23.743959409999999</c:v>
                </c:pt>
                <c:pt idx="17">
                  <c:v>24.563292279999999</c:v>
                </c:pt>
              </c:numCache>
            </c:numRef>
          </c:val>
          <c:smooth val="0"/>
          <c:extLst>
            <c:ext xmlns:c16="http://schemas.microsoft.com/office/drawing/2014/chart" uri="{C3380CC4-5D6E-409C-BE32-E72D297353CC}">
              <c16:uniqueId val="{00000000-0E8F-4EC9-A4BB-8105D5E43813}"/>
            </c:ext>
          </c:extLst>
        </c:ser>
        <c:ser>
          <c:idx val="21"/>
          <c:order val="1"/>
          <c:tx>
            <c:v>Scénario SNBC 2015 – Toutes énergies confondues (ajusté en 2019)</c:v>
          </c:tx>
          <c:spPr>
            <a:ln w="19050">
              <a:solidFill>
                <a:srgbClr val="00B050"/>
              </a:solidFill>
              <a:prstDash val="sysDot"/>
            </a:ln>
          </c:spPr>
          <c:marker>
            <c:symbol val="none"/>
          </c:marker>
          <c:cat>
            <c:numRef>
              <c:f>'Suivi 2019 - indicateurs SNBC1'!$Y$1:$BW$1</c:f>
              <c:numCache>
                <c:formatCode>General</c:formatCode>
                <c:ptCount val="5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numCache>
            </c:numRef>
          </c:cat>
          <c:val>
            <c:numRef>
              <c:f>'Suivi 2019 - indicateurs SNBC1'!$Y$102:$BW$102</c:f>
              <c:numCache>
                <c:formatCode>0.00</c:formatCode>
                <c:ptCount val="51"/>
                <c:pt idx="15">
                  <c:v>23.136680356637164</c:v>
                </c:pt>
                <c:pt idx="16">
                  <c:v>22.905313553070794</c:v>
                </c:pt>
                <c:pt idx="17">
                  <c:v>22.67394674950442</c:v>
                </c:pt>
                <c:pt idx="18">
                  <c:v>22.44257994593805</c:v>
                </c:pt>
                <c:pt idx="19">
                  <c:v>22.211213142371676</c:v>
                </c:pt>
                <c:pt idx="20">
                  <c:v>21.979846338805306</c:v>
                </c:pt>
                <c:pt idx="21">
                  <c:v>21.706412843681413</c:v>
                </c:pt>
                <c:pt idx="22">
                  <c:v>21.43297934855752</c:v>
                </c:pt>
                <c:pt idx="23">
                  <c:v>21.159545853433624</c:v>
                </c:pt>
                <c:pt idx="24">
                  <c:v>20.886112358309731</c:v>
                </c:pt>
                <c:pt idx="25">
                  <c:v>20.612678863185838</c:v>
                </c:pt>
                <c:pt idx="26">
                  <c:v>20.339245368061945</c:v>
                </c:pt>
                <c:pt idx="27">
                  <c:v>20.065811872938053</c:v>
                </c:pt>
                <c:pt idx="28">
                  <c:v>19.792378377814156</c:v>
                </c:pt>
                <c:pt idx="29">
                  <c:v>19.518944882690263</c:v>
                </c:pt>
                <c:pt idx="30">
                  <c:v>19.245511387566371</c:v>
                </c:pt>
                <c:pt idx="31">
                  <c:v>19.119311312893803</c:v>
                </c:pt>
                <c:pt idx="32">
                  <c:v>18.993111238221235</c:v>
                </c:pt>
                <c:pt idx="33">
                  <c:v>18.866911163548671</c:v>
                </c:pt>
                <c:pt idx="34">
                  <c:v>18.740711088876104</c:v>
                </c:pt>
                <c:pt idx="35">
                  <c:v>18.614511014203536</c:v>
                </c:pt>
              </c:numCache>
            </c:numRef>
          </c:val>
          <c:smooth val="0"/>
          <c:extLst>
            <c:ext xmlns:c16="http://schemas.microsoft.com/office/drawing/2014/chart" uri="{C3380CC4-5D6E-409C-BE32-E72D297353CC}">
              <c16:uniqueId val="{00000001-0E8F-4EC9-A4BB-8105D5E43813}"/>
            </c:ext>
          </c:extLst>
        </c:ser>
        <c:ser>
          <c:idx val="0"/>
          <c:order val="2"/>
          <c:tx>
            <c:v>Scénario SNBC 2018 – Toutes énergies confondues</c:v>
          </c:tx>
          <c:spPr>
            <a:ln>
              <a:solidFill>
                <a:srgbClr val="FFC000"/>
              </a:solidFill>
              <a:prstDash val="sysDot"/>
            </a:ln>
          </c:spPr>
          <c:marker>
            <c:symbol val="none"/>
          </c:marker>
          <c:cat>
            <c:numRef>
              <c:f>'Suivi 2019 - indicateurs SNBC1'!$Y$1:$BW$1</c:f>
              <c:numCache>
                <c:formatCode>General</c:formatCode>
                <c:ptCount val="5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numCache>
            </c:numRef>
          </c:cat>
          <c:val>
            <c:numRef>
              <c:f>'Suivi 2019 - indicateurs SNBC1'!$Y$103:$BW$103</c:f>
              <c:numCache>
                <c:formatCode>0.00</c:formatCode>
                <c:ptCount val="51"/>
                <c:pt idx="19">
                  <c:v>24.084201088756039</c:v>
                </c:pt>
                <c:pt idx="20">
                  <c:v>23.935720348445049</c:v>
                </c:pt>
                <c:pt idx="21">
                  <c:v>23.499637945654133</c:v>
                </c:pt>
                <c:pt idx="22">
                  <c:v>23.063555542863217</c:v>
                </c:pt>
                <c:pt idx="23">
                  <c:v>22.627473140072301</c:v>
                </c:pt>
                <c:pt idx="24">
                  <c:v>22.191390737281385</c:v>
                </c:pt>
                <c:pt idx="25">
                  <c:v>21.755308334490476</c:v>
                </c:pt>
                <c:pt idx="26">
                  <c:v>21.308943252735407</c:v>
                </c:pt>
                <c:pt idx="27">
                  <c:v>20.862578170980338</c:v>
                </c:pt>
                <c:pt idx="28">
                  <c:v>20.41621308922527</c:v>
                </c:pt>
                <c:pt idx="29">
                  <c:v>19.969848007470201</c:v>
                </c:pt>
                <c:pt idx="30">
                  <c:v>19.52348292571514</c:v>
                </c:pt>
                <c:pt idx="31">
                  <c:v>19.275714585744513</c:v>
                </c:pt>
                <c:pt idx="32">
                  <c:v>19.027946245773887</c:v>
                </c:pt>
                <c:pt idx="33">
                  <c:v>18.78017790580326</c:v>
                </c:pt>
                <c:pt idx="34">
                  <c:v>18.532409565832634</c:v>
                </c:pt>
                <c:pt idx="35">
                  <c:v>18.284641225862007</c:v>
                </c:pt>
                <c:pt idx="36">
                  <c:v>18.03687288589138</c:v>
                </c:pt>
                <c:pt idx="37">
                  <c:v>17.789104545920754</c:v>
                </c:pt>
                <c:pt idx="38">
                  <c:v>17.541336205950127</c:v>
                </c:pt>
                <c:pt idx="39">
                  <c:v>17.293567865979501</c:v>
                </c:pt>
                <c:pt idx="40">
                  <c:v>17.045799526008874</c:v>
                </c:pt>
                <c:pt idx="41">
                  <c:v>16.798031186038248</c:v>
                </c:pt>
                <c:pt idx="42">
                  <c:v>16.550262846067621</c:v>
                </c:pt>
                <c:pt idx="43">
                  <c:v>16.302494506096995</c:v>
                </c:pt>
                <c:pt idx="44">
                  <c:v>16.054726166126368</c:v>
                </c:pt>
                <c:pt idx="45">
                  <c:v>15.806957826155742</c:v>
                </c:pt>
                <c:pt idx="46">
                  <c:v>15.559189486185115</c:v>
                </c:pt>
                <c:pt idx="47">
                  <c:v>15.311421146214489</c:v>
                </c:pt>
                <c:pt idx="48">
                  <c:v>15.063652806243862</c:v>
                </c:pt>
                <c:pt idx="49">
                  <c:v>14.815884466273236</c:v>
                </c:pt>
                <c:pt idx="50">
                  <c:v>14.56811612630262</c:v>
                </c:pt>
              </c:numCache>
            </c:numRef>
          </c:val>
          <c:smooth val="0"/>
          <c:extLst>
            <c:ext xmlns:c16="http://schemas.microsoft.com/office/drawing/2014/chart" uri="{C3380CC4-5D6E-409C-BE32-E72D297353CC}">
              <c16:uniqueId val="{00000002-0E8F-4EC9-A4BB-8105D5E43813}"/>
            </c:ext>
          </c:extLst>
        </c:ser>
        <c:dLbls>
          <c:showLegendKey val="0"/>
          <c:showVal val="0"/>
          <c:showCatName val="0"/>
          <c:showSerName val="0"/>
          <c:showPercent val="0"/>
          <c:showBubbleSize val="0"/>
        </c:dLbls>
        <c:smooth val="0"/>
        <c:axId val="1415974400"/>
        <c:axId val="1415974816"/>
      </c:lineChart>
      <c:catAx>
        <c:axId val="1415974400"/>
        <c:scaling>
          <c:orientation val="minMax"/>
        </c:scaling>
        <c:delete val="0"/>
        <c:axPos val="b"/>
        <c:numFmt formatCode="General" sourceLinked="1"/>
        <c:majorTickMark val="none"/>
        <c:minorTickMark val="cross"/>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415974816"/>
        <c:crosses val="autoZero"/>
        <c:auto val="1"/>
        <c:lblAlgn val="ctr"/>
        <c:lblOffset val="100"/>
        <c:noMultiLvlLbl val="0"/>
      </c:catAx>
      <c:valAx>
        <c:axId val="1415974816"/>
        <c:scaling>
          <c:orientation val="minMax"/>
          <c:max val="25"/>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sz="1000"/>
                  <a:t>Mtep</a:t>
                </a:r>
              </a:p>
            </c:rich>
          </c:tx>
          <c:layout>
            <c:manualLayout>
              <c:xMode val="edge"/>
              <c:yMode val="edge"/>
              <c:x val="8.6516339869281058E-3"/>
              <c:y val="0.3702944834118938"/>
            </c:manualLayout>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415974400"/>
        <c:crosses val="autoZero"/>
        <c:crossBetween val="between"/>
        <c:majorUnit val="5"/>
      </c:valAx>
    </c:plotArea>
    <c:legend>
      <c:legendPos val="b"/>
      <c:layout>
        <c:manualLayout>
          <c:xMode val="edge"/>
          <c:yMode val="edge"/>
          <c:x val="0.14279950980392156"/>
          <c:y val="0.71841516792606785"/>
          <c:w val="0.66683300653594768"/>
          <c:h val="0.2643394097222222"/>
        </c:manualLayout>
      </c:layout>
      <c:overlay val="0"/>
      <c:spPr>
        <a:solidFill>
          <a:sysClr val="window" lastClr="FFFFFF"/>
        </a:solid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span"/>
    <c:showDLblsOverMax val="0"/>
  </c:chart>
  <c:txPr>
    <a:bodyPr/>
    <a:lstStyle/>
    <a:p>
      <a:pPr>
        <a:defRPr/>
      </a:pPr>
      <a:endParaRPr lang="fr-FR"/>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8"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758938</xdr:colOff>
      <xdr:row>2</xdr:row>
      <xdr:rowOff>129268</xdr:rowOff>
    </xdr:from>
    <xdr:to>
      <xdr:col>1</xdr:col>
      <xdr:colOff>6116938</xdr:colOff>
      <xdr:row>21</xdr:row>
      <xdr:rowOff>23812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25515</xdr:colOff>
      <xdr:row>38</xdr:row>
      <xdr:rowOff>130968</xdr:rowOff>
    </xdr:from>
    <xdr:to>
      <xdr:col>1</xdr:col>
      <xdr:colOff>6145515</xdr:colOff>
      <xdr:row>55</xdr:row>
      <xdr:rowOff>153468</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746691</xdr:colOff>
      <xdr:row>104</xdr:row>
      <xdr:rowOff>180294</xdr:rowOff>
    </xdr:from>
    <xdr:to>
      <xdr:col>1</xdr:col>
      <xdr:colOff>6104691</xdr:colOff>
      <xdr:row>120</xdr:row>
      <xdr:rowOff>43794</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752928</xdr:colOff>
      <xdr:row>123</xdr:row>
      <xdr:rowOff>2268</xdr:rowOff>
    </xdr:from>
    <xdr:to>
      <xdr:col>1</xdr:col>
      <xdr:colOff>6110928</xdr:colOff>
      <xdr:row>136</xdr:row>
      <xdr:rowOff>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740833</xdr:colOff>
      <xdr:row>420</xdr:row>
      <xdr:rowOff>158751</xdr:rowOff>
    </xdr:from>
    <xdr:to>
      <xdr:col>1</xdr:col>
      <xdr:colOff>6098833</xdr:colOff>
      <xdr:row>436</xdr:row>
      <xdr:rowOff>52917</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747713</xdr:colOff>
      <xdr:row>507</xdr:row>
      <xdr:rowOff>185739</xdr:rowOff>
    </xdr:from>
    <xdr:to>
      <xdr:col>1</xdr:col>
      <xdr:colOff>6105713</xdr:colOff>
      <xdr:row>537</xdr:row>
      <xdr:rowOff>152400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738186</xdr:colOff>
      <xdr:row>490</xdr:row>
      <xdr:rowOff>164431</xdr:rowOff>
    </xdr:from>
    <xdr:to>
      <xdr:col>1</xdr:col>
      <xdr:colOff>6096186</xdr:colOff>
      <xdr:row>507</xdr:row>
      <xdr:rowOff>85725</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750090</xdr:colOff>
      <xdr:row>273</xdr:row>
      <xdr:rowOff>178593</xdr:rowOff>
    </xdr:from>
    <xdr:to>
      <xdr:col>1</xdr:col>
      <xdr:colOff>6108090</xdr:colOff>
      <xdr:row>291</xdr:row>
      <xdr:rowOff>0</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675748</xdr:colOff>
      <xdr:row>317</xdr:row>
      <xdr:rowOff>1</xdr:rowOff>
    </xdr:from>
    <xdr:to>
      <xdr:col>1</xdr:col>
      <xdr:colOff>6033748</xdr:colOff>
      <xdr:row>332</xdr:row>
      <xdr:rowOff>161925</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28574</xdr:colOff>
      <xdr:row>258</xdr:row>
      <xdr:rowOff>95250</xdr:rowOff>
    </xdr:from>
    <xdr:to>
      <xdr:col>1</xdr:col>
      <xdr:colOff>6148574</xdr:colOff>
      <xdr:row>269</xdr:row>
      <xdr:rowOff>95250</xdr:rowOff>
    </xdr:to>
    <xdr:graphicFrame macro="">
      <xdr:nvGraphicFramePr>
        <xdr:cNvPr id="14" name="Graphique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81642</xdr:colOff>
      <xdr:row>175</xdr:row>
      <xdr:rowOff>55665</xdr:rowOff>
    </xdr:from>
    <xdr:to>
      <xdr:col>2</xdr:col>
      <xdr:colOff>50986</xdr:colOff>
      <xdr:row>191</xdr:row>
      <xdr:rowOff>155864</xdr:rowOff>
    </xdr:to>
    <xdr:graphicFrame macro="">
      <xdr:nvGraphicFramePr>
        <xdr:cNvPr id="15" name="Graphique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687388</xdr:colOff>
      <xdr:row>334</xdr:row>
      <xdr:rowOff>75794</xdr:rowOff>
    </xdr:from>
    <xdr:to>
      <xdr:col>1</xdr:col>
      <xdr:colOff>6041155</xdr:colOff>
      <xdr:row>360</xdr:row>
      <xdr:rowOff>92294</xdr:rowOff>
    </xdr:to>
    <xdr:graphicFrame macro="">
      <xdr:nvGraphicFramePr>
        <xdr:cNvPr id="16" name="Graphique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761999</xdr:colOff>
      <xdr:row>477</xdr:row>
      <xdr:rowOff>0</xdr:rowOff>
    </xdr:from>
    <xdr:to>
      <xdr:col>1</xdr:col>
      <xdr:colOff>6119999</xdr:colOff>
      <xdr:row>488</xdr:row>
      <xdr:rowOff>178594</xdr:rowOff>
    </xdr:to>
    <xdr:graphicFrame macro="">
      <xdr:nvGraphicFramePr>
        <xdr:cNvPr id="17" name="Graphique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754673</xdr:colOff>
      <xdr:row>138</xdr:row>
      <xdr:rowOff>80596</xdr:rowOff>
    </xdr:from>
    <xdr:to>
      <xdr:col>1</xdr:col>
      <xdr:colOff>6112673</xdr:colOff>
      <xdr:row>155</xdr:row>
      <xdr:rowOff>103096</xdr:rowOff>
    </xdr:to>
    <xdr:graphicFrame macro="">
      <xdr:nvGraphicFramePr>
        <xdr:cNvPr id="18" name="Graphique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222</xdr:row>
      <xdr:rowOff>0</xdr:rowOff>
    </xdr:from>
    <xdr:to>
      <xdr:col>1</xdr:col>
      <xdr:colOff>6120000</xdr:colOff>
      <xdr:row>239</xdr:row>
      <xdr:rowOff>22500</xdr:rowOff>
    </xdr:to>
    <xdr:graphicFrame macro="">
      <xdr:nvGraphicFramePr>
        <xdr:cNvPr id="19" name="Graphique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362</xdr:row>
      <xdr:rowOff>92604</xdr:rowOff>
    </xdr:from>
    <xdr:to>
      <xdr:col>1</xdr:col>
      <xdr:colOff>6120000</xdr:colOff>
      <xdr:row>379</xdr:row>
      <xdr:rowOff>115104</xdr:rowOff>
    </xdr:to>
    <xdr:graphicFrame macro="">
      <xdr:nvGraphicFramePr>
        <xdr:cNvPr id="20" name="Graphique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439</xdr:row>
      <xdr:rowOff>52917</xdr:rowOff>
    </xdr:from>
    <xdr:to>
      <xdr:col>1</xdr:col>
      <xdr:colOff>6120000</xdr:colOff>
      <xdr:row>456</xdr:row>
      <xdr:rowOff>75417</xdr:rowOff>
    </xdr:to>
    <xdr:graphicFrame macro="">
      <xdr:nvGraphicFramePr>
        <xdr:cNvPr id="21" name="Graphique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685271</xdr:colOff>
      <xdr:row>541</xdr:row>
      <xdr:rowOff>21167</xdr:rowOff>
    </xdr:from>
    <xdr:to>
      <xdr:col>1</xdr:col>
      <xdr:colOff>6043271</xdr:colOff>
      <xdr:row>558</xdr:row>
      <xdr:rowOff>43667</xdr:rowOff>
    </xdr:to>
    <xdr:graphicFrame macro="">
      <xdr:nvGraphicFramePr>
        <xdr:cNvPr id="22" name="Graphique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754063</xdr:colOff>
      <xdr:row>577</xdr:row>
      <xdr:rowOff>76730</xdr:rowOff>
    </xdr:from>
    <xdr:to>
      <xdr:col>1</xdr:col>
      <xdr:colOff>6112063</xdr:colOff>
      <xdr:row>594</xdr:row>
      <xdr:rowOff>99230</xdr:rowOff>
    </xdr:to>
    <xdr:graphicFrame macro="">
      <xdr:nvGraphicFramePr>
        <xdr:cNvPr id="23" name="Graphique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9525</xdr:colOff>
      <xdr:row>75</xdr:row>
      <xdr:rowOff>38100</xdr:rowOff>
    </xdr:from>
    <xdr:to>
      <xdr:col>1</xdr:col>
      <xdr:colOff>6129525</xdr:colOff>
      <xdr:row>92</xdr:row>
      <xdr:rowOff>92100</xdr:rowOff>
    </xdr:to>
    <xdr:graphicFrame macro="">
      <xdr:nvGraphicFramePr>
        <xdr:cNvPr id="24" name="Graphique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156</xdr:row>
      <xdr:rowOff>0</xdr:rowOff>
    </xdr:from>
    <xdr:to>
      <xdr:col>1</xdr:col>
      <xdr:colOff>6120000</xdr:colOff>
      <xdr:row>173</xdr:row>
      <xdr:rowOff>22500</xdr:rowOff>
    </xdr:to>
    <xdr:graphicFrame macro="">
      <xdr:nvGraphicFramePr>
        <xdr:cNvPr id="31" name="Graphique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113900</xdr:colOff>
      <xdr:row>192</xdr:row>
      <xdr:rowOff>20649</xdr:rowOff>
    </xdr:from>
    <xdr:to>
      <xdr:col>2</xdr:col>
      <xdr:colOff>83244</xdr:colOff>
      <xdr:row>207</xdr:row>
      <xdr:rowOff>34149</xdr:rowOff>
    </xdr:to>
    <xdr:graphicFrame macro="">
      <xdr:nvGraphicFramePr>
        <xdr:cNvPr id="32" name="Graphique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95250</xdr:colOff>
      <xdr:row>207</xdr:row>
      <xdr:rowOff>102577</xdr:rowOff>
    </xdr:from>
    <xdr:to>
      <xdr:col>2</xdr:col>
      <xdr:colOff>64594</xdr:colOff>
      <xdr:row>219</xdr:row>
      <xdr:rowOff>116077</xdr:rowOff>
    </xdr:to>
    <xdr:graphicFrame macro="">
      <xdr:nvGraphicFramePr>
        <xdr:cNvPr id="33" name="Graphique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10584</xdr:colOff>
      <xdr:row>239</xdr:row>
      <xdr:rowOff>52917</xdr:rowOff>
    </xdr:from>
    <xdr:to>
      <xdr:col>1</xdr:col>
      <xdr:colOff>6130584</xdr:colOff>
      <xdr:row>256</xdr:row>
      <xdr:rowOff>75417</xdr:rowOff>
    </xdr:to>
    <xdr:graphicFrame macro="">
      <xdr:nvGraphicFramePr>
        <xdr:cNvPr id="34" name="Graphique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730251</xdr:colOff>
      <xdr:row>291</xdr:row>
      <xdr:rowOff>52917</xdr:rowOff>
    </xdr:from>
    <xdr:to>
      <xdr:col>1</xdr:col>
      <xdr:colOff>6088251</xdr:colOff>
      <xdr:row>313</xdr:row>
      <xdr:rowOff>127001</xdr:rowOff>
    </xdr:to>
    <xdr:graphicFrame macro="">
      <xdr:nvGraphicFramePr>
        <xdr:cNvPr id="36" name="Graphique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379</xdr:row>
      <xdr:rowOff>137583</xdr:rowOff>
    </xdr:from>
    <xdr:to>
      <xdr:col>1</xdr:col>
      <xdr:colOff>6120000</xdr:colOff>
      <xdr:row>396</xdr:row>
      <xdr:rowOff>160083</xdr:rowOff>
    </xdr:to>
    <xdr:graphicFrame macro="">
      <xdr:nvGraphicFramePr>
        <xdr:cNvPr id="39" name="Graphique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xdr:col>
      <xdr:colOff>0</xdr:colOff>
      <xdr:row>457</xdr:row>
      <xdr:rowOff>0</xdr:rowOff>
    </xdr:from>
    <xdr:to>
      <xdr:col>1</xdr:col>
      <xdr:colOff>6120000</xdr:colOff>
      <xdr:row>474</xdr:row>
      <xdr:rowOff>22500</xdr:rowOff>
    </xdr:to>
    <xdr:graphicFrame macro="">
      <xdr:nvGraphicFramePr>
        <xdr:cNvPr id="40" name="Graphique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xdr:col>
      <xdr:colOff>0</xdr:colOff>
      <xdr:row>595</xdr:row>
      <xdr:rowOff>0</xdr:rowOff>
    </xdr:from>
    <xdr:to>
      <xdr:col>1</xdr:col>
      <xdr:colOff>6120000</xdr:colOff>
      <xdr:row>610</xdr:row>
      <xdr:rowOff>22500</xdr:rowOff>
    </xdr:to>
    <xdr:graphicFrame macro="">
      <xdr:nvGraphicFramePr>
        <xdr:cNvPr id="41" name="Graphique 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0</xdr:col>
      <xdr:colOff>709083</xdr:colOff>
      <xdr:row>558</xdr:row>
      <xdr:rowOff>105833</xdr:rowOff>
    </xdr:from>
    <xdr:to>
      <xdr:col>1</xdr:col>
      <xdr:colOff>6067083</xdr:colOff>
      <xdr:row>575</xdr:row>
      <xdr:rowOff>128333</xdr:rowOff>
    </xdr:to>
    <xdr:graphicFrame macro="">
      <xdr:nvGraphicFramePr>
        <xdr:cNvPr id="42" name="Graphique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1099038</xdr:colOff>
      <xdr:row>59</xdr:row>
      <xdr:rowOff>161192</xdr:rowOff>
    </xdr:from>
    <xdr:to>
      <xdr:col>1</xdr:col>
      <xdr:colOff>2022231</xdr:colOff>
      <xdr:row>60</xdr:row>
      <xdr:rowOff>58615</xdr:rowOff>
    </xdr:to>
    <xdr:cxnSp macro="">
      <xdr:nvCxnSpPr>
        <xdr:cNvPr id="53" name="Connecteur droit avec flèche 52"/>
        <xdr:cNvCxnSpPr/>
      </xdr:nvCxnSpPr>
      <xdr:spPr>
        <a:xfrm>
          <a:off x="1861038" y="8162192"/>
          <a:ext cx="923193" cy="87923"/>
        </a:xfrm>
        <a:prstGeom prst="straightConnector1">
          <a:avLst/>
        </a:prstGeom>
        <a:ln w="12700">
          <a:solidFill>
            <a:srgbClr val="545454"/>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xdr:colOff>
      <xdr:row>93</xdr:row>
      <xdr:rowOff>17318</xdr:rowOff>
    </xdr:from>
    <xdr:to>
      <xdr:col>1</xdr:col>
      <xdr:colOff>6120001</xdr:colOff>
      <xdr:row>102</xdr:row>
      <xdr:rowOff>60614</xdr:rowOff>
    </xdr:to>
    <xdr:grpSp>
      <xdr:nvGrpSpPr>
        <xdr:cNvPr id="60" name="Groupe 59"/>
        <xdr:cNvGrpSpPr/>
      </xdr:nvGrpSpPr>
      <xdr:grpSpPr>
        <a:xfrm>
          <a:off x="762001" y="17733818"/>
          <a:ext cx="6120000" cy="1757796"/>
          <a:chOff x="1766455" y="-369265"/>
          <a:chExt cx="4736522" cy="18284235"/>
        </a:xfrm>
      </xdr:grpSpPr>
      <xdr:graphicFrame macro="">
        <xdr:nvGraphicFramePr>
          <xdr:cNvPr id="4" name="Graphique 3"/>
          <xdr:cNvGraphicFramePr>
            <a:graphicFrameLocks/>
          </xdr:cNvGraphicFramePr>
        </xdr:nvGraphicFramePr>
        <xdr:xfrm>
          <a:off x="1766455" y="-369265"/>
          <a:ext cx="4736522" cy="18284235"/>
        </xdr:xfrm>
        <a:graphic>
          <a:graphicData uri="http://schemas.openxmlformats.org/drawingml/2006/chart">
            <c:chart xmlns:c="http://schemas.openxmlformats.org/drawingml/2006/chart" xmlns:r="http://schemas.openxmlformats.org/officeDocument/2006/relationships" r:id="rId30"/>
          </a:graphicData>
        </a:graphic>
      </xdr:graphicFrame>
      <xdr:cxnSp macro="">
        <xdr:nvCxnSpPr>
          <xdr:cNvPr id="62" name="Connecteur droit avec flèche 61"/>
          <xdr:cNvCxnSpPr/>
        </xdr:nvCxnSpPr>
        <xdr:spPr>
          <a:xfrm>
            <a:off x="2546929" y="4431507"/>
            <a:ext cx="3072962" cy="5917571"/>
          </a:xfrm>
          <a:prstGeom prst="straightConnector1">
            <a:avLst/>
          </a:prstGeom>
          <a:ln w="9525">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63" name="ZoneTexte 62"/>
          <xdr:cNvSpPr txBox="1"/>
        </xdr:nvSpPr>
        <xdr:spPr>
          <a:xfrm>
            <a:off x="2609051" y="15964033"/>
            <a:ext cx="1177310" cy="23320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900">
                <a:solidFill>
                  <a:srgbClr val="0070C0"/>
                </a:solidFill>
              </a:rPr>
              <a:t>-1,2% par an en moy.</a:t>
            </a:r>
          </a:p>
        </xdr:txBody>
      </xdr:sp>
      <xdr:sp macro="" textlink="">
        <xdr:nvSpPr>
          <xdr:cNvPr id="65" name="ZoneTexte 64"/>
          <xdr:cNvSpPr txBox="1"/>
        </xdr:nvSpPr>
        <xdr:spPr>
          <a:xfrm>
            <a:off x="5801458" y="16432823"/>
            <a:ext cx="448264" cy="23320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900">
                <a:solidFill>
                  <a:srgbClr val="0070C0"/>
                </a:solidFill>
              </a:rPr>
              <a:t>-3,8%</a:t>
            </a:r>
          </a:p>
        </xdr:txBody>
      </xdr:sp>
      <xdr:cxnSp macro="">
        <xdr:nvCxnSpPr>
          <xdr:cNvPr id="66" name="Connecteur droit avec flèche 65"/>
          <xdr:cNvCxnSpPr/>
        </xdr:nvCxnSpPr>
        <xdr:spPr>
          <a:xfrm>
            <a:off x="5639997" y="10168940"/>
            <a:ext cx="516025" cy="2702106"/>
          </a:xfrm>
          <a:prstGeom prst="straightConnector1">
            <a:avLst/>
          </a:prstGeom>
          <a:ln w="9525">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3790950</xdr:colOff>
      <xdr:row>64</xdr:row>
      <xdr:rowOff>107950</xdr:rowOff>
    </xdr:from>
    <xdr:to>
      <xdr:col>1</xdr:col>
      <xdr:colOff>5924550</xdr:colOff>
      <xdr:row>68</xdr:row>
      <xdr:rowOff>12700</xdr:rowOff>
    </xdr:to>
    <xdr:sp macro="" textlink="">
      <xdr:nvSpPr>
        <xdr:cNvPr id="45" name="ZoneTexte 44"/>
        <xdr:cNvSpPr txBox="1"/>
      </xdr:nvSpPr>
      <xdr:spPr>
        <a:xfrm>
          <a:off x="4552950" y="9061450"/>
          <a:ext cx="2133600"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600"/>
            <a:t>N.B</a:t>
          </a:r>
          <a:r>
            <a:rPr lang="fr-FR" sz="600" baseline="0"/>
            <a:t> : </a:t>
          </a:r>
          <a:r>
            <a:rPr lang="fr-FR" sz="600"/>
            <a:t>Les</a:t>
          </a:r>
          <a:r>
            <a:rPr lang="fr-FR" sz="600" baseline="0"/>
            <a:t> hivers des années 2014, 2015, 2017 et 2018 ont été plus doux que la moyenne des hivers entre 1986 et 2015. </a:t>
          </a:r>
          <a:endParaRPr lang="fr-FR" sz="600"/>
        </a:p>
      </xdr:txBody>
    </xdr:sp>
    <xdr:clientData/>
  </xdr:twoCellAnchor>
  <xdr:twoCellAnchor>
    <xdr:from>
      <xdr:col>1</xdr:col>
      <xdr:colOff>92303</xdr:colOff>
      <xdr:row>56</xdr:row>
      <xdr:rowOff>32658</xdr:rowOff>
    </xdr:from>
    <xdr:to>
      <xdr:col>2</xdr:col>
      <xdr:colOff>59153</xdr:colOff>
      <xdr:row>73</xdr:row>
      <xdr:rowOff>55158</xdr:rowOff>
    </xdr:to>
    <xdr:grpSp>
      <xdr:nvGrpSpPr>
        <xdr:cNvPr id="47" name="Groupe 46"/>
        <xdr:cNvGrpSpPr/>
      </xdr:nvGrpSpPr>
      <xdr:grpSpPr>
        <a:xfrm>
          <a:off x="854303" y="10700658"/>
          <a:ext cx="6120000" cy="3261000"/>
          <a:chOff x="814615" y="7478033"/>
          <a:chExt cx="6121465" cy="2880000"/>
        </a:xfrm>
      </xdr:grpSpPr>
      <xdr:graphicFrame macro="">
        <xdr:nvGraphicFramePr>
          <xdr:cNvPr id="28" name="Graphique 27"/>
          <xdr:cNvGraphicFramePr>
            <a:graphicFrameLocks/>
          </xdr:cNvGraphicFramePr>
        </xdr:nvGraphicFramePr>
        <xdr:xfrm>
          <a:off x="814615" y="7478033"/>
          <a:ext cx="6121465" cy="2880000"/>
        </xdr:xfrm>
        <a:graphic>
          <a:graphicData uri="http://schemas.openxmlformats.org/drawingml/2006/chart">
            <c:chart xmlns:c="http://schemas.openxmlformats.org/drawingml/2006/chart" xmlns:r="http://schemas.openxmlformats.org/officeDocument/2006/relationships" r:id="rId31"/>
          </a:graphicData>
        </a:graphic>
      </xdr:graphicFrame>
      <xdr:cxnSp macro="">
        <xdr:nvCxnSpPr>
          <xdr:cNvPr id="46" name="Connecteur droit avec flèche 45"/>
          <xdr:cNvCxnSpPr/>
        </xdr:nvCxnSpPr>
        <xdr:spPr>
          <a:xfrm flipV="1">
            <a:off x="1899594" y="7732144"/>
            <a:ext cx="623251" cy="107064"/>
          </a:xfrm>
          <a:prstGeom prst="straightConnector1">
            <a:avLst/>
          </a:prstGeom>
          <a:ln w="9525">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8" name="ZoneTexte 47"/>
          <xdr:cNvSpPr txBox="1"/>
        </xdr:nvSpPr>
        <xdr:spPr>
          <a:xfrm>
            <a:off x="1356877" y="7577495"/>
            <a:ext cx="1088140"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fr-FR" sz="900">
                <a:solidFill>
                  <a:srgbClr val="0070C0"/>
                </a:solidFill>
              </a:rPr>
              <a:t>+0,5% par an en moy.</a:t>
            </a:r>
          </a:p>
        </xdr:txBody>
      </xdr:sp>
      <xdr:cxnSp macro="">
        <xdr:nvCxnSpPr>
          <xdr:cNvPr id="49" name="Connecteur droit avec flèche 48"/>
          <xdr:cNvCxnSpPr/>
        </xdr:nvCxnSpPr>
        <xdr:spPr>
          <a:xfrm>
            <a:off x="2540158" y="7739792"/>
            <a:ext cx="285657" cy="244716"/>
          </a:xfrm>
          <a:prstGeom prst="straightConnector1">
            <a:avLst/>
          </a:prstGeom>
          <a:ln w="9525">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52" name="ZoneTexte 51"/>
          <xdr:cNvSpPr txBox="1"/>
        </xdr:nvSpPr>
        <xdr:spPr>
          <a:xfrm>
            <a:off x="2735701" y="7698658"/>
            <a:ext cx="419262"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fr-FR" sz="900" i="1">
                <a:solidFill>
                  <a:srgbClr val="0070C0"/>
                </a:solidFill>
              </a:rPr>
              <a:t>-4,2%</a:t>
            </a:r>
          </a:p>
        </xdr:txBody>
      </xdr:sp>
      <xdr:sp macro="" textlink="">
        <xdr:nvSpPr>
          <xdr:cNvPr id="55" name="ZoneTexte 54"/>
          <xdr:cNvSpPr txBox="1"/>
        </xdr:nvSpPr>
        <xdr:spPr>
          <a:xfrm>
            <a:off x="4383942" y="7771177"/>
            <a:ext cx="2292249" cy="353290"/>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ctr"/>
          <a:lstStyle/>
          <a:p>
            <a:r>
              <a:rPr lang="fr-FR" sz="900">
                <a:solidFill>
                  <a:srgbClr val="00B050"/>
                </a:solidFill>
              </a:rPr>
              <a:t>Objectif scénario SNBC 2015 entre</a:t>
            </a:r>
            <a:r>
              <a:rPr lang="fr-FR" sz="900" baseline="0">
                <a:solidFill>
                  <a:srgbClr val="00B050"/>
                </a:solidFill>
              </a:rPr>
              <a:t> 2015 et 2018</a:t>
            </a:r>
            <a:r>
              <a:rPr lang="fr-FR" sz="900">
                <a:solidFill>
                  <a:srgbClr val="00B050"/>
                </a:solidFill>
              </a:rPr>
              <a:t> : -2,2% par an  en moyenne</a:t>
            </a:r>
          </a:p>
        </xdr:txBody>
      </xdr:sp>
    </xdr:grpSp>
    <xdr:clientData/>
  </xdr:twoCellAnchor>
  <xdr:twoCellAnchor>
    <xdr:from>
      <xdr:col>1</xdr:col>
      <xdr:colOff>0</xdr:colOff>
      <xdr:row>403</xdr:row>
      <xdr:rowOff>0</xdr:rowOff>
    </xdr:from>
    <xdr:to>
      <xdr:col>1</xdr:col>
      <xdr:colOff>6121984</xdr:colOff>
      <xdr:row>418</xdr:row>
      <xdr:rowOff>109445</xdr:rowOff>
    </xdr:to>
    <xdr:graphicFrame macro="">
      <xdr:nvGraphicFramePr>
        <xdr:cNvPr id="57" name="Graphique 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0</xdr:colOff>
      <xdr:row>22</xdr:row>
      <xdr:rowOff>0</xdr:rowOff>
    </xdr:from>
    <xdr:to>
      <xdr:col>1</xdr:col>
      <xdr:colOff>6120000</xdr:colOff>
      <xdr:row>36</xdr:row>
      <xdr:rowOff>88447</xdr:rowOff>
    </xdr:to>
    <xdr:graphicFrame macro="">
      <xdr:nvGraphicFramePr>
        <xdr:cNvPr id="50" name="Graphique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0.58378</cdr:x>
      <cdr:y>0.60384</cdr:y>
    </cdr:from>
    <cdr:to>
      <cdr:x>0.63985</cdr:x>
      <cdr:y>0.63642</cdr:y>
    </cdr:to>
    <cdr:sp macro="" textlink="">
      <cdr:nvSpPr>
        <cdr:cNvPr id="2" name="ZoneTexte 1"/>
        <cdr:cNvSpPr txBox="1"/>
      </cdr:nvSpPr>
      <cdr:spPr>
        <a:xfrm xmlns:a="http://schemas.openxmlformats.org/drawingml/2006/main">
          <a:off x="3570287" y="3000781"/>
          <a:ext cx="342900" cy="1619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800" i="1"/>
            <a:t>0,0</a:t>
          </a:r>
        </a:p>
      </cdr:txBody>
    </cdr:sp>
  </cdr:relSizeAnchor>
</c:userShapes>
</file>

<file path=xl/drawings/drawing11.xml><?xml version="1.0" encoding="utf-8"?>
<c:userShapes xmlns:c="http://schemas.openxmlformats.org/drawingml/2006/chart">
  <cdr:relSizeAnchor xmlns:cdr="http://schemas.openxmlformats.org/drawingml/2006/chartDrawing">
    <cdr:from>
      <cdr:x>0.14178</cdr:x>
      <cdr:y>0.1796</cdr:y>
    </cdr:from>
    <cdr:to>
      <cdr:x>0.77807</cdr:x>
      <cdr:y>0.26336</cdr:y>
    </cdr:to>
    <cdr:cxnSp macro="">
      <cdr:nvCxnSpPr>
        <cdr:cNvPr id="2" name="Connecteur droit avec flèche 1"/>
        <cdr:cNvCxnSpPr/>
      </cdr:nvCxnSpPr>
      <cdr:spPr>
        <a:xfrm xmlns:a="http://schemas.openxmlformats.org/drawingml/2006/main">
          <a:off x="867694" y="408435"/>
          <a:ext cx="3894094" cy="190478"/>
        </a:xfrm>
        <a:prstGeom xmlns:a="http://schemas.openxmlformats.org/drawingml/2006/main" prst="straightConnector1">
          <a:avLst/>
        </a:prstGeom>
        <a:ln xmlns:a="http://schemas.openxmlformats.org/drawingml/2006/main" w="9525">
          <a:solidFill>
            <a:srgbClr val="0070C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0.48398</cdr:x>
      <cdr:y>0.1407</cdr:y>
    </cdr:from>
    <cdr:to>
      <cdr:x>0.67635</cdr:x>
      <cdr:y>0.24325</cdr:y>
    </cdr:to>
    <cdr:sp macro="" textlink="">
      <cdr:nvSpPr>
        <cdr:cNvPr id="3" name="ZoneTexte 47"/>
        <cdr:cNvSpPr txBox="1"/>
      </cdr:nvSpPr>
      <cdr:spPr>
        <a:xfrm xmlns:a="http://schemas.openxmlformats.org/drawingml/2006/main">
          <a:off x="2961977" y="319958"/>
          <a:ext cx="1177310" cy="23320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900">
              <a:solidFill>
                <a:srgbClr val="0070C0"/>
              </a:solidFill>
            </a:rPr>
            <a:t>-2,3% par an en moy.</a:t>
          </a:r>
        </a:p>
      </cdr:txBody>
    </cdr:sp>
  </cdr:relSizeAnchor>
  <cdr:relSizeAnchor xmlns:cdr="http://schemas.openxmlformats.org/drawingml/2006/chartDrawing">
    <cdr:from>
      <cdr:x>0.78314</cdr:x>
      <cdr:y>0.24941</cdr:y>
    </cdr:from>
    <cdr:to>
      <cdr:x>0.91413</cdr:x>
      <cdr:y>0.25988</cdr:y>
    </cdr:to>
    <cdr:cxnSp macro="">
      <cdr:nvCxnSpPr>
        <cdr:cNvPr id="5" name="Connecteur droit avec flèche 4"/>
        <cdr:cNvCxnSpPr/>
      </cdr:nvCxnSpPr>
      <cdr:spPr>
        <a:xfrm xmlns:a="http://schemas.openxmlformats.org/drawingml/2006/main" flipV="1">
          <a:off x="4792817" y="567185"/>
          <a:ext cx="801659" cy="23809"/>
        </a:xfrm>
        <a:prstGeom xmlns:a="http://schemas.openxmlformats.org/drawingml/2006/main" prst="straightConnector1">
          <a:avLst/>
        </a:prstGeom>
        <a:ln xmlns:a="http://schemas.openxmlformats.org/drawingml/2006/main" w="9525">
          <a:solidFill>
            <a:srgbClr val="0070C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0.81502</cdr:x>
      <cdr:y>0.17084</cdr:y>
    </cdr:from>
    <cdr:to>
      <cdr:x>0.88671</cdr:x>
      <cdr:y>0.26651</cdr:y>
    </cdr:to>
    <cdr:sp macro="" textlink="">
      <cdr:nvSpPr>
        <cdr:cNvPr id="9" name="ZoneTexte 47"/>
        <cdr:cNvSpPr txBox="1"/>
      </cdr:nvSpPr>
      <cdr:spPr>
        <a:xfrm xmlns:a="http://schemas.openxmlformats.org/drawingml/2006/main">
          <a:off x="4987922" y="388498"/>
          <a:ext cx="438743" cy="217563"/>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800" i="1">
              <a:solidFill>
                <a:srgbClr val="0070C0"/>
              </a:solidFill>
            </a:rPr>
            <a:t>+1,9%</a:t>
          </a:r>
        </a:p>
      </cdr:txBody>
    </cdr:sp>
  </cdr:relSizeAnchor>
</c:userShapes>
</file>

<file path=xl/drawings/drawing12.xml><?xml version="1.0" encoding="utf-8"?>
<c:userShapes xmlns:c="http://schemas.openxmlformats.org/drawingml/2006/chart">
  <cdr:relSizeAnchor xmlns:cdr="http://schemas.openxmlformats.org/drawingml/2006/chartDrawing">
    <cdr:from>
      <cdr:x>0.1092</cdr:x>
      <cdr:y>0.17717</cdr:y>
    </cdr:from>
    <cdr:to>
      <cdr:x>0.30763</cdr:x>
      <cdr:y>0.24883</cdr:y>
    </cdr:to>
    <cdr:cxnSp macro="">
      <cdr:nvCxnSpPr>
        <cdr:cNvPr id="10" name="Connecteur droit avec flèche 9"/>
        <cdr:cNvCxnSpPr/>
      </cdr:nvCxnSpPr>
      <cdr:spPr>
        <a:xfrm xmlns:a="http://schemas.openxmlformats.org/drawingml/2006/main" flipV="1">
          <a:off x="668302" y="577739"/>
          <a:ext cx="1214392" cy="233683"/>
        </a:xfrm>
        <a:prstGeom xmlns:a="http://schemas.openxmlformats.org/drawingml/2006/main" prst="straightConnector1">
          <a:avLst/>
        </a:prstGeom>
        <a:ln xmlns:a="http://schemas.openxmlformats.org/drawingml/2006/main" w="9525">
          <a:solidFill>
            <a:srgbClr val="0070C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0.08799</cdr:x>
      <cdr:y>0.13514</cdr:y>
    </cdr:from>
    <cdr:to>
      <cdr:x>0.28363</cdr:x>
      <cdr:y>0.20665</cdr:y>
    </cdr:to>
    <cdr:sp macro="" textlink="">
      <cdr:nvSpPr>
        <cdr:cNvPr id="11" name="ZoneTexte 47"/>
        <cdr:cNvSpPr txBox="1"/>
      </cdr:nvSpPr>
      <cdr:spPr>
        <a:xfrm xmlns:a="http://schemas.openxmlformats.org/drawingml/2006/main">
          <a:off x="538476" y="440676"/>
          <a:ext cx="1197315" cy="23320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900" i="0">
              <a:solidFill>
                <a:srgbClr val="0070C0"/>
              </a:solidFill>
            </a:rPr>
            <a:t>+1,2% par an en moy.</a:t>
          </a:r>
        </a:p>
      </cdr:txBody>
    </cdr:sp>
  </cdr:relSizeAnchor>
  <cdr:relSizeAnchor xmlns:cdr="http://schemas.openxmlformats.org/drawingml/2006/chartDrawing">
    <cdr:from>
      <cdr:x>0.31106</cdr:x>
      <cdr:y>0.1824</cdr:y>
    </cdr:from>
    <cdr:to>
      <cdr:x>0.37473</cdr:x>
      <cdr:y>0.2541</cdr:y>
    </cdr:to>
    <cdr:cxnSp macro="">
      <cdr:nvCxnSpPr>
        <cdr:cNvPr id="12" name="Connecteur droit avec flèche 11"/>
        <cdr:cNvCxnSpPr/>
      </cdr:nvCxnSpPr>
      <cdr:spPr>
        <a:xfrm xmlns:a="http://schemas.openxmlformats.org/drawingml/2006/main">
          <a:off x="1903668" y="594813"/>
          <a:ext cx="389659" cy="233796"/>
        </a:xfrm>
        <a:prstGeom xmlns:a="http://schemas.openxmlformats.org/drawingml/2006/main" prst="straightConnector1">
          <a:avLst/>
        </a:prstGeom>
        <a:ln xmlns:a="http://schemas.openxmlformats.org/drawingml/2006/main" w="9525">
          <a:solidFill>
            <a:srgbClr val="0070C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0.31615</cdr:x>
      <cdr:y>0.14985</cdr:y>
    </cdr:from>
    <cdr:to>
      <cdr:x>0.50817</cdr:x>
      <cdr:y>0.22136</cdr:y>
    </cdr:to>
    <cdr:sp macro="" textlink="">
      <cdr:nvSpPr>
        <cdr:cNvPr id="13" name="ZoneTexte 51"/>
        <cdr:cNvSpPr txBox="1"/>
      </cdr:nvSpPr>
      <cdr:spPr>
        <a:xfrm xmlns:a="http://schemas.openxmlformats.org/drawingml/2006/main">
          <a:off x="1934814" y="488665"/>
          <a:ext cx="1175194" cy="23320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900" i="0">
              <a:solidFill>
                <a:srgbClr val="0070C0"/>
              </a:solidFill>
            </a:rPr>
            <a:t>-1,6% par an en moy.</a:t>
          </a:r>
        </a:p>
      </cdr:txBody>
    </cdr:sp>
  </cdr:relSizeAnchor>
</c:userShapes>
</file>

<file path=xl/drawings/drawing13.xml><?xml version="1.0" encoding="utf-8"?>
<c:userShapes xmlns:c="http://schemas.openxmlformats.org/drawingml/2006/chart">
  <cdr:relSizeAnchor xmlns:cdr="http://schemas.openxmlformats.org/drawingml/2006/chartDrawing">
    <cdr:from>
      <cdr:x>0.19384</cdr:x>
      <cdr:y>0.19886</cdr:y>
    </cdr:from>
    <cdr:to>
      <cdr:x>0.3608</cdr:x>
      <cdr:y>0.28914</cdr:y>
    </cdr:to>
    <cdr:cxnSp macro="">
      <cdr:nvCxnSpPr>
        <cdr:cNvPr id="9" name="Connecteur droit avec flèche 8"/>
        <cdr:cNvCxnSpPr/>
      </cdr:nvCxnSpPr>
      <cdr:spPr>
        <a:xfrm xmlns:a="http://schemas.openxmlformats.org/drawingml/2006/main">
          <a:off x="1186295" y="648470"/>
          <a:ext cx="1021773" cy="294409"/>
        </a:xfrm>
        <a:prstGeom xmlns:a="http://schemas.openxmlformats.org/drawingml/2006/main" prst="straightConnector1">
          <a:avLst/>
        </a:prstGeom>
        <a:ln xmlns:a="http://schemas.openxmlformats.org/drawingml/2006/main" w="9525">
          <a:solidFill>
            <a:srgbClr val="0070C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0.25166</cdr:x>
      <cdr:y>0.15785</cdr:y>
    </cdr:from>
    <cdr:to>
      <cdr:x>0.44369</cdr:x>
      <cdr:y>0.22936</cdr:y>
    </cdr:to>
    <cdr:sp macro="" textlink="">
      <cdr:nvSpPr>
        <cdr:cNvPr id="10" name="ZoneTexte 47"/>
        <cdr:cNvSpPr txBox="1"/>
      </cdr:nvSpPr>
      <cdr:spPr>
        <a:xfrm xmlns:a="http://schemas.openxmlformats.org/drawingml/2006/main">
          <a:off x="1540162" y="514743"/>
          <a:ext cx="1175194" cy="23320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900" i="1">
              <a:solidFill>
                <a:srgbClr val="0070C0"/>
              </a:solidFill>
            </a:rPr>
            <a:t>-2,6% par an en moy.</a:t>
          </a:r>
        </a:p>
      </cdr:txBody>
    </cdr:sp>
  </cdr:relSizeAnchor>
  <cdr:relSizeAnchor xmlns:cdr="http://schemas.openxmlformats.org/drawingml/2006/chartDrawing">
    <cdr:from>
      <cdr:x>0.38525</cdr:x>
      <cdr:y>0.33511</cdr:y>
    </cdr:from>
    <cdr:to>
      <cdr:x>0.46149</cdr:x>
      <cdr:y>0.36562</cdr:y>
    </cdr:to>
    <cdr:cxnSp macro="">
      <cdr:nvCxnSpPr>
        <cdr:cNvPr id="11" name="Connecteur droit avec flèche 10"/>
        <cdr:cNvCxnSpPr/>
      </cdr:nvCxnSpPr>
      <cdr:spPr>
        <a:xfrm xmlns:a="http://schemas.openxmlformats.org/drawingml/2006/main">
          <a:off x="2357732" y="1092796"/>
          <a:ext cx="466588" cy="99493"/>
        </a:xfrm>
        <a:prstGeom xmlns:a="http://schemas.openxmlformats.org/drawingml/2006/main" prst="straightConnector1">
          <a:avLst/>
        </a:prstGeom>
        <a:ln xmlns:a="http://schemas.openxmlformats.org/drawingml/2006/main" w="9525">
          <a:solidFill>
            <a:srgbClr val="0070C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0.39758</cdr:x>
      <cdr:y>0.26528</cdr:y>
    </cdr:from>
    <cdr:to>
      <cdr:x>0.5896</cdr:x>
      <cdr:y>0.33679</cdr:y>
    </cdr:to>
    <cdr:sp macro="" textlink="">
      <cdr:nvSpPr>
        <cdr:cNvPr id="12" name="ZoneTexte 51"/>
        <cdr:cNvSpPr txBox="1"/>
      </cdr:nvSpPr>
      <cdr:spPr>
        <a:xfrm xmlns:a="http://schemas.openxmlformats.org/drawingml/2006/main">
          <a:off x="2433185" y="865077"/>
          <a:ext cx="1175194" cy="23320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900" i="1">
              <a:solidFill>
                <a:srgbClr val="0070C0"/>
              </a:solidFill>
            </a:rPr>
            <a:t>-2,3%</a:t>
          </a:r>
          <a:r>
            <a:rPr lang="fr-FR" sz="900" i="1" baseline="0">
              <a:solidFill>
                <a:srgbClr val="0070C0"/>
              </a:solidFill>
            </a:rPr>
            <a:t> par an en moy.</a:t>
          </a:r>
          <a:endParaRPr lang="fr-FR" sz="900" i="1">
            <a:solidFill>
              <a:srgbClr val="0070C0"/>
            </a:solidFill>
          </a:endParaRPr>
        </a:p>
      </cdr:txBody>
    </cdr:sp>
  </cdr:relSizeAnchor>
  <cdr:relSizeAnchor xmlns:cdr="http://schemas.openxmlformats.org/drawingml/2006/chartDrawing">
    <cdr:from>
      <cdr:x>0.37353</cdr:x>
      <cdr:y>0.27852</cdr:y>
    </cdr:from>
    <cdr:to>
      <cdr:x>0.37353</cdr:x>
      <cdr:y>0.36349</cdr:y>
    </cdr:to>
    <cdr:cxnSp macro="">
      <cdr:nvCxnSpPr>
        <cdr:cNvPr id="17" name="Connecteur droit avec flèche 16"/>
        <cdr:cNvCxnSpPr/>
      </cdr:nvCxnSpPr>
      <cdr:spPr>
        <a:xfrm xmlns:a="http://schemas.openxmlformats.org/drawingml/2006/main">
          <a:off x="2286000" y="908243"/>
          <a:ext cx="1" cy="277090"/>
        </a:xfrm>
        <a:prstGeom xmlns:a="http://schemas.openxmlformats.org/drawingml/2006/main" prst="straightConnector1">
          <a:avLst/>
        </a:prstGeom>
        <a:ln xmlns:a="http://schemas.openxmlformats.org/drawingml/2006/main" w="9525">
          <a:solidFill>
            <a:srgbClr val="0070C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0.34599</cdr:x>
      <cdr:y>0.21138</cdr:y>
    </cdr:from>
    <cdr:to>
      <cdr:x>0.50897</cdr:x>
      <cdr:y>0.2829</cdr:y>
    </cdr:to>
    <cdr:sp macro="" textlink="">
      <cdr:nvSpPr>
        <cdr:cNvPr id="21" name="ZoneTexte 51"/>
        <cdr:cNvSpPr txBox="1"/>
      </cdr:nvSpPr>
      <cdr:spPr>
        <a:xfrm xmlns:a="http://schemas.openxmlformats.org/drawingml/2006/main">
          <a:off x="2117489" y="689325"/>
          <a:ext cx="997389" cy="23320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900" i="1">
              <a:solidFill>
                <a:srgbClr val="0070C0"/>
              </a:solidFill>
            </a:rPr>
            <a:t>crise économique</a:t>
          </a:r>
        </a:p>
      </cdr:txBody>
    </cdr:sp>
  </cdr:relSizeAnchor>
</c:userShapes>
</file>

<file path=xl/drawings/drawing14.xml><?xml version="1.0" encoding="utf-8"?>
<c:userShapes xmlns:c="http://schemas.openxmlformats.org/drawingml/2006/chart">
  <cdr:relSizeAnchor xmlns:cdr="http://schemas.openxmlformats.org/drawingml/2006/chartDrawing">
    <cdr:from>
      <cdr:x>0.33159</cdr:x>
      <cdr:y>0.20211</cdr:y>
    </cdr:from>
    <cdr:to>
      <cdr:x>0.43146</cdr:x>
      <cdr:y>0.28755</cdr:y>
    </cdr:to>
    <cdr:cxnSp macro="">
      <cdr:nvCxnSpPr>
        <cdr:cNvPr id="10" name="Connecteur droit avec flèche 9"/>
        <cdr:cNvCxnSpPr/>
      </cdr:nvCxnSpPr>
      <cdr:spPr>
        <a:xfrm xmlns:a="http://schemas.openxmlformats.org/drawingml/2006/main">
          <a:off x="2029354" y="582083"/>
          <a:ext cx="611188" cy="246063"/>
        </a:xfrm>
        <a:prstGeom xmlns:a="http://schemas.openxmlformats.org/drawingml/2006/main" prst="straightConnector1">
          <a:avLst/>
        </a:prstGeom>
        <a:ln xmlns:a="http://schemas.openxmlformats.org/drawingml/2006/main" w="9525">
          <a:solidFill>
            <a:srgbClr val="0070C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0.40797</cdr:x>
      <cdr:y>0.17421</cdr:y>
    </cdr:from>
    <cdr:to>
      <cdr:x>0.59999</cdr:x>
      <cdr:y>0.24572</cdr:y>
    </cdr:to>
    <cdr:sp macro="" textlink="">
      <cdr:nvSpPr>
        <cdr:cNvPr id="11" name="ZoneTexte 47"/>
        <cdr:cNvSpPr txBox="1"/>
      </cdr:nvSpPr>
      <cdr:spPr>
        <a:xfrm xmlns:a="http://schemas.openxmlformats.org/drawingml/2006/main">
          <a:off x="2496772" y="568093"/>
          <a:ext cx="1175194" cy="23320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900" b="0" i="1">
              <a:solidFill>
                <a:srgbClr val="0070C0"/>
              </a:solidFill>
            </a:rPr>
            <a:t>-3,0% par an en moy.</a:t>
          </a:r>
        </a:p>
      </cdr:txBody>
    </cdr:sp>
  </cdr:relSizeAnchor>
</c:userShapes>
</file>

<file path=xl/drawings/drawing15.xml><?xml version="1.0" encoding="utf-8"?>
<c:userShapes xmlns:c="http://schemas.openxmlformats.org/drawingml/2006/chart">
  <cdr:relSizeAnchor xmlns:cdr="http://schemas.openxmlformats.org/drawingml/2006/chartDrawing">
    <cdr:from>
      <cdr:x>0.106</cdr:x>
      <cdr:y>0.19155</cdr:y>
    </cdr:from>
    <cdr:to>
      <cdr:x>0.29135</cdr:x>
      <cdr:y>0.24732</cdr:y>
    </cdr:to>
    <cdr:cxnSp macro="">
      <cdr:nvCxnSpPr>
        <cdr:cNvPr id="10" name="Connecteur droit avec flèche 9"/>
        <cdr:cNvCxnSpPr/>
      </cdr:nvCxnSpPr>
      <cdr:spPr>
        <a:xfrm xmlns:a="http://schemas.openxmlformats.org/drawingml/2006/main" flipV="1">
          <a:off x="648710" y="624657"/>
          <a:ext cx="1134341" cy="181841"/>
        </a:xfrm>
        <a:prstGeom xmlns:a="http://schemas.openxmlformats.org/drawingml/2006/main" prst="straightConnector1">
          <a:avLst/>
        </a:prstGeom>
        <a:ln xmlns:a="http://schemas.openxmlformats.org/drawingml/2006/main" w="9525">
          <a:solidFill>
            <a:srgbClr val="0070C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0.10834</cdr:x>
      <cdr:y>0.13404</cdr:y>
    </cdr:from>
    <cdr:to>
      <cdr:x>0.30824</cdr:x>
      <cdr:y>0.20555</cdr:y>
    </cdr:to>
    <cdr:sp macro="" textlink="">
      <cdr:nvSpPr>
        <cdr:cNvPr id="11" name="ZoneTexte 47"/>
        <cdr:cNvSpPr txBox="1"/>
      </cdr:nvSpPr>
      <cdr:spPr>
        <a:xfrm xmlns:a="http://schemas.openxmlformats.org/drawingml/2006/main">
          <a:off x="663046" y="437095"/>
          <a:ext cx="1223412" cy="23320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900" i="1">
              <a:solidFill>
                <a:srgbClr val="0070C0"/>
              </a:solidFill>
            </a:rPr>
            <a:t>+1,9% par an en moy. </a:t>
          </a:r>
        </a:p>
      </cdr:txBody>
    </cdr:sp>
  </cdr:relSizeAnchor>
  <cdr:relSizeAnchor xmlns:cdr="http://schemas.openxmlformats.org/drawingml/2006/chartDrawing">
    <cdr:from>
      <cdr:x>0.29201</cdr:x>
      <cdr:y>0.1877</cdr:y>
    </cdr:from>
    <cdr:to>
      <cdr:x>0.4583</cdr:x>
      <cdr:y>0.25263</cdr:y>
    </cdr:to>
    <cdr:cxnSp macro="">
      <cdr:nvCxnSpPr>
        <cdr:cNvPr id="14" name="Connecteur droit avec flèche 13"/>
        <cdr:cNvCxnSpPr/>
      </cdr:nvCxnSpPr>
      <cdr:spPr>
        <a:xfrm xmlns:a="http://schemas.openxmlformats.org/drawingml/2006/main">
          <a:off x="1787131" y="612101"/>
          <a:ext cx="1017692" cy="211715"/>
        </a:xfrm>
        <a:prstGeom xmlns:a="http://schemas.openxmlformats.org/drawingml/2006/main" prst="straightConnector1">
          <a:avLst/>
        </a:prstGeom>
        <a:ln xmlns:a="http://schemas.openxmlformats.org/drawingml/2006/main" w="9525">
          <a:solidFill>
            <a:srgbClr val="0070C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0.38076</cdr:x>
      <cdr:y>0.1638</cdr:y>
    </cdr:from>
    <cdr:to>
      <cdr:x>0.57279</cdr:x>
      <cdr:y>0.23531</cdr:y>
    </cdr:to>
    <cdr:sp macro="" textlink="">
      <cdr:nvSpPr>
        <cdr:cNvPr id="17" name="ZoneTexte 47"/>
        <cdr:cNvSpPr txBox="1"/>
      </cdr:nvSpPr>
      <cdr:spPr>
        <a:xfrm xmlns:a="http://schemas.openxmlformats.org/drawingml/2006/main">
          <a:off x="2330281" y="534145"/>
          <a:ext cx="1175194" cy="23320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900" i="1">
              <a:solidFill>
                <a:srgbClr val="0070C0"/>
              </a:solidFill>
            </a:rPr>
            <a:t>-2,3% par an en moy.</a:t>
          </a:r>
        </a:p>
      </cdr:txBody>
    </cdr:sp>
  </cdr:relSizeAnchor>
</c:userShapes>
</file>

<file path=xl/drawings/drawing16.xml><?xml version="1.0" encoding="utf-8"?>
<c:userShapes xmlns:c="http://schemas.openxmlformats.org/drawingml/2006/chart">
  <cdr:relSizeAnchor xmlns:cdr="http://schemas.openxmlformats.org/drawingml/2006/chartDrawing">
    <cdr:from>
      <cdr:x>0.16535</cdr:x>
      <cdr:y>0.46054</cdr:y>
    </cdr:from>
    <cdr:to>
      <cdr:x>0.52265</cdr:x>
      <cdr:y>0.58291</cdr:y>
    </cdr:to>
    <cdr:sp macro="" textlink="">
      <cdr:nvSpPr>
        <cdr:cNvPr id="14" name="ZoneTexte 54"/>
        <cdr:cNvSpPr txBox="1"/>
      </cdr:nvSpPr>
      <cdr:spPr>
        <a:xfrm xmlns:a="http://schemas.openxmlformats.org/drawingml/2006/main">
          <a:off x="1011951" y="1340848"/>
          <a:ext cx="2186676" cy="356281"/>
        </a:xfrm>
        <a:prstGeom xmlns:a="http://schemas.openxmlformats.org/drawingml/2006/main" prst="rect">
          <a:avLst/>
        </a:prstGeom>
        <a:solidFill xmlns:a="http://schemas.openxmlformats.org/drawingml/2006/main">
          <a:schemeClr val="lt1"/>
        </a:solidFill>
        <a:ln xmlns:a="http://schemas.openxmlformats.org/drawingml/2006/main" w="9525" cmpd="sng">
          <a:solidFill>
            <a:srgbClr val="00B050"/>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fr-FR" sz="900">
              <a:solidFill>
                <a:srgbClr val="00B050"/>
              </a:solidFill>
            </a:rPr>
            <a:t>Objectif scénario SNBC 2015 entre</a:t>
          </a:r>
          <a:r>
            <a:rPr lang="fr-FR" sz="900" baseline="0">
              <a:solidFill>
                <a:srgbClr val="00B050"/>
              </a:solidFill>
            </a:rPr>
            <a:t> 2015 et 2018</a:t>
          </a:r>
          <a:r>
            <a:rPr lang="fr-FR" sz="900">
              <a:solidFill>
                <a:srgbClr val="00B050"/>
              </a:solidFill>
            </a:rPr>
            <a:t> : -1,5% par an en moyenne</a:t>
          </a:r>
        </a:p>
      </cdr:txBody>
    </cdr:sp>
  </cdr:relSizeAnchor>
  <cdr:relSizeAnchor xmlns:cdr="http://schemas.openxmlformats.org/drawingml/2006/chartDrawing">
    <cdr:from>
      <cdr:x>0.53747</cdr:x>
      <cdr:y>0.46059</cdr:y>
    </cdr:from>
    <cdr:to>
      <cdr:x>0.89477</cdr:x>
      <cdr:y>0.58296</cdr:y>
    </cdr:to>
    <cdr:sp macro="" textlink="">
      <cdr:nvSpPr>
        <cdr:cNvPr id="6" name="ZoneTexte 54"/>
        <cdr:cNvSpPr txBox="1"/>
      </cdr:nvSpPr>
      <cdr:spPr>
        <a:xfrm xmlns:a="http://schemas.openxmlformats.org/drawingml/2006/main">
          <a:off x="3289301" y="1341004"/>
          <a:ext cx="2186676" cy="356281"/>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accent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fr-FR" sz="900">
              <a:solidFill>
                <a:srgbClr val="0070C0"/>
              </a:solidFill>
            </a:rPr>
            <a:t>Baisse entre</a:t>
          </a:r>
          <a:r>
            <a:rPr lang="fr-FR" sz="900" baseline="0">
              <a:solidFill>
                <a:srgbClr val="0070C0"/>
              </a:solidFill>
            </a:rPr>
            <a:t> 2015 et 2018</a:t>
          </a:r>
          <a:r>
            <a:rPr lang="fr-FR" sz="900">
              <a:solidFill>
                <a:srgbClr val="0070C0"/>
              </a:solidFill>
            </a:rPr>
            <a:t> : -0,2% par an en moyenne</a:t>
          </a:r>
        </a:p>
      </cdr:txBody>
    </cdr:sp>
  </cdr:relSizeAnchor>
  <cdr:relSizeAnchor xmlns:cdr="http://schemas.openxmlformats.org/drawingml/2006/chartDrawing">
    <cdr:from>
      <cdr:x>0.10939</cdr:x>
      <cdr:y>0.16239</cdr:y>
    </cdr:from>
    <cdr:to>
      <cdr:x>0.26727</cdr:x>
      <cdr:y>0.23753</cdr:y>
    </cdr:to>
    <cdr:cxnSp macro="">
      <cdr:nvCxnSpPr>
        <cdr:cNvPr id="7" name="Connecteur droit avec flèche 6"/>
        <cdr:cNvCxnSpPr/>
      </cdr:nvCxnSpPr>
      <cdr:spPr>
        <a:xfrm xmlns:a="http://schemas.openxmlformats.org/drawingml/2006/main" flipV="1">
          <a:off x="669491" y="472786"/>
          <a:ext cx="966212" cy="218787"/>
        </a:xfrm>
        <a:prstGeom xmlns:a="http://schemas.openxmlformats.org/drawingml/2006/main" prst="straightConnector1">
          <a:avLst/>
        </a:prstGeom>
        <a:ln xmlns:a="http://schemas.openxmlformats.org/drawingml/2006/main" w="9525">
          <a:solidFill>
            <a:srgbClr val="0070C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0.09461</cdr:x>
      <cdr:y>0.24026</cdr:y>
    </cdr:from>
    <cdr:to>
      <cdr:x>0.29059</cdr:x>
      <cdr:y>0.32036</cdr:y>
    </cdr:to>
    <cdr:sp macro="" textlink="">
      <cdr:nvSpPr>
        <cdr:cNvPr id="8" name="ZoneTexte 47"/>
        <cdr:cNvSpPr txBox="1"/>
      </cdr:nvSpPr>
      <cdr:spPr>
        <a:xfrm xmlns:a="http://schemas.openxmlformats.org/drawingml/2006/main">
          <a:off x="579004" y="699524"/>
          <a:ext cx="1199431" cy="23320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900">
              <a:solidFill>
                <a:srgbClr val="0070C0"/>
              </a:solidFill>
            </a:rPr>
            <a:t>+1,5% par an en moy.</a:t>
          </a:r>
        </a:p>
      </cdr:txBody>
    </cdr:sp>
  </cdr:relSizeAnchor>
  <cdr:relSizeAnchor xmlns:cdr="http://schemas.openxmlformats.org/drawingml/2006/chartDrawing">
    <cdr:from>
      <cdr:x>0.26303</cdr:x>
      <cdr:y>0.16239</cdr:y>
    </cdr:from>
    <cdr:to>
      <cdr:x>0.46111</cdr:x>
      <cdr:y>0.20402</cdr:y>
    </cdr:to>
    <cdr:cxnSp macro="">
      <cdr:nvCxnSpPr>
        <cdr:cNvPr id="10" name="Connecteur droit avec flèche 9"/>
        <cdr:cNvCxnSpPr/>
      </cdr:nvCxnSpPr>
      <cdr:spPr>
        <a:xfrm xmlns:a="http://schemas.openxmlformats.org/drawingml/2006/main">
          <a:off x="1609725" y="472786"/>
          <a:ext cx="1212273" cy="121228"/>
        </a:xfrm>
        <a:prstGeom xmlns:a="http://schemas.openxmlformats.org/drawingml/2006/main" prst="straightConnector1">
          <a:avLst/>
        </a:prstGeom>
        <a:ln xmlns:a="http://schemas.openxmlformats.org/drawingml/2006/main" w="9525">
          <a:solidFill>
            <a:srgbClr val="0070C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0.27147</cdr:x>
      <cdr:y>0.18995</cdr:y>
    </cdr:from>
    <cdr:to>
      <cdr:x>0.46384</cdr:x>
      <cdr:y>0.27004</cdr:y>
    </cdr:to>
    <cdr:sp macro="" textlink="">
      <cdr:nvSpPr>
        <cdr:cNvPr id="15" name="ZoneTexte 47"/>
        <cdr:cNvSpPr txBox="1"/>
      </cdr:nvSpPr>
      <cdr:spPr>
        <a:xfrm xmlns:a="http://schemas.openxmlformats.org/drawingml/2006/main">
          <a:off x="1661390" y="553027"/>
          <a:ext cx="1177310" cy="23320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900">
              <a:solidFill>
                <a:srgbClr val="0070C0"/>
              </a:solidFill>
            </a:rPr>
            <a:t>-0,5% par an en moy.</a:t>
          </a:r>
        </a:p>
      </cdr:txBody>
    </cdr:sp>
  </cdr:relSizeAnchor>
</c:userShapes>
</file>

<file path=xl/drawings/drawing17.xml><?xml version="1.0" encoding="utf-8"?>
<c:userShapes xmlns:c="http://schemas.openxmlformats.org/drawingml/2006/chart">
  <cdr:relSizeAnchor xmlns:cdr="http://schemas.openxmlformats.org/drawingml/2006/chartDrawing">
    <cdr:from>
      <cdr:x>0.1736</cdr:x>
      <cdr:y>0.13808</cdr:y>
    </cdr:from>
    <cdr:to>
      <cdr:x>0.28581</cdr:x>
      <cdr:y>0.15365</cdr:y>
    </cdr:to>
    <cdr:cxnSp macro="">
      <cdr:nvCxnSpPr>
        <cdr:cNvPr id="3" name="Connecteur droit avec flèche 2"/>
        <cdr:cNvCxnSpPr/>
      </cdr:nvCxnSpPr>
      <cdr:spPr>
        <a:xfrm xmlns:a="http://schemas.openxmlformats.org/drawingml/2006/main" flipV="1">
          <a:off x="1062432" y="450273"/>
          <a:ext cx="686704" cy="50774"/>
        </a:xfrm>
        <a:prstGeom xmlns:a="http://schemas.openxmlformats.org/drawingml/2006/main" prst="straightConnector1">
          <a:avLst/>
        </a:prstGeom>
        <a:ln xmlns:a="http://schemas.openxmlformats.org/drawingml/2006/main" w="9525">
          <a:solidFill>
            <a:srgbClr val="0070C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0.28722</cdr:x>
      <cdr:y>0.1487</cdr:y>
    </cdr:from>
    <cdr:to>
      <cdr:x>0.33064</cdr:x>
      <cdr:y>0.16913</cdr:y>
    </cdr:to>
    <cdr:cxnSp macro="">
      <cdr:nvCxnSpPr>
        <cdr:cNvPr id="5" name="Connecteur droit avec flèche 4"/>
        <cdr:cNvCxnSpPr/>
      </cdr:nvCxnSpPr>
      <cdr:spPr>
        <a:xfrm xmlns:a="http://schemas.openxmlformats.org/drawingml/2006/main">
          <a:off x="1757795" y="484909"/>
          <a:ext cx="265752" cy="66620"/>
        </a:xfrm>
        <a:prstGeom xmlns:a="http://schemas.openxmlformats.org/drawingml/2006/main" prst="straightConnector1">
          <a:avLst/>
        </a:prstGeom>
        <a:ln xmlns:a="http://schemas.openxmlformats.org/drawingml/2006/main" w="9525">
          <a:solidFill>
            <a:srgbClr val="0070C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0.60984</cdr:x>
      <cdr:y>0.16609</cdr:y>
    </cdr:from>
    <cdr:to>
      <cdr:x>0.95866</cdr:x>
      <cdr:y>0.28074</cdr:y>
    </cdr:to>
    <cdr:sp macro="" textlink="">
      <cdr:nvSpPr>
        <cdr:cNvPr id="12" name="ZoneTexte 54"/>
        <cdr:cNvSpPr txBox="1"/>
      </cdr:nvSpPr>
      <cdr:spPr>
        <a:xfrm xmlns:a="http://schemas.openxmlformats.org/drawingml/2006/main">
          <a:off x="3732224" y="541624"/>
          <a:ext cx="2134778" cy="373873"/>
        </a:xfrm>
        <a:prstGeom xmlns:a="http://schemas.openxmlformats.org/drawingml/2006/main" prst="rect">
          <a:avLst/>
        </a:prstGeom>
        <a:solidFill xmlns:a="http://schemas.openxmlformats.org/drawingml/2006/main">
          <a:schemeClr val="lt1"/>
        </a:solidFill>
        <a:ln xmlns:a="http://schemas.openxmlformats.org/drawingml/2006/main" w="9525" cmpd="sng">
          <a:solidFill>
            <a:srgbClr val="00B050"/>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800">
              <a:solidFill>
                <a:srgbClr val="00B050"/>
              </a:solidFill>
            </a:rPr>
            <a:t>Objectif scénario SNBC 2015 entre</a:t>
          </a:r>
          <a:r>
            <a:rPr lang="fr-FR" sz="800" baseline="0">
              <a:solidFill>
                <a:srgbClr val="00B050"/>
              </a:solidFill>
            </a:rPr>
            <a:t> 2015 et 2018</a:t>
          </a:r>
          <a:r>
            <a:rPr lang="fr-FR" sz="800">
              <a:solidFill>
                <a:srgbClr val="00B050"/>
              </a:solidFill>
            </a:rPr>
            <a:t> : -3,3% par an  en moyenne</a:t>
          </a:r>
        </a:p>
      </cdr:txBody>
    </cdr:sp>
  </cdr:relSizeAnchor>
  <cdr:relSizeAnchor xmlns:cdr="http://schemas.openxmlformats.org/drawingml/2006/chartDrawing">
    <cdr:from>
      <cdr:x>0.28279</cdr:x>
      <cdr:y>0.09035</cdr:y>
    </cdr:from>
    <cdr:to>
      <cdr:x>0.35603</cdr:x>
      <cdr:y>0.16186</cdr:y>
    </cdr:to>
    <cdr:sp macro="" textlink="">
      <cdr:nvSpPr>
        <cdr:cNvPr id="13" name="ZoneTexte 51"/>
        <cdr:cNvSpPr txBox="1"/>
      </cdr:nvSpPr>
      <cdr:spPr>
        <a:xfrm xmlns:a="http://schemas.openxmlformats.org/drawingml/2006/main">
          <a:off x="1730686" y="294629"/>
          <a:ext cx="448228" cy="233194"/>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900" i="1">
              <a:solidFill>
                <a:srgbClr val="0070C0"/>
              </a:solidFill>
            </a:rPr>
            <a:t>-1,6%</a:t>
          </a:r>
        </a:p>
      </cdr:txBody>
    </cdr:sp>
  </cdr:relSizeAnchor>
  <cdr:relSizeAnchor xmlns:cdr="http://schemas.openxmlformats.org/drawingml/2006/chartDrawing">
    <cdr:from>
      <cdr:x>0.11032</cdr:x>
      <cdr:y>0.05711</cdr:y>
    </cdr:from>
    <cdr:to>
      <cdr:x>0.30631</cdr:x>
      <cdr:y>0.12863</cdr:y>
    </cdr:to>
    <cdr:sp macro="" textlink="">
      <cdr:nvSpPr>
        <cdr:cNvPr id="14" name="ZoneTexte 47"/>
        <cdr:cNvSpPr txBox="1"/>
      </cdr:nvSpPr>
      <cdr:spPr>
        <a:xfrm xmlns:a="http://schemas.openxmlformats.org/drawingml/2006/main">
          <a:off x="675188" y="186250"/>
          <a:ext cx="1199431" cy="23320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900">
              <a:solidFill>
                <a:srgbClr val="0070C0"/>
              </a:solidFill>
            </a:rPr>
            <a:t>+0,3% par an en moy.</a:t>
          </a:r>
        </a:p>
      </cdr:txBody>
    </cdr:sp>
  </cdr:relSizeAnchor>
</c:userShapes>
</file>

<file path=xl/drawings/drawing18.xml><?xml version="1.0" encoding="utf-8"?>
<c:userShapes xmlns:c="http://schemas.openxmlformats.org/drawingml/2006/chart">
  <cdr:relSizeAnchor xmlns:cdr="http://schemas.openxmlformats.org/drawingml/2006/chartDrawing">
    <cdr:from>
      <cdr:x>0.15385</cdr:x>
      <cdr:y>0.15942</cdr:y>
    </cdr:from>
    <cdr:to>
      <cdr:x>0.2614</cdr:x>
      <cdr:y>0.17531</cdr:y>
    </cdr:to>
    <cdr:cxnSp macro="">
      <cdr:nvCxnSpPr>
        <cdr:cNvPr id="2" name="Connecteur droit avec flèche 1"/>
        <cdr:cNvCxnSpPr/>
      </cdr:nvCxnSpPr>
      <cdr:spPr>
        <a:xfrm xmlns:a="http://schemas.openxmlformats.org/drawingml/2006/main" flipV="1">
          <a:off x="942496" y="457704"/>
          <a:ext cx="658847" cy="45620"/>
        </a:xfrm>
        <a:prstGeom xmlns:a="http://schemas.openxmlformats.org/drawingml/2006/main" prst="straightConnector1">
          <a:avLst/>
        </a:prstGeom>
        <a:ln xmlns:a="http://schemas.openxmlformats.org/drawingml/2006/main" w="9525">
          <a:solidFill>
            <a:srgbClr val="0070C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0.08966</cdr:x>
      <cdr:y>0.08646</cdr:y>
    </cdr:from>
    <cdr:to>
      <cdr:x>0.28545</cdr:x>
      <cdr:y>0.16769</cdr:y>
    </cdr:to>
    <cdr:sp macro="" textlink="">
      <cdr:nvSpPr>
        <cdr:cNvPr id="3" name="ZoneTexte 47"/>
        <cdr:cNvSpPr txBox="1"/>
      </cdr:nvSpPr>
      <cdr:spPr>
        <a:xfrm xmlns:a="http://schemas.openxmlformats.org/drawingml/2006/main">
          <a:off x="549253" y="248227"/>
          <a:ext cx="1199431" cy="23320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900">
              <a:solidFill>
                <a:srgbClr val="0070C0"/>
              </a:solidFill>
            </a:rPr>
            <a:t>+0,4% par an en moy.</a:t>
          </a:r>
        </a:p>
      </cdr:txBody>
    </cdr:sp>
  </cdr:relSizeAnchor>
  <cdr:relSizeAnchor xmlns:cdr="http://schemas.openxmlformats.org/drawingml/2006/chartDrawing">
    <cdr:from>
      <cdr:x>0.59911</cdr:x>
      <cdr:y>0.1629</cdr:y>
    </cdr:from>
    <cdr:to>
      <cdr:x>0.96845</cdr:x>
      <cdr:y>0.28537</cdr:y>
    </cdr:to>
    <cdr:sp macro="" textlink="">
      <cdr:nvSpPr>
        <cdr:cNvPr id="6" name="ZoneTexte 54"/>
        <cdr:cNvSpPr txBox="1"/>
      </cdr:nvSpPr>
      <cdr:spPr>
        <a:xfrm xmlns:a="http://schemas.openxmlformats.org/drawingml/2006/main">
          <a:off x="3670141" y="467673"/>
          <a:ext cx="2262561" cy="351611"/>
        </a:xfrm>
        <a:prstGeom xmlns:a="http://schemas.openxmlformats.org/drawingml/2006/main" prst="rect">
          <a:avLst/>
        </a:prstGeom>
        <a:solidFill xmlns:a="http://schemas.openxmlformats.org/drawingml/2006/main">
          <a:schemeClr val="lt1"/>
        </a:solidFill>
        <a:ln xmlns:a="http://schemas.openxmlformats.org/drawingml/2006/main" w="9525" cmpd="sng">
          <a:solidFill>
            <a:srgbClr val="00B050"/>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900">
              <a:solidFill>
                <a:srgbClr val="00B050"/>
              </a:solidFill>
            </a:rPr>
            <a:t>Objectif scénario SNBC 2015 entre</a:t>
          </a:r>
          <a:r>
            <a:rPr lang="fr-FR" sz="900" baseline="0">
              <a:solidFill>
                <a:srgbClr val="00B050"/>
              </a:solidFill>
            </a:rPr>
            <a:t> 2015 et 2017</a:t>
          </a:r>
          <a:r>
            <a:rPr lang="fr-FR" sz="900">
              <a:solidFill>
                <a:srgbClr val="00B050"/>
              </a:solidFill>
            </a:rPr>
            <a:t> : -2,2% par an en moyenne</a:t>
          </a:r>
        </a:p>
      </cdr:txBody>
    </cdr:sp>
  </cdr:relSizeAnchor>
</c:userShapes>
</file>

<file path=xl/drawings/drawing19.xml><?xml version="1.0" encoding="utf-8"?>
<c:userShapes xmlns:c="http://schemas.openxmlformats.org/drawingml/2006/chart">
  <cdr:relSizeAnchor xmlns:cdr="http://schemas.openxmlformats.org/drawingml/2006/chartDrawing">
    <cdr:from>
      <cdr:x>0.17884</cdr:x>
      <cdr:y>0.18194</cdr:y>
    </cdr:from>
    <cdr:to>
      <cdr:x>0.28539</cdr:x>
      <cdr:y>0.18449</cdr:y>
    </cdr:to>
    <cdr:cxnSp macro="">
      <cdr:nvCxnSpPr>
        <cdr:cNvPr id="2" name="Connecteur droit avec flèche 1"/>
        <cdr:cNvCxnSpPr/>
      </cdr:nvCxnSpPr>
      <cdr:spPr>
        <a:xfrm xmlns:a="http://schemas.openxmlformats.org/drawingml/2006/main">
          <a:off x="1094471" y="593300"/>
          <a:ext cx="652086" cy="8316"/>
        </a:xfrm>
        <a:prstGeom xmlns:a="http://schemas.openxmlformats.org/drawingml/2006/main" prst="straightConnector1">
          <a:avLst/>
        </a:prstGeom>
        <a:ln xmlns:a="http://schemas.openxmlformats.org/drawingml/2006/main" w="9525">
          <a:solidFill>
            <a:srgbClr val="0070C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0.14071</cdr:x>
      <cdr:y>0.11686</cdr:y>
    </cdr:from>
    <cdr:to>
      <cdr:x>0.33308</cdr:x>
      <cdr:y>0.18837</cdr:y>
    </cdr:to>
    <cdr:sp macro="" textlink="">
      <cdr:nvSpPr>
        <cdr:cNvPr id="3" name="ZoneTexte 47"/>
        <cdr:cNvSpPr txBox="1"/>
      </cdr:nvSpPr>
      <cdr:spPr>
        <a:xfrm xmlns:a="http://schemas.openxmlformats.org/drawingml/2006/main">
          <a:off x="861145" y="381080"/>
          <a:ext cx="1177310" cy="23320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900">
              <a:solidFill>
                <a:srgbClr val="0070C0"/>
              </a:solidFill>
            </a:rPr>
            <a:t>-0,2% par an en moy.</a:t>
          </a:r>
        </a:p>
      </cdr:txBody>
    </cdr:sp>
  </cdr:relSizeAnchor>
  <cdr:relSizeAnchor xmlns:cdr="http://schemas.openxmlformats.org/drawingml/2006/chartDrawing">
    <cdr:from>
      <cdr:x>0.28974</cdr:x>
      <cdr:y>0.18823</cdr:y>
    </cdr:from>
    <cdr:to>
      <cdr:x>0.34209</cdr:x>
      <cdr:y>0.23072</cdr:y>
    </cdr:to>
    <cdr:cxnSp macro="">
      <cdr:nvCxnSpPr>
        <cdr:cNvPr id="4" name="Connecteur droit avec flèche 3"/>
        <cdr:cNvCxnSpPr/>
      </cdr:nvCxnSpPr>
      <cdr:spPr>
        <a:xfrm xmlns:a="http://schemas.openxmlformats.org/drawingml/2006/main">
          <a:off x="1773189" y="613833"/>
          <a:ext cx="320386" cy="138545"/>
        </a:xfrm>
        <a:prstGeom xmlns:a="http://schemas.openxmlformats.org/drawingml/2006/main" prst="straightConnector1">
          <a:avLst/>
        </a:prstGeom>
        <a:ln xmlns:a="http://schemas.openxmlformats.org/drawingml/2006/main" w="9525">
          <a:solidFill>
            <a:srgbClr val="0070C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0.31134</cdr:x>
      <cdr:y>0.15154</cdr:y>
    </cdr:from>
    <cdr:to>
      <cdr:x>0.38459</cdr:x>
      <cdr:y>0.22305</cdr:y>
    </cdr:to>
    <cdr:sp macro="" textlink="">
      <cdr:nvSpPr>
        <cdr:cNvPr id="5" name="ZoneTexte 51"/>
        <cdr:cNvSpPr txBox="1"/>
      </cdr:nvSpPr>
      <cdr:spPr>
        <a:xfrm xmlns:a="http://schemas.openxmlformats.org/drawingml/2006/main">
          <a:off x="1905421" y="494159"/>
          <a:ext cx="448264" cy="23320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900" i="1">
              <a:solidFill>
                <a:srgbClr val="0070C0"/>
              </a:solidFill>
            </a:rPr>
            <a:t>-6,8%</a:t>
          </a:r>
        </a:p>
      </cdr:txBody>
    </cdr:sp>
  </cdr:relSizeAnchor>
  <cdr:relSizeAnchor xmlns:cdr="http://schemas.openxmlformats.org/drawingml/2006/chartDrawing">
    <cdr:from>
      <cdr:x>0.60634</cdr:x>
      <cdr:y>0.17189</cdr:y>
    </cdr:from>
    <cdr:to>
      <cdr:x>0.95516</cdr:x>
      <cdr:y>0.28655</cdr:y>
    </cdr:to>
    <cdr:sp macro="" textlink="">
      <cdr:nvSpPr>
        <cdr:cNvPr id="9" name="ZoneTexte 54"/>
        <cdr:cNvSpPr txBox="1"/>
      </cdr:nvSpPr>
      <cdr:spPr>
        <a:xfrm xmlns:a="http://schemas.openxmlformats.org/drawingml/2006/main">
          <a:off x="3710771" y="560527"/>
          <a:ext cx="2134778" cy="373907"/>
        </a:xfrm>
        <a:prstGeom xmlns:a="http://schemas.openxmlformats.org/drawingml/2006/main" prst="rect">
          <a:avLst/>
        </a:prstGeom>
        <a:solidFill xmlns:a="http://schemas.openxmlformats.org/drawingml/2006/main">
          <a:schemeClr val="lt1"/>
        </a:solidFill>
        <a:ln xmlns:a="http://schemas.openxmlformats.org/drawingml/2006/main" w="9525" cmpd="sng">
          <a:solidFill>
            <a:srgbClr val="00B050"/>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900">
              <a:solidFill>
                <a:srgbClr val="00B050"/>
              </a:solidFill>
            </a:rPr>
            <a:t>Objectif scénario SNBC 2015 entre</a:t>
          </a:r>
          <a:r>
            <a:rPr lang="fr-FR" sz="900" baseline="0">
              <a:solidFill>
                <a:srgbClr val="00B050"/>
              </a:solidFill>
            </a:rPr>
            <a:t> 2015 et 2018</a:t>
          </a:r>
          <a:r>
            <a:rPr lang="fr-FR" sz="900">
              <a:solidFill>
                <a:srgbClr val="00B050"/>
              </a:solidFill>
            </a:rPr>
            <a:t> : -4,7% par an en moyenne</a:t>
          </a:r>
        </a:p>
      </cdr:txBody>
    </cdr:sp>
  </cdr:relSizeAnchor>
  <cdr:relSizeAnchor xmlns:cdr="http://schemas.openxmlformats.org/drawingml/2006/chartDrawing">
    <cdr:from>
      <cdr:x>0.83525</cdr:x>
      <cdr:y>0.6825</cdr:y>
    </cdr:from>
    <cdr:to>
      <cdr:x>0.98466</cdr:x>
      <cdr:y>1</cdr:y>
    </cdr:to>
    <cdr:sp macro="" textlink="">
      <cdr:nvSpPr>
        <cdr:cNvPr id="13" name="ZoneTexte 12"/>
        <cdr:cNvSpPr txBox="1"/>
      </cdr:nvSpPr>
      <cdr:spPr>
        <a:xfrm xmlns:a="http://schemas.openxmlformats.org/drawingml/2006/main">
          <a:off x="5111749" y="2233083"/>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0.62082</cdr:x>
      <cdr:y>0.68424</cdr:y>
    </cdr:from>
    <cdr:to>
      <cdr:x>0.96605</cdr:x>
      <cdr:y>0.84145</cdr:y>
    </cdr:to>
    <cdr:sp macro="" textlink="">
      <cdr:nvSpPr>
        <cdr:cNvPr id="14" name="ZoneTexte 13"/>
        <cdr:cNvSpPr txBox="1"/>
      </cdr:nvSpPr>
      <cdr:spPr>
        <a:xfrm xmlns:a="http://schemas.openxmlformats.org/drawingml/2006/main">
          <a:off x="3799417" y="2231307"/>
          <a:ext cx="2112806" cy="512661"/>
        </a:xfrm>
        <a:prstGeom xmlns:a="http://schemas.openxmlformats.org/drawingml/2006/main" prst="rect">
          <a:avLst/>
        </a:prstGeom>
        <a:solidFill xmlns:a="http://schemas.openxmlformats.org/drawingml/2006/main">
          <a:sysClr val="window" lastClr="FFFFFF"/>
        </a:solidFill>
        <a:ln xmlns:a="http://schemas.openxmlformats.org/drawingml/2006/main" w="6350">
          <a:noFill/>
        </a:ln>
      </cdr:spPr>
      <cdr:txBody>
        <a:bodyPr xmlns:a="http://schemas.openxmlformats.org/drawingml/2006/main" vertOverflow="clip" wrap="square" rtlCol="0" anchor="ctr"/>
        <a:lstStyle xmlns:a="http://schemas.openxmlformats.org/drawingml/2006/main"/>
        <a:p xmlns:a="http://schemas.openxmlformats.org/drawingml/2006/main">
          <a:pPr algn="l"/>
          <a:r>
            <a:rPr lang="fr-FR" sz="900" i="1">
              <a:solidFill>
                <a:srgbClr val="595959"/>
              </a:solidFill>
            </a:rPr>
            <a:t>Climat hivernal : *** extrêmement doux </a:t>
          </a:r>
        </a:p>
        <a:p xmlns:a="http://schemas.openxmlformats.org/drawingml/2006/main">
          <a:pPr algn="l"/>
          <a:r>
            <a:rPr lang="fr-FR" sz="900" i="1">
              <a:solidFill>
                <a:srgbClr val="595959"/>
              </a:solidFill>
            </a:rPr>
            <a:t>                              ** très doux </a:t>
          </a:r>
        </a:p>
        <a:p xmlns:a="http://schemas.openxmlformats.org/drawingml/2006/main">
          <a:pPr algn="l"/>
          <a:r>
            <a:rPr lang="fr-FR" sz="900" i="1">
              <a:solidFill>
                <a:srgbClr val="595959"/>
              </a:solidFill>
            </a:rPr>
            <a:t>                              * doux</a:t>
          </a:r>
        </a:p>
      </cdr:txBody>
    </cdr:sp>
  </cdr:relSizeAnchor>
  <cdr:relSizeAnchor xmlns:cdr="http://schemas.openxmlformats.org/drawingml/2006/chartDrawing">
    <cdr:from>
      <cdr:x>0.10059</cdr:x>
      <cdr:y>0.64611</cdr:y>
    </cdr:from>
    <cdr:to>
      <cdr:x>0.14987</cdr:x>
      <cdr:y>0.70775</cdr:y>
    </cdr:to>
    <cdr:sp macro="" textlink="">
      <cdr:nvSpPr>
        <cdr:cNvPr id="6" name="ZoneTexte 5"/>
        <cdr:cNvSpPr txBox="1"/>
      </cdr:nvSpPr>
      <cdr:spPr>
        <a:xfrm xmlns:a="http://schemas.openxmlformats.org/drawingml/2006/main">
          <a:off x="615628" y="2106962"/>
          <a:ext cx="301593" cy="201008"/>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fr-FR" sz="1100">
              <a:solidFill>
                <a:srgbClr val="595959"/>
              </a:solidFill>
            </a:rPr>
            <a:t>***</a:t>
          </a:r>
        </a:p>
      </cdr:txBody>
    </cdr:sp>
  </cdr:relSizeAnchor>
  <cdr:relSizeAnchor xmlns:cdr="http://schemas.openxmlformats.org/drawingml/2006/chartDrawing">
    <cdr:from>
      <cdr:x>0.20773</cdr:x>
      <cdr:y>0.64523</cdr:y>
    </cdr:from>
    <cdr:to>
      <cdr:x>0.25701</cdr:x>
      <cdr:y>0.70687</cdr:y>
    </cdr:to>
    <cdr:sp macro="" textlink="">
      <cdr:nvSpPr>
        <cdr:cNvPr id="15" name="ZoneTexte 1"/>
        <cdr:cNvSpPr txBox="1"/>
      </cdr:nvSpPr>
      <cdr:spPr>
        <a:xfrm xmlns:a="http://schemas.openxmlformats.org/drawingml/2006/main">
          <a:off x="1271278" y="2104104"/>
          <a:ext cx="301593" cy="20100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a:solidFill>
                <a:srgbClr val="595959"/>
              </a:solidFill>
            </a:rPr>
            <a:t>***</a:t>
          </a:r>
        </a:p>
      </cdr:txBody>
    </cdr:sp>
  </cdr:relSizeAnchor>
  <cdr:relSizeAnchor xmlns:cdr="http://schemas.openxmlformats.org/drawingml/2006/chartDrawing">
    <cdr:from>
      <cdr:x>0.31675</cdr:x>
      <cdr:y>0.64445</cdr:y>
    </cdr:from>
    <cdr:to>
      <cdr:x>0.36604</cdr:x>
      <cdr:y>0.70609</cdr:y>
    </cdr:to>
    <cdr:sp macro="" textlink="">
      <cdr:nvSpPr>
        <cdr:cNvPr id="16" name="ZoneTexte 1"/>
        <cdr:cNvSpPr txBox="1"/>
      </cdr:nvSpPr>
      <cdr:spPr>
        <a:xfrm xmlns:a="http://schemas.openxmlformats.org/drawingml/2006/main">
          <a:off x="1938480" y="2101540"/>
          <a:ext cx="301655" cy="20100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a:solidFill>
                <a:srgbClr val="595959"/>
              </a:solidFill>
            </a:rPr>
            <a:t>**</a:t>
          </a:r>
        </a:p>
      </cdr:txBody>
    </cdr:sp>
  </cdr:relSizeAnchor>
  <cdr:relSizeAnchor xmlns:cdr="http://schemas.openxmlformats.org/drawingml/2006/chartDrawing">
    <cdr:from>
      <cdr:x>0.15573</cdr:x>
      <cdr:y>0.64862</cdr:y>
    </cdr:from>
    <cdr:to>
      <cdr:x>0.20502</cdr:x>
      <cdr:y>0.71026</cdr:y>
    </cdr:to>
    <cdr:sp macro="" textlink="">
      <cdr:nvSpPr>
        <cdr:cNvPr id="17" name="ZoneTexte 1"/>
        <cdr:cNvSpPr txBox="1"/>
      </cdr:nvSpPr>
      <cdr:spPr>
        <a:xfrm xmlns:a="http://schemas.openxmlformats.org/drawingml/2006/main">
          <a:off x="953084" y="2115156"/>
          <a:ext cx="301655" cy="20100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a:solidFill>
                <a:srgbClr val="595959"/>
              </a:solidFill>
            </a:rPr>
            <a:t>*</a:t>
          </a:r>
        </a:p>
      </cdr:txBody>
    </cdr:sp>
  </cdr:relSizeAnchor>
  <cdr:relSizeAnchor xmlns:cdr="http://schemas.openxmlformats.org/drawingml/2006/chartDrawing">
    <cdr:from>
      <cdr:x>0.26171</cdr:x>
      <cdr:y>0.6457</cdr:y>
    </cdr:from>
    <cdr:to>
      <cdr:x>0.311</cdr:x>
      <cdr:y>0.70734</cdr:y>
    </cdr:to>
    <cdr:sp macro="" textlink="">
      <cdr:nvSpPr>
        <cdr:cNvPr id="18" name="ZoneTexte 1"/>
        <cdr:cNvSpPr txBox="1"/>
      </cdr:nvSpPr>
      <cdr:spPr>
        <a:xfrm xmlns:a="http://schemas.openxmlformats.org/drawingml/2006/main">
          <a:off x="1601643" y="2105631"/>
          <a:ext cx="301655" cy="20100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a:solidFill>
                <a:srgbClr val="595959"/>
              </a:solidFill>
            </a:rPr>
            <a:t>*</a:t>
          </a:r>
        </a:p>
      </cdr:txBody>
    </cdr:sp>
  </cdr:relSizeAnchor>
</c:userShapes>
</file>

<file path=xl/drawings/drawing2.xml><?xml version="1.0" encoding="utf-8"?>
<c:userShapes xmlns:c="http://schemas.openxmlformats.org/drawingml/2006/chart">
  <cdr:relSizeAnchor xmlns:cdr="http://schemas.openxmlformats.org/drawingml/2006/chartDrawing">
    <cdr:from>
      <cdr:x>0.11228</cdr:x>
      <cdr:y>0.21834</cdr:y>
    </cdr:from>
    <cdr:to>
      <cdr:x>0.48113</cdr:x>
      <cdr:y>0.2663</cdr:y>
    </cdr:to>
    <cdr:cxnSp macro="">
      <cdr:nvCxnSpPr>
        <cdr:cNvPr id="2" name="Connecteur droit avec flèche 1"/>
        <cdr:cNvCxnSpPr/>
      </cdr:nvCxnSpPr>
      <cdr:spPr>
        <a:xfrm xmlns:a="http://schemas.openxmlformats.org/drawingml/2006/main" flipV="1">
          <a:off x="687130" y="767271"/>
          <a:ext cx="2257356" cy="168529"/>
        </a:xfrm>
        <a:prstGeom xmlns:a="http://schemas.openxmlformats.org/drawingml/2006/main" prst="straightConnector1">
          <a:avLst/>
        </a:prstGeom>
        <a:ln xmlns:a="http://schemas.openxmlformats.org/drawingml/2006/main" w="9525">
          <a:solidFill>
            <a:srgbClr val="0070C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0.24426</cdr:x>
      <cdr:y>0.26087</cdr:y>
    </cdr:from>
    <cdr:to>
      <cdr:x>0.37411</cdr:x>
      <cdr:y>0.32723</cdr:y>
    </cdr:to>
    <cdr:sp macro="" textlink="">
      <cdr:nvSpPr>
        <cdr:cNvPr id="3" name="ZoneTexte 47"/>
        <cdr:cNvSpPr txBox="1"/>
      </cdr:nvSpPr>
      <cdr:spPr>
        <a:xfrm xmlns:a="http://schemas.openxmlformats.org/drawingml/2006/main">
          <a:off x="1494852" y="916707"/>
          <a:ext cx="794705" cy="23320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900">
              <a:solidFill>
                <a:srgbClr val="0070C0"/>
              </a:solidFill>
            </a:rPr>
            <a:t>+1,1% par an</a:t>
          </a:r>
        </a:p>
      </cdr:txBody>
    </cdr:sp>
  </cdr:relSizeAnchor>
  <cdr:relSizeAnchor xmlns:cdr="http://schemas.openxmlformats.org/drawingml/2006/chartDrawing">
    <cdr:from>
      <cdr:x>0.48634</cdr:x>
      <cdr:y>0.22366</cdr:y>
    </cdr:from>
    <cdr:to>
      <cdr:x>0.82538</cdr:x>
      <cdr:y>0.25645</cdr:y>
    </cdr:to>
    <cdr:cxnSp macro="">
      <cdr:nvCxnSpPr>
        <cdr:cNvPr id="5" name="Connecteur droit avec flèche 4"/>
        <cdr:cNvCxnSpPr/>
      </cdr:nvCxnSpPr>
      <cdr:spPr>
        <a:xfrm xmlns:a="http://schemas.openxmlformats.org/drawingml/2006/main">
          <a:off x="2976431" y="785937"/>
          <a:ext cx="2074881" cy="115227"/>
        </a:xfrm>
        <a:prstGeom xmlns:a="http://schemas.openxmlformats.org/drawingml/2006/main" prst="straightConnector1">
          <a:avLst/>
        </a:prstGeom>
        <a:ln xmlns:a="http://schemas.openxmlformats.org/drawingml/2006/main" w="9525">
          <a:solidFill>
            <a:srgbClr val="0070C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0.56444</cdr:x>
      <cdr:y>0.24407</cdr:y>
    </cdr:from>
    <cdr:to>
      <cdr:x>0.69068</cdr:x>
      <cdr:y>0.31043</cdr:y>
    </cdr:to>
    <cdr:sp macro="" textlink="">
      <cdr:nvSpPr>
        <cdr:cNvPr id="6" name="ZoneTexte 47"/>
        <cdr:cNvSpPr txBox="1"/>
      </cdr:nvSpPr>
      <cdr:spPr>
        <a:xfrm xmlns:a="http://schemas.openxmlformats.org/drawingml/2006/main">
          <a:off x="3454370" y="857665"/>
          <a:ext cx="772584" cy="23320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900">
              <a:solidFill>
                <a:srgbClr val="0070C0"/>
              </a:solidFill>
            </a:rPr>
            <a:t>-1,0% par an</a:t>
          </a:r>
        </a:p>
      </cdr:txBody>
    </cdr:sp>
  </cdr:relSizeAnchor>
  <cdr:relSizeAnchor xmlns:cdr="http://schemas.openxmlformats.org/drawingml/2006/chartDrawing">
    <cdr:from>
      <cdr:x>0.82538</cdr:x>
      <cdr:y>0.23636</cdr:y>
    </cdr:from>
    <cdr:to>
      <cdr:x>0.9451</cdr:x>
      <cdr:y>0.25398</cdr:y>
    </cdr:to>
    <cdr:cxnSp macro="">
      <cdr:nvCxnSpPr>
        <cdr:cNvPr id="9" name="Connecteur droit avec flèche 8"/>
        <cdr:cNvCxnSpPr/>
      </cdr:nvCxnSpPr>
      <cdr:spPr>
        <a:xfrm xmlns:a="http://schemas.openxmlformats.org/drawingml/2006/main" flipV="1">
          <a:off x="5051312" y="830565"/>
          <a:ext cx="732700" cy="61940"/>
        </a:xfrm>
        <a:prstGeom xmlns:a="http://schemas.openxmlformats.org/drawingml/2006/main" prst="straightConnector1">
          <a:avLst/>
        </a:prstGeom>
        <a:ln xmlns:a="http://schemas.openxmlformats.org/drawingml/2006/main" w="9525">
          <a:solidFill>
            <a:srgbClr val="0070C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0.82611</cdr:x>
      <cdr:y>0.25424</cdr:y>
    </cdr:from>
    <cdr:to>
      <cdr:x>0.95596</cdr:x>
      <cdr:y>0.3206</cdr:y>
    </cdr:to>
    <cdr:sp macro="" textlink="">
      <cdr:nvSpPr>
        <cdr:cNvPr id="14" name="ZoneTexte 47"/>
        <cdr:cNvSpPr txBox="1"/>
      </cdr:nvSpPr>
      <cdr:spPr>
        <a:xfrm xmlns:a="http://schemas.openxmlformats.org/drawingml/2006/main">
          <a:off x="5055767" y="893395"/>
          <a:ext cx="794705" cy="23320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900">
              <a:solidFill>
                <a:srgbClr val="0070C0"/>
              </a:solidFill>
            </a:rPr>
            <a:t>+1,2% par an</a:t>
          </a:r>
        </a:p>
      </cdr:txBody>
    </cdr:sp>
  </cdr:relSizeAnchor>
</c:userShapes>
</file>

<file path=xl/drawings/drawing20.xml><?xml version="1.0" encoding="utf-8"?>
<c:userShapes xmlns:c="http://schemas.openxmlformats.org/drawingml/2006/chart">
  <cdr:relSizeAnchor xmlns:cdr="http://schemas.openxmlformats.org/drawingml/2006/chartDrawing">
    <cdr:from>
      <cdr:x>0.17933</cdr:x>
      <cdr:y>0.10523</cdr:y>
    </cdr:from>
    <cdr:to>
      <cdr:x>0.28015</cdr:x>
      <cdr:y>0.13014</cdr:y>
    </cdr:to>
    <cdr:cxnSp macro="">
      <cdr:nvCxnSpPr>
        <cdr:cNvPr id="2" name="Connecteur droit avec flèche 1"/>
        <cdr:cNvCxnSpPr/>
      </cdr:nvCxnSpPr>
      <cdr:spPr>
        <a:xfrm xmlns:a="http://schemas.openxmlformats.org/drawingml/2006/main">
          <a:off x="1097500" y="343155"/>
          <a:ext cx="617000" cy="81237"/>
        </a:xfrm>
        <a:prstGeom xmlns:a="http://schemas.openxmlformats.org/drawingml/2006/main" prst="straightConnector1">
          <a:avLst/>
        </a:prstGeom>
        <a:ln xmlns:a="http://schemas.openxmlformats.org/drawingml/2006/main" w="9525">
          <a:solidFill>
            <a:srgbClr val="0070C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0.23795</cdr:x>
      <cdr:y>0.06441</cdr:y>
    </cdr:from>
    <cdr:to>
      <cdr:x>0.43032</cdr:x>
      <cdr:y>0.13592</cdr:y>
    </cdr:to>
    <cdr:sp macro="" textlink="">
      <cdr:nvSpPr>
        <cdr:cNvPr id="3" name="ZoneTexte 47"/>
        <cdr:cNvSpPr txBox="1"/>
      </cdr:nvSpPr>
      <cdr:spPr>
        <a:xfrm xmlns:a="http://schemas.openxmlformats.org/drawingml/2006/main">
          <a:off x="1456254" y="210041"/>
          <a:ext cx="1177310" cy="23320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900">
              <a:solidFill>
                <a:srgbClr val="0070C0"/>
              </a:solidFill>
            </a:rPr>
            <a:t>-1,3% par an en</a:t>
          </a:r>
          <a:r>
            <a:rPr lang="fr-FR" sz="900" baseline="0">
              <a:solidFill>
                <a:srgbClr val="0070C0"/>
              </a:solidFill>
            </a:rPr>
            <a:t> moy.</a:t>
          </a:r>
          <a:endParaRPr lang="fr-FR" sz="900">
            <a:solidFill>
              <a:srgbClr val="0070C0"/>
            </a:solidFill>
          </a:endParaRPr>
        </a:p>
      </cdr:txBody>
    </cdr:sp>
  </cdr:relSizeAnchor>
  <cdr:relSizeAnchor xmlns:cdr="http://schemas.openxmlformats.org/drawingml/2006/chartDrawing">
    <cdr:from>
      <cdr:x>0.60702</cdr:x>
      <cdr:y>0.4746</cdr:y>
    </cdr:from>
    <cdr:to>
      <cdr:x>0.95585</cdr:x>
      <cdr:y>0.58925</cdr:y>
    </cdr:to>
    <cdr:sp macro="" textlink="">
      <cdr:nvSpPr>
        <cdr:cNvPr id="7" name="ZoneTexte 54"/>
        <cdr:cNvSpPr txBox="1"/>
      </cdr:nvSpPr>
      <cdr:spPr>
        <a:xfrm xmlns:a="http://schemas.openxmlformats.org/drawingml/2006/main">
          <a:off x="3714933" y="1547670"/>
          <a:ext cx="2134839" cy="373874"/>
        </a:xfrm>
        <a:prstGeom xmlns:a="http://schemas.openxmlformats.org/drawingml/2006/main" prst="rect">
          <a:avLst/>
        </a:prstGeom>
        <a:solidFill xmlns:a="http://schemas.openxmlformats.org/drawingml/2006/main">
          <a:schemeClr val="lt1"/>
        </a:solidFill>
        <a:ln xmlns:a="http://schemas.openxmlformats.org/drawingml/2006/main" w="9525" cmpd="sng">
          <a:solidFill>
            <a:srgbClr val="00B050"/>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900">
              <a:solidFill>
                <a:srgbClr val="00B050"/>
              </a:solidFill>
            </a:rPr>
            <a:t>Objectif scénario SNBC 2015 entre</a:t>
          </a:r>
          <a:r>
            <a:rPr lang="fr-FR" sz="900" baseline="0">
              <a:solidFill>
                <a:srgbClr val="00B050"/>
              </a:solidFill>
            </a:rPr>
            <a:t> 2015 et 2017</a:t>
          </a:r>
          <a:r>
            <a:rPr lang="fr-FR" sz="900">
              <a:solidFill>
                <a:srgbClr val="00B050"/>
              </a:solidFill>
            </a:rPr>
            <a:t> : -0,8% par an  en moyenne</a:t>
          </a:r>
        </a:p>
      </cdr:txBody>
    </cdr:sp>
  </cdr:relSizeAnchor>
</c:userShapes>
</file>

<file path=xl/drawings/drawing21.xml><?xml version="1.0" encoding="utf-8"?>
<c:userShapes xmlns:c="http://schemas.openxmlformats.org/drawingml/2006/chart">
  <cdr:relSizeAnchor xmlns:cdr="http://schemas.openxmlformats.org/drawingml/2006/chartDrawing">
    <cdr:from>
      <cdr:x>0.17226</cdr:x>
      <cdr:y>0.16916</cdr:y>
    </cdr:from>
    <cdr:to>
      <cdr:x>0.33108</cdr:x>
      <cdr:y>0.20181</cdr:y>
    </cdr:to>
    <cdr:cxnSp macro="">
      <cdr:nvCxnSpPr>
        <cdr:cNvPr id="2" name="Connecteur droit avec flèche 1"/>
        <cdr:cNvCxnSpPr/>
      </cdr:nvCxnSpPr>
      <cdr:spPr>
        <a:xfrm xmlns:a="http://schemas.openxmlformats.org/drawingml/2006/main">
          <a:off x="1054233" y="551633"/>
          <a:ext cx="971994" cy="106458"/>
        </a:xfrm>
        <a:prstGeom xmlns:a="http://schemas.openxmlformats.org/drawingml/2006/main" prst="straightConnector1">
          <a:avLst/>
        </a:prstGeom>
        <a:ln xmlns:a="http://schemas.openxmlformats.org/drawingml/2006/main" w="9525">
          <a:solidFill>
            <a:srgbClr val="0070C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0.26542</cdr:x>
      <cdr:y>0.13262</cdr:y>
    </cdr:from>
    <cdr:to>
      <cdr:x>0.45779</cdr:x>
      <cdr:y>0.20413</cdr:y>
    </cdr:to>
    <cdr:sp macro="" textlink="">
      <cdr:nvSpPr>
        <cdr:cNvPr id="8" name="ZoneTexte 47"/>
        <cdr:cNvSpPr txBox="1"/>
      </cdr:nvSpPr>
      <cdr:spPr>
        <a:xfrm xmlns:a="http://schemas.openxmlformats.org/drawingml/2006/main">
          <a:off x="1624355" y="432471"/>
          <a:ext cx="1177310" cy="23320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900">
              <a:solidFill>
                <a:srgbClr val="0070C0"/>
              </a:solidFill>
            </a:rPr>
            <a:t>-1,3% par an en moy.</a:t>
          </a:r>
        </a:p>
      </cdr:txBody>
    </cdr:sp>
  </cdr:relSizeAnchor>
  <cdr:relSizeAnchor xmlns:cdr="http://schemas.openxmlformats.org/drawingml/2006/chartDrawing">
    <cdr:from>
      <cdr:x>0.60652</cdr:x>
      <cdr:y>0.18019</cdr:y>
    </cdr:from>
    <cdr:to>
      <cdr:x>0.95534</cdr:x>
      <cdr:y>0.29484</cdr:y>
    </cdr:to>
    <cdr:sp macro="" textlink="">
      <cdr:nvSpPr>
        <cdr:cNvPr id="10" name="ZoneTexte 54"/>
        <cdr:cNvSpPr txBox="1"/>
      </cdr:nvSpPr>
      <cdr:spPr>
        <a:xfrm xmlns:a="http://schemas.openxmlformats.org/drawingml/2006/main">
          <a:off x="3711906" y="587587"/>
          <a:ext cx="2134778" cy="373874"/>
        </a:xfrm>
        <a:prstGeom xmlns:a="http://schemas.openxmlformats.org/drawingml/2006/main" prst="rect">
          <a:avLst/>
        </a:prstGeom>
        <a:solidFill xmlns:a="http://schemas.openxmlformats.org/drawingml/2006/main">
          <a:schemeClr val="lt1"/>
        </a:solidFill>
        <a:ln xmlns:a="http://schemas.openxmlformats.org/drawingml/2006/main" w="9525" cmpd="sng">
          <a:solidFill>
            <a:srgbClr val="00B050"/>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900">
              <a:solidFill>
                <a:srgbClr val="00B050"/>
              </a:solidFill>
            </a:rPr>
            <a:t>Objectif scénario SNBC 2015 entre</a:t>
          </a:r>
          <a:r>
            <a:rPr lang="fr-FR" sz="900" baseline="0">
              <a:solidFill>
                <a:srgbClr val="00B050"/>
              </a:solidFill>
            </a:rPr>
            <a:t> 2015 et 2018</a:t>
          </a:r>
          <a:r>
            <a:rPr lang="fr-FR" sz="900">
              <a:solidFill>
                <a:srgbClr val="00B050"/>
              </a:solidFill>
            </a:rPr>
            <a:t> : -1,0% par an  en moyenne</a:t>
          </a:r>
        </a:p>
      </cdr:txBody>
    </cdr:sp>
  </cdr:relSizeAnchor>
  <cdr:relSizeAnchor xmlns:cdr="http://schemas.openxmlformats.org/drawingml/2006/chartDrawing">
    <cdr:from>
      <cdr:x>0.61321</cdr:x>
      <cdr:y>0.67977</cdr:y>
    </cdr:from>
    <cdr:to>
      <cdr:x>0.9508</cdr:x>
      <cdr:y>0.83321</cdr:y>
    </cdr:to>
    <cdr:sp macro="" textlink="">
      <cdr:nvSpPr>
        <cdr:cNvPr id="27" name="ZoneTexte 1"/>
        <cdr:cNvSpPr txBox="1"/>
      </cdr:nvSpPr>
      <cdr:spPr>
        <a:xfrm xmlns:a="http://schemas.openxmlformats.org/drawingml/2006/main">
          <a:off x="3752850" y="2216730"/>
          <a:ext cx="2066046" cy="500368"/>
        </a:xfrm>
        <a:prstGeom xmlns:a="http://schemas.openxmlformats.org/drawingml/2006/main" prst="rect">
          <a:avLst/>
        </a:prstGeom>
        <a:solidFill xmlns:a="http://schemas.openxmlformats.org/drawingml/2006/main">
          <a:sysClr val="window" lastClr="FFFFFF"/>
        </a:solidFill>
        <a:ln xmlns:a="http://schemas.openxmlformats.org/drawingml/2006/main" w="6350">
          <a:no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fr-FR" sz="900" i="1">
              <a:solidFill>
                <a:srgbClr val="595959"/>
              </a:solidFill>
            </a:rPr>
            <a:t>Climat hivernal : *** extrêmement doux </a:t>
          </a:r>
        </a:p>
        <a:p xmlns:a="http://schemas.openxmlformats.org/drawingml/2006/main">
          <a:pPr algn="l"/>
          <a:r>
            <a:rPr lang="fr-FR" sz="900" i="1">
              <a:solidFill>
                <a:srgbClr val="595959"/>
              </a:solidFill>
            </a:rPr>
            <a:t>                              ** très doux </a:t>
          </a:r>
        </a:p>
        <a:p xmlns:a="http://schemas.openxmlformats.org/drawingml/2006/main">
          <a:pPr algn="l"/>
          <a:r>
            <a:rPr lang="fr-FR" sz="900" i="1">
              <a:solidFill>
                <a:srgbClr val="595959"/>
              </a:solidFill>
            </a:rPr>
            <a:t>                              *doux</a:t>
          </a:r>
        </a:p>
      </cdr:txBody>
    </cdr:sp>
  </cdr:relSizeAnchor>
  <cdr:relSizeAnchor xmlns:cdr="http://schemas.openxmlformats.org/drawingml/2006/chartDrawing">
    <cdr:from>
      <cdr:x>0.10451</cdr:x>
      <cdr:y>0.62322</cdr:y>
    </cdr:from>
    <cdr:to>
      <cdr:x>0.1538</cdr:x>
      <cdr:y>0.68486</cdr:y>
    </cdr:to>
    <cdr:sp macro="" textlink="">
      <cdr:nvSpPr>
        <cdr:cNvPr id="28" name="ZoneTexte 2"/>
        <cdr:cNvSpPr txBox="1"/>
      </cdr:nvSpPr>
      <cdr:spPr>
        <a:xfrm xmlns:a="http://schemas.openxmlformats.org/drawingml/2006/main">
          <a:off x="639600" y="2032319"/>
          <a:ext cx="301654" cy="20100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a:solidFill>
                <a:srgbClr val="595959"/>
              </a:solidFill>
            </a:rPr>
            <a:t>***</a:t>
          </a:r>
        </a:p>
      </cdr:txBody>
    </cdr:sp>
  </cdr:relSizeAnchor>
  <cdr:relSizeAnchor xmlns:cdr="http://schemas.openxmlformats.org/drawingml/2006/chartDrawing">
    <cdr:from>
      <cdr:x>0.20486</cdr:x>
      <cdr:y>0.62349</cdr:y>
    </cdr:from>
    <cdr:to>
      <cdr:x>0.25414</cdr:x>
      <cdr:y>0.68513</cdr:y>
    </cdr:to>
    <cdr:sp macro="" textlink="">
      <cdr:nvSpPr>
        <cdr:cNvPr id="29" name="ZoneTexte 1"/>
        <cdr:cNvSpPr txBox="1"/>
      </cdr:nvSpPr>
      <cdr:spPr>
        <a:xfrm xmlns:a="http://schemas.openxmlformats.org/drawingml/2006/main">
          <a:off x="1253742" y="2033199"/>
          <a:ext cx="301593" cy="20100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a:solidFill>
                <a:srgbClr val="595959"/>
              </a:solidFill>
            </a:rPr>
            <a:t>***</a:t>
          </a:r>
        </a:p>
      </cdr:txBody>
    </cdr:sp>
  </cdr:relSizeAnchor>
  <cdr:relSizeAnchor xmlns:cdr="http://schemas.openxmlformats.org/drawingml/2006/chartDrawing">
    <cdr:from>
      <cdr:x>0.30539</cdr:x>
      <cdr:y>0.62466</cdr:y>
    </cdr:from>
    <cdr:to>
      <cdr:x>0.35468</cdr:x>
      <cdr:y>0.6863</cdr:y>
    </cdr:to>
    <cdr:sp macro="" textlink="">
      <cdr:nvSpPr>
        <cdr:cNvPr id="30" name="ZoneTexte 1"/>
        <cdr:cNvSpPr txBox="1"/>
      </cdr:nvSpPr>
      <cdr:spPr>
        <a:xfrm xmlns:a="http://schemas.openxmlformats.org/drawingml/2006/main">
          <a:off x="1868985" y="2037015"/>
          <a:ext cx="301655" cy="20100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a:solidFill>
                <a:srgbClr val="595959"/>
              </a:solidFill>
            </a:rPr>
            <a:t>**</a:t>
          </a:r>
        </a:p>
      </cdr:txBody>
    </cdr:sp>
  </cdr:relSizeAnchor>
  <cdr:relSizeAnchor xmlns:cdr="http://schemas.openxmlformats.org/drawingml/2006/chartDrawing">
    <cdr:from>
      <cdr:x>0.15259</cdr:x>
      <cdr:y>0.626</cdr:y>
    </cdr:from>
    <cdr:to>
      <cdr:x>0.20187</cdr:x>
      <cdr:y>0.68764</cdr:y>
    </cdr:to>
    <cdr:sp macro="" textlink="">
      <cdr:nvSpPr>
        <cdr:cNvPr id="31" name="ZoneTexte 1"/>
        <cdr:cNvSpPr txBox="1"/>
      </cdr:nvSpPr>
      <cdr:spPr>
        <a:xfrm xmlns:a="http://schemas.openxmlformats.org/drawingml/2006/main">
          <a:off x="933849" y="2041384"/>
          <a:ext cx="301594" cy="20100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a:solidFill>
                <a:srgbClr val="595959"/>
              </a:solidFill>
            </a:rPr>
            <a:t>*</a:t>
          </a:r>
        </a:p>
      </cdr:txBody>
    </cdr:sp>
  </cdr:relSizeAnchor>
  <cdr:relSizeAnchor xmlns:cdr="http://schemas.openxmlformats.org/drawingml/2006/chartDrawing">
    <cdr:from>
      <cdr:x>0.25446</cdr:x>
      <cdr:y>0.626</cdr:y>
    </cdr:from>
    <cdr:to>
      <cdr:x>0.30374</cdr:x>
      <cdr:y>0.68764</cdr:y>
    </cdr:to>
    <cdr:sp macro="" textlink="">
      <cdr:nvSpPr>
        <cdr:cNvPr id="32" name="ZoneTexte 1"/>
        <cdr:cNvSpPr txBox="1"/>
      </cdr:nvSpPr>
      <cdr:spPr>
        <a:xfrm xmlns:a="http://schemas.openxmlformats.org/drawingml/2006/main">
          <a:off x="1557294" y="2041384"/>
          <a:ext cx="301593" cy="20100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a:solidFill>
                <a:srgbClr val="595959"/>
              </a:solidFill>
            </a:rPr>
            <a:t>*</a:t>
          </a:r>
        </a:p>
      </cdr:txBody>
    </cdr:sp>
  </cdr:relSizeAnchor>
</c:userShapes>
</file>

<file path=xl/drawings/drawing22.xml><?xml version="1.0" encoding="utf-8"?>
<c:userShapes xmlns:c="http://schemas.openxmlformats.org/drawingml/2006/chart">
  <cdr:relSizeAnchor xmlns:cdr="http://schemas.openxmlformats.org/drawingml/2006/chartDrawing">
    <cdr:from>
      <cdr:x>0.17424</cdr:x>
      <cdr:y>0.16606</cdr:y>
    </cdr:from>
    <cdr:to>
      <cdr:x>0.33826</cdr:x>
      <cdr:y>0.20422</cdr:y>
    </cdr:to>
    <cdr:cxnSp macro="">
      <cdr:nvCxnSpPr>
        <cdr:cNvPr id="2" name="Connecteur droit avec flèche 1"/>
        <cdr:cNvCxnSpPr/>
      </cdr:nvCxnSpPr>
      <cdr:spPr>
        <a:xfrm xmlns:a="http://schemas.openxmlformats.org/drawingml/2006/main">
          <a:off x="1066378" y="478243"/>
          <a:ext cx="1003802" cy="109901"/>
        </a:xfrm>
        <a:prstGeom xmlns:a="http://schemas.openxmlformats.org/drawingml/2006/main" prst="straightConnector1">
          <a:avLst/>
        </a:prstGeom>
        <a:ln xmlns:a="http://schemas.openxmlformats.org/drawingml/2006/main" w="9525">
          <a:solidFill>
            <a:srgbClr val="0070C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0.24855</cdr:x>
      <cdr:y>0.10044</cdr:y>
    </cdr:from>
    <cdr:to>
      <cdr:x>0.44092</cdr:x>
      <cdr:y>0.18141</cdr:y>
    </cdr:to>
    <cdr:sp macro="" textlink="">
      <cdr:nvSpPr>
        <cdr:cNvPr id="3" name="ZoneTexte 47"/>
        <cdr:cNvSpPr txBox="1"/>
      </cdr:nvSpPr>
      <cdr:spPr>
        <a:xfrm xmlns:a="http://schemas.openxmlformats.org/drawingml/2006/main">
          <a:off x="1521126" y="289267"/>
          <a:ext cx="1177310" cy="23320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900">
              <a:solidFill>
                <a:srgbClr val="0070C0"/>
              </a:solidFill>
            </a:rPr>
            <a:t>-1,0% par an en moy.</a:t>
          </a:r>
        </a:p>
      </cdr:txBody>
    </cdr:sp>
  </cdr:relSizeAnchor>
  <cdr:relSizeAnchor xmlns:cdr="http://schemas.openxmlformats.org/drawingml/2006/chartDrawing">
    <cdr:from>
      <cdr:x>0.60843</cdr:x>
      <cdr:y>0.12357</cdr:y>
    </cdr:from>
    <cdr:to>
      <cdr:x>0.95725</cdr:x>
      <cdr:y>0.23822</cdr:y>
    </cdr:to>
    <cdr:sp macro="" textlink="">
      <cdr:nvSpPr>
        <cdr:cNvPr id="7" name="ZoneTexte 54"/>
        <cdr:cNvSpPr txBox="1"/>
      </cdr:nvSpPr>
      <cdr:spPr>
        <a:xfrm xmlns:a="http://schemas.openxmlformats.org/drawingml/2006/main">
          <a:off x="3723593" y="355895"/>
          <a:ext cx="2134779" cy="330192"/>
        </a:xfrm>
        <a:prstGeom xmlns:a="http://schemas.openxmlformats.org/drawingml/2006/main" prst="rect">
          <a:avLst/>
        </a:prstGeom>
        <a:solidFill xmlns:a="http://schemas.openxmlformats.org/drawingml/2006/main">
          <a:schemeClr val="lt1"/>
        </a:solidFill>
        <a:ln xmlns:a="http://schemas.openxmlformats.org/drawingml/2006/main" w="9525" cmpd="sng">
          <a:solidFill>
            <a:srgbClr val="00B050"/>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900">
              <a:solidFill>
                <a:srgbClr val="00B050"/>
              </a:solidFill>
            </a:rPr>
            <a:t>Objectif scénario SNBC 2015 entre</a:t>
          </a:r>
          <a:r>
            <a:rPr lang="fr-FR" sz="900" baseline="0">
              <a:solidFill>
                <a:srgbClr val="00B050"/>
              </a:solidFill>
            </a:rPr>
            <a:t> 2015 et 2018</a:t>
          </a:r>
          <a:r>
            <a:rPr lang="fr-FR" sz="900">
              <a:solidFill>
                <a:srgbClr val="00B050"/>
              </a:solidFill>
            </a:rPr>
            <a:t> : -2,7% par an en moyenne</a:t>
          </a:r>
        </a:p>
      </cdr:txBody>
    </cdr:sp>
  </cdr:relSizeAnchor>
</c:userShapes>
</file>

<file path=xl/drawings/drawing23.xml><?xml version="1.0" encoding="utf-8"?>
<c:userShapes xmlns:c="http://schemas.openxmlformats.org/drawingml/2006/chart">
  <cdr:relSizeAnchor xmlns:cdr="http://schemas.openxmlformats.org/drawingml/2006/chartDrawing">
    <cdr:from>
      <cdr:x>0.17843</cdr:x>
      <cdr:y>0.16811</cdr:y>
    </cdr:from>
    <cdr:to>
      <cdr:x>0.28781</cdr:x>
      <cdr:y>0.27291</cdr:y>
    </cdr:to>
    <cdr:cxnSp macro="">
      <cdr:nvCxnSpPr>
        <cdr:cNvPr id="2" name="Connecteur droit avec flèche 1"/>
        <cdr:cNvCxnSpPr/>
      </cdr:nvCxnSpPr>
      <cdr:spPr>
        <a:xfrm xmlns:a="http://schemas.openxmlformats.org/drawingml/2006/main" flipV="1">
          <a:off x="1092008" y="548220"/>
          <a:ext cx="669419" cy="341743"/>
        </a:xfrm>
        <a:prstGeom xmlns:a="http://schemas.openxmlformats.org/drawingml/2006/main" prst="straightConnector1">
          <a:avLst/>
        </a:prstGeom>
        <a:ln xmlns:a="http://schemas.openxmlformats.org/drawingml/2006/main" w="9525">
          <a:solidFill>
            <a:srgbClr val="0070C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0.09792</cdr:x>
      <cdr:y>0.1266</cdr:y>
    </cdr:from>
    <cdr:to>
      <cdr:x>0.2939</cdr:x>
      <cdr:y>0.19811</cdr:y>
    </cdr:to>
    <cdr:sp macro="" textlink="">
      <cdr:nvSpPr>
        <cdr:cNvPr id="3" name="ZoneTexte 47"/>
        <cdr:cNvSpPr txBox="1"/>
      </cdr:nvSpPr>
      <cdr:spPr>
        <a:xfrm xmlns:a="http://schemas.openxmlformats.org/drawingml/2006/main">
          <a:off x="599257" y="412848"/>
          <a:ext cx="1199431" cy="23320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900">
              <a:solidFill>
                <a:srgbClr val="0070C0"/>
              </a:solidFill>
            </a:rPr>
            <a:t>+7,8% par an en moy.</a:t>
          </a:r>
        </a:p>
      </cdr:txBody>
    </cdr:sp>
  </cdr:relSizeAnchor>
  <cdr:relSizeAnchor xmlns:cdr="http://schemas.openxmlformats.org/drawingml/2006/chartDrawing">
    <cdr:from>
      <cdr:x>0.28874</cdr:x>
      <cdr:y>0.17303</cdr:y>
    </cdr:from>
    <cdr:to>
      <cdr:x>0.33973</cdr:x>
      <cdr:y>0.27822</cdr:y>
    </cdr:to>
    <cdr:cxnSp macro="">
      <cdr:nvCxnSpPr>
        <cdr:cNvPr id="4" name="Connecteur droit avec flèche 3"/>
        <cdr:cNvCxnSpPr/>
      </cdr:nvCxnSpPr>
      <cdr:spPr>
        <a:xfrm xmlns:a="http://schemas.openxmlformats.org/drawingml/2006/main">
          <a:off x="1767117" y="564247"/>
          <a:ext cx="312027" cy="343034"/>
        </a:xfrm>
        <a:prstGeom xmlns:a="http://schemas.openxmlformats.org/drawingml/2006/main" prst="straightConnector1">
          <a:avLst/>
        </a:prstGeom>
        <a:ln xmlns:a="http://schemas.openxmlformats.org/drawingml/2006/main" w="9525">
          <a:solidFill>
            <a:srgbClr val="0070C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0.30425</cdr:x>
      <cdr:y>0.19072</cdr:y>
    </cdr:from>
    <cdr:to>
      <cdr:x>0.38705</cdr:x>
      <cdr:y>0.26223</cdr:y>
    </cdr:to>
    <cdr:sp macro="" textlink="">
      <cdr:nvSpPr>
        <cdr:cNvPr id="5" name="ZoneTexte 51"/>
        <cdr:cNvSpPr txBox="1"/>
      </cdr:nvSpPr>
      <cdr:spPr>
        <a:xfrm xmlns:a="http://schemas.openxmlformats.org/drawingml/2006/main">
          <a:off x="1862033" y="621929"/>
          <a:ext cx="506742" cy="23320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900" i="1">
              <a:solidFill>
                <a:srgbClr val="0070C0"/>
              </a:solidFill>
            </a:rPr>
            <a:t>-15,2%</a:t>
          </a:r>
        </a:p>
      </cdr:txBody>
    </cdr:sp>
  </cdr:relSizeAnchor>
  <cdr:relSizeAnchor xmlns:cdr="http://schemas.openxmlformats.org/drawingml/2006/chartDrawing">
    <cdr:from>
      <cdr:x>0.42462</cdr:x>
      <cdr:y>0.4782</cdr:y>
    </cdr:from>
    <cdr:to>
      <cdr:x>0.79674</cdr:x>
      <cdr:y>0.60217</cdr:y>
    </cdr:to>
    <cdr:sp macro="" textlink="">
      <cdr:nvSpPr>
        <cdr:cNvPr id="12" name="ZoneTexte 54"/>
        <cdr:cNvSpPr txBox="1"/>
      </cdr:nvSpPr>
      <cdr:spPr>
        <a:xfrm xmlns:a="http://schemas.openxmlformats.org/drawingml/2006/main">
          <a:off x="2598673" y="1559412"/>
          <a:ext cx="2277359" cy="404279"/>
        </a:xfrm>
        <a:prstGeom xmlns:a="http://schemas.openxmlformats.org/drawingml/2006/main" prst="rect">
          <a:avLst/>
        </a:prstGeom>
        <a:solidFill xmlns:a="http://schemas.openxmlformats.org/drawingml/2006/main">
          <a:schemeClr val="lt1"/>
        </a:solidFill>
        <a:ln xmlns:a="http://schemas.openxmlformats.org/drawingml/2006/main" w="9525" cmpd="sng">
          <a:solidFill>
            <a:srgbClr val="00B050"/>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900">
              <a:solidFill>
                <a:srgbClr val="00B050"/>
              </a:solidFill>
            </a:rPr>
            <a:t>Objectif scénario SNBC 2015 entre</a:t>
          </a:r>
          <a:r>
            <a:rPr lang="fr-FR" sz="900" baseline="0">
              <a:solidFill>
                <a:srgbClr val="00B050"/>
              </a:solidFill>
            </a:rPr>
            <a:t> 2015 et 2018</a:t>
          </a:r>
          <a:r>
            <a:rPr lang="fr-FR" sz="900">
              <a:solidFill>
                <a:srgbClr val="00B050"/>
              </a:solidFill>
            </a:rPr>
            <a:t> : -0,0% par an en moyenne </a:t>
          </a:r>
        </a:p>
      </cdr:txBody>
    </cdr:sp>
  </cdr:relSizeAnchor>
  <cdr:relSizeAnchor xmlns:cdr="http://schemas.openxmlformats.org/drawingml/2006/chartDrawing">
    <cdr:from>
      <cdr:x>0.63918</cdr:x>
      <cdr:y>0.72649</cdr:y>
    </cdr:from>
    <cdr:to>
      <cdr:x>0.99007</cdr:x>
      <cdr:y>0.85974</cdr:y>
    </cdr:to>
    <cdr:sp macro="" textlink="">
      <cdr:nvSpPr>
        <cdr:cNvPr id="14" name="ZoneTexte 1"/>
        <cdr:cNvSpPr txBox="1"/>
      </cdr:nvSpPr>
      <cdr:spPr>
        <a:xfrm xmlns:a="http://schemas.openxmlformats.org/drawingml/2006/main">
          <a:off x="3911781" y="2369092"/>
          <a:ext cx="2147447" cy="434529"/>
        </a:xfrm>
        <a:prstGeom xmlns:a="http://schemas.openxmlformats.org/drawingml/2006/main" prst="rect">
          <a:avLst/>
        </a:prstGeom>
        <a:solidFill xmlns:a="http://schemas.openxmlformats.org/drawingml/2006/main">
          <a:sysClr val="window" lastClr="FFFFFF"/>
        </a:solidFill>
        <a:ln xmlns:a="http://schemas.openxmlformats.org/drawingml/2006/main" w="6350">
          <a:no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fr-FR" sz="900" i="1">
              <a:solidFill>
                <a:srgbClr val="595959"/>
              </a:solidFill>
            </a:rPr>
            <a:t>Climat hivernal : *** extrêmement doux </a:t>
          </a:r>
        </a:p>
        <a:p xmlns:a="http://schemas.openxmlformats.org/drawingml/2006/main">
          <a:pPr algn="l"/>
          <a:r>
            <a:rPr lang="fr-FR" sz="900" i="1">
              <a:solidFill>
                <a:srgbClr val="595959"/>
              </a:solidFill>
            </a:rPr>
            <a:t>                              ** très doux </a:t>
          </a:r>
        </a:p>
        <a:p xmlns:a="http://schemas.openxmlformats.org/drawingml/2006/main">
          <a:pPr algn="l"/>
          <a:r>
            <a:rPr lang="fr-FR" sz="900" i="1">
              <a:solidFill>
                <a:srgbClr val="595959"/>
              </a:solidFill>
            </a:rPr>
            <a:t>                              *</a:t>
          </a:r>
          <a:r>
            <a:rPr lang="fr-FR" sz="900" i="1" baseline="0">
              <a:solidFill>
                <a:srgbClr val="595959"/>
              </a:solidFill>
            </a:rPr>
            <a:t> </a:t>
          </a:r>
          <a:r>
            <a:rPr lang="fr-FR" sz="900" i="1">
              <a:solidFill>
                <a:srgbClr val="595959"/>
              </a:solidFill>
            </a:rPr>
            <a:t>doux</a:t>
          </a:r>
        </a:p>
      </cdr:txBody>
    </cdr:sp>
  </cdr:relSizeAnchor>
  <cdr:relSizeAnchor xmlns:cdr="http://schemas.openxmlformats.org/drawingml/2006/chartDrawing">
    <cdr:from>
      <cdr:x>0.10027</cdr:x>
      <cdr:y>0.66633</cdr:y>
    </cdr:from>
    <cdr:to>
      <cdr:x>0.14956</cdr:x>
      <cdr:y>0.72797</cdr:y>
    </cdr:to>
    <cdr:sp macro="" textlink="">
      <cdr:nvSpPr>
        <cdr:cNvPr id="15" name="ZoneTexte 2"/>
        <cdr:cNvSpPr txBox="1"/>
      </cdr:nvSpPr>
      <cdr:spPr>
        <a:xfrm xmlns:a="http://schemas.openxmlformats.org/drawingml/2006/main">
          <a:off x="613652" y="2172900"/>
          <a:ext cx="301655" cy="20100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a:solidFill>
                <a:srgbClr val="595959"/>
              </a:solidFill>
            </a:rPr>
            <a:t>***</a:t>
          </a:r>
        </a:p>
      </cdr:txBody>
    </cdr:sp>
  </cdr:relSizeAnchor>
  <cdr:relSizeAnchor xmlns:cdr="http://schemas.openxmlformats.org/drawingml/2006/chartDrawing">
    <cdr:from>
      <cdr:x>0.21052</cdr:x>
      <cdr:y>0.67156</cdr:y>
    </cdr:from>
    <cdr:to>
      <cdr:x>0.2598</cdr:x>
      <cdr:y>0.7332</cdr:y>
    </cdr:to>
    <cdr:sp macro="" textlink="">
      <cdr:nvSpPr>
        <cdr:cNvPr id="16" name="ZoneTexte 1"/>
        <cdr:cNvSpPr txBox="1"/>
      </cdr:nvSpPr>
      <cdr:spPr>
        <a:xfrm xmlns:a="http://schemas.openxmlformats.org/drawingml/2006/main">
          <a:off x="1288412" y="2189942"/>
          <a:ext cx="301594" cy="20100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a:solidFill>
                <a:srgbClr val="595959"/>
              </a:solidFill>
            </a:rPr>
            <a:t>***</a:t>
          </a:r>
        </a:p>
      </cdr:txBody>
    </cdr:sp>
  </cdr:relSizeAnchor>
  <cdr:relSizeAnchor xmlns:cdr="http://schemas.openxmlformats.org/drawingml/2006/chartDrawing">
    <cdr:from>
      <cdr:x>0.3153</cdr:x>
      <cdr:y>0.67007</cdr:y>
    </cdr:from>
    <cdr:to>
      <cdr:x>0.36459</cdr:x>
      <cdr:y>0.73171</cdr:y>
    </cdr:to>
    <cdr:sp macro="" textlink="">
      <cdr:nvSpPr>
        <cdr:cNvPr id="17" name="ZoneTexte 1"/>
        <cdr:cNvSpPr txBox="1"/>
      </cdr:nvSpPr>
      <cdr:spPr>
        <a:xfrm xmlns:a="http://schemas.openxmlformats.org/drawingml/2006/main">
          <a:off x="1929636" y="2185099"/>
          <a:ext cx="301655" cy="20100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a:solidFill>
                <a:srgbClr val="595959"/>
              </a:solidFill>
            </a:rPr>
            <a:t>**</a:t>
          </a:r>
        </a:p>
      </cdr:txBody>
    </cdr:sp>
  </cdr:relSizeAnchor>
  <cdr:relSizeAnchor xmlns:cdr="http://schemas.openxmlformats.org/drawingml/2006/chartDrawing">
    <cdr:from>
      <cdr:x>0.15543</cdr:x>
      <cdr:y>0.67176</cdr:y>
    </cdr:from>
    <cdr:to>
      <cdr:x>0.20471</cdr:x>
      <cdr:y>0.7334</cdr:y>
    </cdr:to>
    <cdr:sp macro="" textlink="">
      <cdr:nvSpPr>
        <cdr:cNvPr id="18" name="ZoneTexte 1"/>
        <cdr:cNvSpPr txBox="1"/>
      </cdr:nvSpPr>
      <cdr:spPr>
        <a:xfrm xmlns:a="http://schemas.openxmlformats.org/drawingml/2006/main">
          <a:off x="951201" y="2190625"/>
          <a:ext cx="301594" cy="20100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a:solidFill>
                <a:srgbClr val="595959"/>
              </a:solidFill>
            </a:rPr>
            <a:t>*</a:t>
          </a:r>
        </a:p>
      </cdr:txBody>
    </cdr:sp>
  </cdr:relSizeAnchor>
  <cdr:relSizeAnchor xmlns:cdr="http://schemas.openxmlformats.org/drawingml/2006/chartDrawing">
    <cdr:from>
      <cdr:x>0.26154</cdr:x>
      <cdr:y>0.67141</cdr:y>
    </cdr:from>
    <cdr:to>
      <cdr:x>0.31082</cdr:x>
      <cdr:y>0.73305</cdr:y>
    </cdr:to>
    <cdr:sp macro="" textlink="">
      <cdr:nvSpPr>
        <cdr:cNvPr id="19" name="ZoneTexte 1"/>
        <cdr:cNvSpPr txBox="1"/>
      </cdr:nvSpPr>
      <cdr:spPr>
        <a:xfrm xmlns:a="http://schemas.openxmlformats.org/drawingml/2006/main">
          <a:off x="1600625" y="2189469"/>
          <a:ext cx="301593" cy="20100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a:solidFill>
                <a:srgbClr val="595959"/>
              </a:solidFill>
            </a:rPr>
            <a:t>*</a:t>
          </a:r>
        </a:p>
      </cdr:txBody>
    </cdr:sp>
  </cdr:relSizeAnchor>
</c:userShapes>
</file>

<file path=xl/drawings/drawing24.xml><?xml version="1.0" encoding="utf-8"?>
<c:userShapes xmlns:c="http://schemas.openxmlformats.org/drawingml/2006/chart">
  <cdr:relSizeAnchor xmlns:cdr="http://schemas.openxmlformats.org/drawingml/2006/chartDrawing">
    <cdr:from>
      <cdr:x>0.29552</cdr:x>
      <cdr:y>0.40821</cdr:y>
    </cdr:from>
    <cdr:to>
      <cdr:x>0.48789</cdr:x>
      <cdr:y>0.54088</cdr:y>
    </cdr:to>
    <cdr:sp macro="" textlink="">
      <cdr:nvSpPr>
        <cdr:cNvPr id="2" name="ZoneTexte 47"/>
        <cdr:cNvSpPr txBox="1"/>
      </cdr:nvSpPr>
      <cdr:spPr>
        <a:xfrm xmlns:a="http://schemas.openxmlformats.org/drawingml/2006/main">
          <a:off x="1808596" y="717550"/>
          <a:ext cx="1177310" cy="23320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900">
              <a:solidFill>
                <a:srgbClr val="0070C0"/>
              </a:solidFill>
            </a:rPr>
            <a:t>-1,2% par an en moy.</a:t>
          </a:r>
        </a:p>
      </cdr:txBody>
    </cdr:sp>
  </cdr:relSizeAnchor>
  <cdr:relSizeAnchor xmlns:cdr="http://schemas.openxmlformats.org/drawingml/2006/chartDrawing">
    <cdr:from>
      <cdr:x>0.81903</cdr:x>
      <cdr:y>0.62988</cdr:y>
    </cdr:from>
    <cdr:to>
      <cdr:x>0.89228</cdr:x>
      <cdr:y>0.76255</cdr:y>
    </cdr:to>
    <cdr:sp macro="" textlink="">
      <cdr:nvSpPr>
        <cdr:cNvPr id="3" name="ZoneTexte 47"/>
        <cdr:cNvSpPr txBox="1"/>
      </cdr:nvSpPr>
      <cdr:spPr>
        <a:xfrm xmlns:a="http://schemas.openxmlformats.org/drawingml/2006/main">
          <a:off x="5012459" y="1107208"/>
          <a:ext cx="448264" cy="23320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900" i="1">
              <a:solidFill>
                <a:srgbClr val="0070C0"/>
              </a:solidFill>
            </a:rPr>
            <a:t>-3,8%</a:t>
          </a:r>
        </a:p>
      </cdr:txBody>
    </cdr:sp>
  </cdr:relSizeAnchor>
</c:userShapes>
</file>

<file path=xl/drawings/drawing25.xml><?xml version="1.0" encoding="utf-8"?>
<c:userShapes xmlns:c="http://schemas.openxmlformats.org/drawingml/2006/chart">
  <cdr:relSizeAnchor xmlns:cdr="http://schemas.openxmlformats.org/drawingml/2006/chartDrawing">
    <cdr:from>
      <cdr:x>0.60346</cdr:x>
      <cdr:y>0.70958</cdr:y>
    </cdr:from>
    <cdr:to>
      <cdr:x>0.94226</cdr:x>
      <cdr:y>0.82665</cdr:y>
    </cdr:to>
    <cdr:sp macro="" textlink="">
      <cdr:nvSpPr>
        <cdr:cNvPr id="4" name="ZoneTexte 1"/>
        <cdr:cNvSpPr txBox="1"/>
      </cdr:nvSpPr>
      <cdr:spPr>
        <a:xfrm xmlns:a="http://schemas.openxmlformats.org/drawingml/2006/main">
          <a:off x="3695266" y="2313940"/>
          <a:ext cx="2074636" cy="381766"/>
        </a:xfrm>
        <a:prstGeom xmlns:a="http://schemas.openxmlformats.org/drawingml/2006/main" prst="rect">
          <a:avLst/>
        </a:prstGeom>
        <a:solidFill xmlns:a="http://schemas.openxmlformats.org/drawingml/2006/main">
          <a:sysClr val="window" lastClr="FFFFFF"/>
        </a:solidFill>
        <a:ln xmlns:a="http://schemas.openxmlformats.org/drawingml/2006/main" w="6350">
          <a:no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fr-FR" sz="900" i="1">
              <a:solidFill>
                <a:srgbClr val="595959"/>
              </a:solidFill>
            </a:rPr>
            <a:t>Climat hivernal : </a:t>
          </a:r>
          <a:r>
            <a:rPr lang="fr-FR" sz="900" i="1" baseline="0">
              <a:solidFill>
                <a:srgbClr val="595959"/>
              </a:solidFill>
            </a:rPr>
            <a:t>*** extrêmement doux </a:t>
          </a:r>
        </a:p>
        <a:p xmlns:a="http://schemas.openxmlformats.org/drawingml/2006/main">
          <a:pPr algn="l"/>
          <a:r>
            <a:rPr lang="fr-FR" sz="900" i="1" baseline="0">
              <a:solidFill>
                <a:srgbClr val="595959"/>
              </a:solidFill>
            </a:rPr>
            <a:t>                              ** très doux </a:t>
          </a:r>
        </a:p>
        <a:p xmlns:a="http://schemas.openxmlformats.org/drawingml/2006/main">
          <a:pPr algn="l"/>
          <a:r>
            <a:rPr lang="fr-FR" sz="900" i="1" baseline="0">
              <a:solidFill>
                <a:srgbClr val="595959"/>
              </a:solidFill>
            </a:rPr>
            <a:t>                              * doux</a:t>
          </a:r>
          <a:endParaRPr lang="fr-FR" sz="900" i="1">
            <a:solidFill>
              <a:srgbClr val="595959"/>
            </a:solidFill>
          </a:endParaRPr>
        </a:p>
      </cdr:txBody>
    </cdr:sp>
  </cdr:relSizeAnchor>
  <cdr:relSizeAnchor xmlns:cdr="http://schemas.openxmlformats.org/drawingml/2006/chartDrawing">
    <cdr:from>
      <cdr:x>0.09879</cdr:x>
      <cdr:y>0.65685</cdr:y>
    </cdr:from>
    <cdr:to>
      <cdr:x>0.14805</cdr:x>
      <cdr:y>0.71849</cdr:y>
    </cdr:to>
    <cdr:sp macro="" textlink="">
      <cdr:nvSpPr>
        <cdr:cNvPr id="5" name="ZoneTexte 2"/>
        <cdr:cNvSpPr txBox="1"/>
      </cdr:nvSpPr>
      <cdr:spPr>
        <a:xfrm xmlns:a="http://schemas.openxmlformats.org/drawingml/2006/main">
          <a:off x="604962" y="2141978"/>
          <a:ext cx="301642" cy="20100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a:solidFill>
                <a:srgbClr val="595959"/>
              </a:solidFill>
            </a:rPr>
            <a:t>***</a:t>
          </a:r>
        </a:p>
      </cdr:txBody>
    </cdr:sp>
  </cdr:relSizeAnchor>
  <cdr:relSizeAnchor xmlns:cdr="http://schemas.openxmlformats.org/drawingml/2006/chartDrawing">
    <cdr:from>
      <cdr:x>0.20332</cdr:x>
      <cdr:y>0.65711</cdr:y>
    </cdr:from>
    <cdr:to>
      <cdr:x>0.25258</cdr:x>
      <cdr:y>0.71875</cdr:y>
    </cdr:to>
    <cdr:sp macro="" textlink="">
      <cdr:nvSpPr>
        <cdr:cNvPr id="6" name="ZoneTexte 1"/>
        <cdr:cNvSpPr txBox="1"/>
      </cdr:nvSpPr>
      <cdr:spPr>
        <a:xfrm xmlns:a="http://schemas.openxmlformats.org/drawingml/2006/main">
          <a:off x="1245048" y="2142826"/>
          <a:ext cx="301641" cy="20100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a:solidFill>
                <a:srgbClr val="595959"/>
              </a:solidFill>
            </a:rPr>
            <a:t>***</a:t>
          </a:r>
        </a:p>
      </cdr:txBody>
    </cdr:sp>
  </cdr:relSizeAnchor>
  <cdr:relSizeAnchor xmlns:cdr="http://schemas.openxmlformats.org/drawingml/2006/chartDrawing">
    <cdr:from>
      <cdr:x>0.3038</cdr:x>
      <cdr:y>0.65828</cdr:y>
    </cdr:from>
    <cdr:to>
      <cdr:x>0.35306</cdr:x>
      <cdr:y>0.71992</cdr:y>
    </cdr:to>
    <cdr:sp macro="" textlink="">
      <cdr:nvSpPr>
        <cdr:cNvPr id="7" name="ZoneTexte 1"/>
        <cdr:cNvSpPr txBox="1"/>
      </cdr:nvSpPr>
      <cdr:spPr>
        <a:xfrm xmlns:a="http://schemas.openxmlformats.org/drawingml/2006/main">
          <a:off x="1860333" y="2146641"/>
          <a:ext cx="301642" cy="20100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a:solidFill>
                <a:srgbClr val="595959"/>
              </a:solidFill>
            </a:rPr>
            <a:t>**</a:t>
          </a:r>
        </a:p>
      </cdr:txBody>
    </cdr:sp>
  </cdr:relSizeAnchor>
  <cdr:relSizeAnchor xmlns:cdr="http://schemas.openxmlformats.org/drawingml/2006/chartDrawing">
    <cdr:from>
      <cdr:x>0.15107</cdr:x>
      <cdr:y>0.65661</cdr:y>
    </cdr:from>
    <cdr:to>
      <cdr:x>0.20034</cdr:x>
      <cdr:y>0.71825</cdr:y>
    </cdr:to>
    <cdr:sp macro="" textlink="">
      <cdr:nvSpPr>
        <cdr:cNvPr id="8" name="ZoneTexte 1"/>
        <cdr:cNvSpPr txBox="1"/>
      </cdr:nvSpPr>
      <cdr:spPr>
        <a:xfrm xmlns:a="http://schemas.openxmlformats.org/drawingml/2006/main">
          <a:off x="925097" y="2141195"/>
          <a:ext cx="301703" cy="201009"/>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a:solidFill>
                <a:srgbClr val="595959"/>
              </a:solidFill>
            </a:rPr>
            <a:t>*</a:t>
          </a:r>
        </a:p>
      </cdr:txBody>
    </cdr:sp>
  </cdr:relSizeAnchor>
  <cdr:relSizeAnchor xmlns:cdr="http://schemas.openxmlformats.org/drawingml/2006/chartDrawing">
    <cdr:from>
      <cdr:x>0.25147</cdr:x>
      <cdr:y>0.65661</cdr:y>
    </cdr:from>
    <cdr:to>
      <cdr:x>0.30073</cdr:x>
      <cdr:y>0.71825</cdr:y>
    </cdr:to>
    <cdr:sp macro="" textlink="">
      <cdr:nvSpPr>
        <cdr:cNvPr id="9" name="ZoneTexte 1"/>
        <cdr:cNvSpPr txBox="1"/>
      </cdr:nvSpPr>
      <cdr:spPr>
        <a:xfrm xmlns:a="http://schemas.openxmlformats.org/drawingml/2006/main">
          <a:off x="1539892" y="2141195"/>
          <a:ext cx="301642" cy="201009"/>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a:solidFill>
                <a:srgbClr val="595959"/>
              </a:solidFill>
            </a:rPr>
            <a:t>*</a:t>
          </a:r>
        </a:p>
      </cdr:txBody>
    </cdr:sp>
  </cdr:relSizeAnchor>
</c:userShapes>
</file>

<file path=xl/drawings/drawing26.xml><?xml version="1.0" encoding="utf-8"?>
<c:userShapes xmlns:c="http://schemas.openxmlformats.org/drawingml/2006/chart">
  <cdr:relSizeAnchor xmlns:cdr="http://schemas.openxmlformats.org/drawingml/2006/chartDrawing">
    <cdr:from>
      <cdr:x>0.91685</cdr:x>
      <cdr:y>0.48447</cdr:y>
    </cdr:from>
    <cdr:to>
      <cdr:x>0.92431</cdr:x>
      <cdr:y>0.57398</cdr:y>
    </cdr:to>
    <cdr:sp macro="" textlink="">
      <cdr:nvSpPr>
        <cdr:cNvPr id="2" name="Parenthèse fermante 1"/>
        <cdr:cNvSpPr/>
      </cdr:nvSpPr>
      <cdr:spPr>
        <a:xfrm xmlns:a="http://schemas.openxmlformats.org/drawingml/2006/main">
          <a:off x="5612914" y="1437410"/>
          <a:ext cx="45719" cy="265550"/>
        </a:xfrm>
        <a:prstGeom xmlns:a="http://schemas.openxmlformats.org/drawingml/2006/main" prst="rightBracket">
          <a:avLst/>
        </a:prstGeom>
        <a:ln xmlns:a="http://schemas.openxmlformats.org/drawingml/2006/main" w="19050">
          <a:solidFill>
            <a:srgbClr val="545454"/>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dr:relSizeAnchor xmlns:cdr="http://schemas.openxmlformats.org/drawingml/2006/chartDrawing">
    <cdr:from>
      <cdr:x>0.8079</cdr:x>
      <cdr:y>0.72376</cdr:y>
    </cdr:from>
    <cdr:to>
      <cdr:x>0.98759</cdr:x>
      <cdr:y>0.9102</cdr:y>
    </cdr:to>
    <cdr:sp macro="" textlink="">
      <cdr:nvSpPr>
        <cdr:cNvPr id="3" name="ZoneTexte 2"/>
        <cdr:cNvSpPr txBox="1"/>
      </cdr:nvSpPr>
      <cdr:spPr>
        <a:xfrm xmlns:a="http://schemas.openxmlformats.org/drawingml/2006/main">
          <a:off x="4944342" y="2168902"/>
          <a:ext cx="1099705" cy="558712"/>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r>
            <a:rPr lang="fr-FR" sz="800">
              <a:solidFill>
                <a:srgbClr val="595959"/>
              </a:solidFill>
            </a:rPr>
            <a:t>Pertes d'exploitation et de transformation</a:t>
          </a:r>
        </a:p>
      </cdr:txBody>
    </cdr:sp>
  </cdr:relSizeAnchor>
  <cdr:relSizeAnchor xmlns:cdr="http://schemas.openxmlformats.org/drawingml/2006/chartDrawing">
    <cdr:from>
      <cdr:x>0.8079</cdr:x>
      <cdr:y>0.72665</cdr:y>
    </cdr:from>
    <cdr:to>
      <cdr:x>0.98334</cdr:x>
      <cdr:y>0.83604</cdr:y>
    </cdr:to>
    <cdr:sp macro="" textlink="">
      <cdr:nvSpPr>
        <cdr:cNvPr id="4" name="Légende encadrée 2 3"/>
        <cdr:cNvSpPr/>
      </cdr:nvSpPr>
      <cdr:spPr>
        <a:xfrm xmlns:a="http://schemas.openxmlformats.org/drawingml/2006/main" rot="5400000">
          <a:off x="5320702" y="1781180"/>
          <a:ext cx="324538" cy="1074041"/>
        </a:xfrm>
        <a:prstGeom xmlns:a="http://schemas.openxmlformats.org/drawingml/2006/main" prst="borderCallout2">
          <a:avLst>
            <a:gd name="adj1" fmla="val 18750"/>
            <a:gd name="adj2" fmla="val -8333"/>
            <a:gd name="adj3" fmla="val 18750"/>
            <a:gd name="adj4" fmla="val -16667"/>
            <a:gd name="adj5" fmla="val 33156"/>
            <a:gd name="adj6" fmla="val -138645"/>
          </a:avLst>
        </a:prstGeom>
        <a:noFill xmlns:a="http://schemas.openxmlformats.org/drawingml/2006/main"/>
        <a:ln xmlns:a="http://schemas.openxmlformats.org/drawingml/2006/main" w="19050">
          <a:solidFill>
            <a:srgbClr val="545454"/>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userShapes>
</file>

<file path=xl/drawings/drawing3.xml><?xml version="1.0" encoding="utf-8"?>
<c:userShapes xmlns:c="http://schemas.openxmlformats.org/drawingml/2006/chart">
  <cdr:relSizeAnchor xmlns:cdr="http://schemas.openxmlformats.org/drawingml/2006/chartDrawing">
    <cdr:from>
      <cdr:x>0.21111</cdr:x>
      <cdr:y>0.07451</cdr:y>
    </cdr:from>
    <cdr:to>
      <cdr:x>0.39733</cdr:x>
      <cdr:y>0.14764</cdr:y>
    </cdr:to>
    <cdr:sp macro="" textlink="">
      <cdr:nvSpPr>
        <cdr:cNvPr id="18" name="ZoneTexte 47"/>
        <cdr:cNvSpPr txBox="1"/>
      </cdr:nvSpPr>
      <cdr:spPr>
        <a:xfrm xmlns:a="http://schemas.openxmlformats.org/drawingml/2006/main">
          <a:off x="1291993" y="242977"/>
          <a:ext cx="1139667" cy="23847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800" i="0">
              <a:solidFill>
                <a:srgbClr val="0070C0"/>
              </a:solidFill>
            </a:rPr>
            <a:t>-0,3% par an </a:t>
          </a:r>
          <a:r>
            <a:rPr lang="fr-FR" sz="900" i="0">
              <a:solidFill>
                <a:srgbClr val="0070C0"/>
              </a:solidFill>
            </a:rPr>
            <a:t>en</a:t>
          </a:r>
          <a:r>
            <a:rPr lang="fr-FR" sz="800" i="0">
              <a:solidFill>
                <a:srgbClr val="0070C0"/>
              </a:solidFill>
            </a:rPr>
            <a:t> moy.</a:t>
          </a:r>
        </a:p>
      </cdr:txBody>
    </cdr:sp>
  </cdr:relSizeAnchor>
  <cdr:relSizeAnchor xmlns:cdr="http://schemas.openxmlformats.org/drawingml/2006/chartDrawing">
    <cdr:from>
      <cdr:x>0.39483</cdr:x>
      <cdr:y>0.16499</cdr:y>
    </cdr:from>
    <cdr:to>
      <cdr:x>0.45991</cdr:x>
      <cdr:y>0.20944</cdr:y>
    </cdr:to>
    <cdr:cxnSp macro="">
      <cdr:nvCxnSpPr>
        <cdr:cNvPr id="19" name="Connecteur droit avec flèche 18"/>
        <cdr:cNvCxnSpPr/>
      </cdr:nvCxnSpPr>
      <cdr:spPr>
        <a:xfrm xmlns:a="http://schemas.openxmlformats.org/drawingml/2006/main">
          <a:off x="2416360" y="538032"/>
          <a:ext cx="398289" cy="144952"/>
        </a:xfrm>
        <a:prstGeom xmlns:a="http://schemas.openxmlformats.org/drawingml/2006/main" prst="straightConnector1">
          <a:avLst/>
        </a:prstGeom>
        <a:ln xmlns:a="http://schemas.openxmlformats.org/drawingml/2006/main" w="9525">
          <a:solidFill>
            <a:srgbClr val="0070C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0.43857</cdr:x>
      <cdr:y>0.14602</cdr:y>
    </cdr:from>
    <cdr:to>
      <cdr:x>0.63059</cdr:x>
      <cdr:y>0.21753</cdr:y>
    </cdr:to>
    <cdr:sp macro="" textlink="">
      <cdr:nvSpPr>
        <cdr:cNvPr id="20" name="ZoneTexte 51"/>
        <cdr:cNvSpPr txBox="1"/>
      </cdr:nvSpPr>
      <cdr:spPr>
        <a:xfrm xmlns:a="http://schemas.openxmlformats.org/drawingml/2006/main">
          <a:off x="2684048" y="476171"/>
          <a:ext cx="1175163" cy="233194"/>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900" i="0">
              <a:solidFill>
                <a:srgbClr val="0070C0"/>
              </a:solidFill>
            </a:rPr>
            <a:t>-2,1% par an en moy.</a:t>
          </a:r>
        </a:p>
      </cdr:txBody>
    </cdr:sp>
  </cdr:relSizeAnchor>
  <cdr:relSizeAnchor xmlns:cdr="http://schemas.openxmlformats.org/drawingml/2006/chartDrawing">
    <cdr:from>
      <cdr:x>0.11044</cdr:x>
      <cdr:y>0.11688</cdr:y>
    </cdr:from>
    <cdr:to>
      <cdr:x>0.39341</cdr:x>
      <cdr:y>0.16198</cdr:y>
    </cdr:to>
    <cdr:cxnSp macro="">
      <cdr:nvCxnSpPr>
        <cdr:cNvPr id="6" name="Connecteur droit avec flèche 5"/>
        <cdr:cNvCxnSpPr/>
      </cdr:nvCxnSpPr>
      <cdr:spPr>
        <a:xfrm xmlns:a="http://schemas.openxmlformats.org/drawingml/2006/main">
          <a:off x="675893" y="336613"/>
          <a:ext cx="1731777" cy="129888"/>
        </a:xfrm>
        <a:prstGeom xmlns:a="http://schemas.openxmlformats.org/drawingml/2006/main" prst="straightConnector1">
          <a:avLst/>
        </a:prstGeom>
        <a:ln xmlns:a="http://schemas.openxmlformats.org/drawingml/2006/main" w="9525">
          <a:solidFill>
            <a:srgbClr val="0070C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4.xml><?xml version="1.0" encoding="utf-8"?>
<c:userShapes xmlns:c="http://schemas.openxmlformats.org/drawingml/2006/chart">
  <cdr:relSizeAnchor xmlns:cdr="http://schemas.openxmlformats.org/drawingml/2006/chartDrawing">
    <cdr:from>
      <cdr:x>0.10311</cdr:x>
      <cdr:y>0.17588</cdr:y>
    </cdr:from>
    <cdr:to>
      <cdr:x>0.49587</cdr:x>
      <cdr:y>0.26523</cdr:y>
    </cdr:to>
    <cdr:cxnSp macro="">
      <cdr:nvCxnSpPr>
        <cdr:cNvPr id="2" name="Connecteur droit avec flèche 1"/>
        <cdr:cNvCxnSpPr/>
      </cdr:nvCxnSpPr>
      <cdr:spPr>
        <a:xfrm xmlns:a="http://schemas.openxmlformats.org/drawingml/2006/main">
          <a:off x="631033" y="512076"/>
          <a:ext cx="2403701" cy="260130"/>
        </a:xfrm>
        <a:prstGeom xmlns:a="http://schemas.openxmlformats.org/drawingml/2006/main" prst="straightConnector1">
          <a:avLst/>
        </a:prstGeom>
        <a:ln xmlns:a="http://schemas.openxmlformats.org/drawingml/2006/main" w="9525">
          <a:solidFill>
            <a:srgbClr val="0070C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0.31134</cdr:x>
      <cdr:y>0.15493</cdr:y>
    </cdr:from>
    <cdr:to>
      <cdr:x>0.49503</cdr:x>
      <cdr:y>0.24603</cdr:y>
    </cdr:to>
    <cdr:sp macro="" textlink="">
      <cdr:nvSpPr>
        <cdr:cNvPr id="3" name="ZoneTexte 62"/>
        <cdr:cNvSpPr txBox="1"/>
      </cdr:nvSpPr>
      <cdr:spPr>
        <a:xfrm xmlns:a="http://schemas.openxmlformats.org/drawingml/2006/main">
          <a:off x="1905379" y="451091"/>
          <a:ext cx="1124182" cy="265238"/>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900">
              <a:solidFill>
                <a:srgbClr val="0070C0"/>
              </a:solidFill>
            </a:rPr>
            <a:t>-0,9% par an en moy.</a:t>
          </a:r>
        </a:p>
      </cdr:txBody>
    </cdr:sp>
  </cdr:relSizeAnchor>
  <cdr:relSizeAnchor xmlns:cdr="http://schemas.openxmlformats.org/drawingml/2006/chartDrawing">
    <cdr:from>
      <cdr:x>0.46743</cdr:x>
      <cdr:y>0.48382</cdr:y>
    </cdr:from>
    <cdr:to>
      <cdr:x>0.83124</cdr:x>
      <cdr:y>0.61089</cdr:y>
    </cdr:to>
    <cdr:sp macro="" textlink="">
      <cdr:nvSpPr>
        <cdr:cNvPr id="4" name="ZoneTexte 54"/>
        <cdr:cNvSpPr txBox="1"/>
      </cdr:nvSpPr>
      <cdr:spPr>
        <a:xfrm xmlns:a="http://schemas.openxmlformats.org/drawingml/2006/main">
          <a:off x="2860656" y="1408635"/>
          <a:ext cx="2226517" cy="369964"/>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accent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fr-FR" sz="900">
              <a:solidFill>
                <a:srgbClr val="0070C0"/>
              </a:solidFill>
            </a:rPr>
            <a:t>Baisse entre</a:t>
          </a:r>
          <a:r>
            <a:rPr lang="fr-FR" sz="900" baseline="0">
              <a:solidFill>
                <a:srgbClr val="0070C0"/>
              </a:solidFill>
            </a:rPr>
            <a:t> 2015 et 2017</a:t>
          </a:r>
          <a:r>
            <a:rPr lang="fr-FR" sz="900">
              <a:solidFill>
                <a:srgbClr val="0070C0"/>
              </a:solidFill>
            </a:rPr>
            <a:t> : -0,0% par an en moyenne </a:t>
          </a:r>
        </a:p>
      </cdr:txBody>
    </cdr:sp>
  </cdr:relSizeAnchor>
  <cdr:relSizeAnchor xmlns:cdr="http://schemas.openxmlformats.org/drawingml/2006/chartDrawing">
    <cdr:from>
      <cdr:x>0.09786</cdr:x>
      <cdr:y>0.4826</cdr:y>
    </cdr:from>
    <cdr:to>
      <cdr:x>0.46167</cdr:x>
      <cdr:y>0.60967</cdr:y>
    </cdr:to>
    <cdr:sp macro="" textlink="">
      <cdr:nvSpPr>
        <cdr:cNvPr id="6" name="ZoneTexte 54"/>
        <cdr:cNvSpPr txBox="1"/>
      </cdr:nvSpPr>
      <cdr:spPr>
        <a:xfrm xmlns:a="http://schemas.openxmlformats.org/drawingml/2006/main">
          <a:off x="598919" y="1405078"/>
          <a:ext cx="2226518" cy="369964"/>
        </a:xfrm>
        <a:prstGeom xmlns:a="http://schemas.openxmlformats.org/drawingml/2006/main" prst="rect">
          <a:avLst/>
        </a:prstGeom>
        <a:solidFill xmlns:a="http://schemas.openxmlformats.org/drawingml/2006/main">
          <a:schemeClr val="lt1"/>
        </a:solidFill>
        <a:ln xmlns:a="http://schemas.openxmlformats.org/drawingml/2006/main" w="9525" cmpd="sng">
          <a:solidFill>
            <a:srgbClr val="00B050"/>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fr-FR" sz="900">
              <a:solidFill>
                <a:srgbClr val="00B050"/>
              </a:solidFill>
            </a:rPr>
            <a:t>Objectif scénario SNBC 2015 entre</a:t>
          </a:r>
          <a:r>
            <a:rPr lang="fr-FR" sz="900" baseline="0">
              <a:solidFill>
                <a:srgbClr val="00B050"/>
              </a:solidFill>
            </a:rPr>
            <a:t> 2015 et 2017</a:t>
          </a:r>
          <a:r>
            <a:rPr lang="fr-FR" sz="900">
              <a:solidFill>
                <a:srgbClr val="00B050"/>
              </a:solidFill>
            </a:rPr>
            <a:t>: -1,9% par an en moyenne </a:t>
          </a:r>
        </a:p>
      </cdr:txBody>
    </cdr:sp>
  </cdr:relSizeAnchor>
</c:userShapes>
</file>

<file path=xl/drawings/drawing5.xml><?xml version="1.0" encoding="utf-8"?>
<c:userShapes xmlns:c="http://schemas.openxmlformats.org/drawingml/2006/chart">
  <cdr:relSizeAnchor xmlns:cdr="http://schemas.openxmlformats.org/drawingml/2006/chartDrawing">
    <cdr:from>
      <cdr:x>0.38831</cdr:x>
      <cdr:y>0.44402</cdr:y>
    </cdr:from>
    <cdr:to>
      <cdr:x>0.38901</cdr:x>
      <cdr:y>0.69065</cdr:y>
    </cdr:to>
    <cdr:cxnSp macro="">
      <cdr:nvCxnSpPr>
        <cdr:cNvPr id="2" name="Connecteur droit avec flèche 1"/>
        <cdr:cNvCxnSpPr>
          <a:stCxn xmlns:a="http://schemas.openxmlformats.org/drawingml/2006/main" id="3" idx="2"/>
        </cdr:cNvCxnSpPr>
      </cdr:nvCxnSpPr>
      <cdr:spPr>
        <a:xfrm xmlns:a="http://schemas.openxmlformats.org/drawingml/2006/main" flipH="1">
          <a:off x="2376440" y="1306372"/>
          <a:ext cx="4329" cy="725627"/>
        </a:xfrm>
        <a:prstGeom xmlns:a="http://schemas.openxmlformats.org/drawingml/2006/main" prst="straightConnector1">
          <a:avLst/>
        </a:prstGeom>
        <a:ln xmlns:a="http://schemas.openxmlformats.org/drawingml/2006/main" w="9525">
          <a:solidFill>
            <a:srgbClr val="545454"/>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0.30341</cdr:x>
      <cdr:y>0.31687</cdr:y>
    </cdr:from>
    <cdr:to>
      <cdr:x>0.47462</cdr:x>
      <cdr:y>0.44402</cdr:y>
    </cdr:to>
    <cdr:sp macro="" textlink="">
      <cdr:nvSpPr>
        <cdr:cNvPr id="3" name="ZoneTexte 51"/>
        <cdr:cNvSpPr txBox="1"/>
      </cdr:nvSpPr>
      <cdr:spPr>
        <a:xfrm xmlns:a="http://schemas.openxmlformats.org/drawingml/2006/main">
          <a:off x="1856894" y="932295"/>
          <a:ext cx="1047750" cy="37407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fr-FR" sz="900" i="1">
              <a:solidFill>
                <a:srgbClr val="595959"/>
              </a:solidFill>
            </a:rPr>
            <a:t>Tempêtes</a:t>
          </a:r>
          <a:r>
            <a:rPr lang="fr-FR" sz="900" i="1" baseline="0">
              <a:solidFill>
                <a:srgbClr val="595959"/>
              </a:solidFill>
            </a:rPr>
            <a:t> Lothar et Martin</a:t>
          </a:r>
          <a:endParaRPr lang="fr-FR" sz="900" i="1">
            <a:solidFill>
              <a:srgbClr val="595959"/>
            </a:solidFill>
          </a:endParaRPr>
        </a:p>
      </cdr:txBody>
    </cdr:sp>
  </cdr:relSizeAnchor>
  <cdr:relSizeAnchor xmlns:cdr="http://schemas.openxmlformats.org/drawingml/2006/chartDrawing">
    <cdr:from>
      <cdr:x>0.48713</cdr:x>
      <cdr:y>0.74792</cdr:y>
    </cdr:from>
    <cdr:to>
      <cdr:x>0.67469</cdr:x>
      <cdr:y>0.91505</cdr:y>
    </cdr:to>
    <cdr:cxnSp macro="">
      <cdr:nvCxnSpPr>
        <cdr:cNvPr id="8" name="Connecteur droit avec flèche 7"/>
        <cdr:cNvCxnSpPr/>
      </cdr:nvCxnSpPr>
      <cdr:spPr>
        <a:xfrm xmlns:a="http://schemas.openxmlformats.org/drawingml/2006/main">
          <a:off x="2981244" y="2200518"/>
          <a:ext cx="1147885" cy="491718"/>
        </a:xfrm>
        <a:prstGeom xmlns:a="http://schemas.openxmlformats.org/drawingml/2006/main" prst="straightConnector1">
          <a:avLst/>
        </a:prstGeom>
        <a:ln xmlns:a="http://schemas.openxmlformats.org/drawingml/2006/main" w="9525">
          <a:solidFill>
            <a:srgbClr val="0070C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0.67749</cdr:x>
      <cdr:y>0.73492</cdr:y>
    </cdr:from>
    <cdr:to>
      <cdr:x>0.97227</cdr:x>
      <cdr:y>0.91229</cdr:y>
    </cdr:to>
    <cdr:cxnSp macro="">
      <cdr:nvCxnSpPr>
        <cdr:cNvPr id="11" name="Connecteur droit avec flèche 10"/>
        <cdr:cNvCxnSpPr/>
      </cdr:nvCxnSpPr>
      <cdr:spPr>
        <a:xfrm xmlns:a="http://schemas.openxmlformats.org/drawingml/2006/main" flipV="1">
          <a:off x="4146225" y="2162257"/>
          <a:ext cx="1804067" cy="521838"/>
        </a:xfrm>
        <a:prstGeom xmlns:a="http://schemas.openxmlformats.org/drawingml/2006/main" prst="straightConnector1">
          <a:avLst/>
        </a:prstGeom>
        <a:ln xmlns:a="http://schemas.openxmlformats.org/drawingml/2006/main" w="9525">
          <a:solidFill>
            <a:srgbClr val="0070C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0.46754</cdr:x>
      <cdr:y>0.82498</cdr:y>
    </cdr:from>
    <cdr:to>
      <cdr:x>0.59355</cdr:x>
      <cdr:y>0.95212</cdr:y>
    </cdr:to>
    <cdr:sp macro="" textlink="">
      <cdr:nvSpPr>
        <cdr:cNvPr id="13" name="ZoneTexte 51"/>
        <cdr:cNvSpPr txBox="1"/>
      </cdr:nvSpPr>
      <cdr:spPr>
        <a:xfrm xmlns:a="http://schemas.openxmlformats.org/drawingml/2006/main">
          <a:off x="2861349" y="2427217"/>
          <a:ext cx="771177" cy="37407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fr-FR" sz="900" i="1">
              <a:solidFill>
                <a:srgbClr val="0070C0"/>
              </a:solidFill>
            </a:rPr>
            <a:t>5,3% par an en moy.</a:t>
          </a:r>
        </a:p>
      </cdr:txBody>
    </cdr:sp>
  </cdr:relSizeAnchor>
  <cdr:relSizeAnchor xmlns:cdr="http://schemas.openxmlformats.org/drawingml/2006/chartDrawing">
    <cdr:from>
      <cdr:x>0.75922</cdr:x>
      <cdr:y>0.84681</cdr:y>
    </cdr:from>
    <cdr:to>
      <cdr:x>0.95125</cdr:x>
      <cdr:y>0.92607</cdr:y>
    </cdr:to>
    <cdr:sp macro="" textlink="">
      <cdr:nvSpPr>
        <cdr:cNvPr id="14" name="ZoneTexte 51"/>
        <cdr:cNvSpPr txBox="1"/>
      </cdr:nvSpPr>
      <cdr:spPr>
        <a:xfrm xmlns:a="http://schemas.openxmlformats.org/drawingml/2006/main">
          <a:off x="4646426" y="2491456"/>
          <a:ext cx="1175194" cy="23320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900" i="1">
              <a:solidFill>
                <a:srgbClr val="0070C0"/>
              </a:solidFill>
            </a:rPr>
            <a:t>-3,1% par an en moy.</a:t>
          </a:r>
        </a:p>
      </cdr:txBody>
    </cdr:sp>
  </cdr:relSizeAnchor>
  <cdr:relSizeAnchor xmlns:cdr="http://schemas.openxmlformats.org/drawingml/2006/chartDrawing">
    <cdr:from>
      <cdr:x>0.71024</cdr:x>
      <cdr:y>0.68816</cdr:y>
    </cdr:from>
    <cdr:to>
      <cdr:x>0.71024</cdr:x>
      <cdr:y>0.83237</cdr:y>
    </cdr:to>
    <cdr:cxnSp macro="">
      <cdr:nvCxnSpPr>
        <cdr:cNvPr id="20" name="Connecteur droit avec flèche 19"/>
        <cdr:cNvCxnSpPr/>
      </cdr:nvCxnSpPr>
      <cdr:spPr>
        <a:xfrm xmlns:a="http://schemas.openxmlformats.org/drawingml/2006/main">
          <a:off x="4346682" y="2024670"/>
          <a:ext cx="0" cy="424290"/>
        </a:xfrm>
        <a:prstGeom xmlns:a="http://schemas.openxmlformats.org/drawingml/2006/main" prst="straightConnector1">
          <a:avLst/>
        </a:prstGeom>
        <a:ln xmlns:a="http://schemas.openxmlformats.org/drawingml/2006/main" w="9525">
          <a:solidFill>
            <a:srgbClr val="545454"/>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0.58557</cdr:x>
      <cdr:y>0.2792</cdr:y>
    </cdr:from>
    <cdr:to>
      <cdr:x>0.73104</cdr:x>
      <cdr:y>0.39571</cdr:y>
    </cdr:to>
    <cdr:sp macro="" textlink="">
      <cdr:nvSpPr>
        <cdr:cNvPr id="15" name="ZoneTexte 51"/>
        <cdr:cNvSpPr txBox="1"/>
      </cdr:nvSpPr>
      <cdr:spPr>
        <a:xfrm xmlns:a="http://schemas.openxmlformats.org/drawingml/2006/main">
          <a:off x="3583709" y="821458"/>
          <a:ext cx="890244" cy="34278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fr-FR" sz="800" i="1">
              <a:solidFill>
                <a:srgbClr val="FF9900"/>
              </a:solidFill>
            </a:rPr>
            <a:t>Changement</a:t>
          </a:r>
        </a:p>
        <a:p xmlns:a="http://schemas.openxmlformats.org/drawingml/2006/main">
          <a:pPr algn="ctr"/>
          <a:r>
            <a:rPr lang="fr-FR" sz="800" i="1">
              <a:solidFill>
                <a:srgbClr val="FF9900"/>
              </a:solidFill>
            </a:rPr>
            <a:t>méthodologique</a:t>
          </a:r>
        </a:p>
      </cdr:txBody>
    </cdr:sp>
  </cdr:relSizeAnchor>
  <cdr:relSizeAnchor xmlns:cdr="http://schemas.openxmlformats.org/drawingml/2006/chartDrawing">
    <cdr:from>
      <cdr:x>0.63945</cdr:x>
      <cdr:y>0.624</cdr:y>
    </cdr:from>
    <cdr:to>
      <cdr:x>0.79156</cdr:x>
      <cdr:y>0.70326</cdr:y>
    </cdr:to>
    <cdr:sp macro="" textlink="">
      <cdr:nvSpPr>
        <cdr:cNvPr id="16" name="ZoneTexte 51"/>
        <cdr:cNvSpPr txBox="1"/>
      </cdr:nvSpPr>
      <cdr:spPr>
        <a:xfrm xmlns:a="http://schemas.openxmlformats.org/drawingml/2006/main">
          <a:off x="3913434" y="1835912"/>
          <a:ext cx="930913" cy="23320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fr-FR" sz="900" i="1">
              <a:solidFill>
                <a:srgbClr val="595959"/>
              </a:solidFill>
            </a:rPr>
            <a:t>Tempête</a:t>
          </a:r>
          <a:r>
            <a:rPr lang="fr-FR" sz="900" i="1" baseline="0">
              <a:solidFill>
                <a:srgbClr val="595959"/>
              </a:solidFill>
            </a:rPr>
            <a:t> Klaus</a:t>
          </a:r>
          <a:endParaRPr lang="fr-FR" sz="900" i="1">
            <a:solidFill>
              <a:srgbClr val="595959"/>
            </a:solidFill>
          </a:endParaRPr>
        </a:p>
      </cdr:txBody>
    </cdr:sp>
  </cdr:relSizeAnchor>
  <cdr:relSizeAnchor xmlns:cdr="http://schemas.openxmlformats.org/drawingml/2006/chartDrawing">
    <cdr:from>
      <cdr:x>0.58243</cdr:x>
      <cdr:y>0.26007</cdr:y>
    </cdr:from>
    <cdr:to>
      <cdr:x>0.58243</cdr:x>
      <cdr:y>0.95464</cdr:y>
    </cdr:to>
    <cdr:cxnSp macro="">
      <cdr:nvCxnSpPr>
        <cdr:cNvPr id="17" name="Connecteur droit 16"/>
        <cdr:cNvCxnSpPr/>
      </cdr:nvCxnSpPr>
      <cdr:spPr>
        <a:xfrm xmlns:a="http://schemas.openxmlformats.org/drawingml/2006/main" flipH="1">
          <a:off x="3564466" y="765175"/>
          <a:ext cx="1" cy="2043545"/>
        </a:xfrm>
        <a:prstGeom xmlns:a="http://schemas.openxmlformats.org/drawingml/2006/main" prst="line">
          <a:avLst/>
        </a:prstGeom>
        <a:ln xmlns:a="http://schemas.openxmlformats.org/drawingml/2006/main" w="19050">
          <a:solidFill>
            <a:srgbClr val="FF9900"/>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6.xml><?xml version="1.0" encoding="utf-8"?>
<c:userShapes xmlns:c="http://schemas.openxmlformats.org/drawingml/2006/chart">
  <cdr:relSizeAnchor xmlns:cdr="http://schemas.openxmlformats.org/drawingml/2006/chartDrawing">
    <cdr:from>
      <cdr:x>0.36918</cdr:x>
      <cdr:y>0.22687</cdr:y>
    </cdr:from>
    <cdr:to>
      <cdr:x>0.39298</cdr:x>
      <cdr:y>0.30576</cdr:y>
    </cdr:to>
    <cdr:cxnSp macro="">
      <cdr:nvCxnSpPr>
        <cdr:cNvPr id="2" name="Connecteur droit avec flèche 1"/>
        <cdr:cNvCxnSpPr/>
      </cdr:nvCxnSpPr>
      <cdr:spPr>
        <a:xfrm xmlns:a="http://schemas.openxmlformats.org/drawingml/2006/main" flipH="1">
          <a:off x="2259390" y="563951"/>
          <a:ext cx="145674" cy="196103"/>
        </a:xfrm>
        <a:prstGeom xmlns:a="http://schemas.openxmlformats.org/drawingml/2006/main" prst="straightConnector1">
          <a:avLst/>
        </a:prstGeom>
        <a:ln xmlns:a="http://schemas.openxmlformats.org/drawingml/2006/main" w="9525">
          <a:solidFill>
            <a:srgbClr val="0070C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0.35909</cdr:x>
      <cdr:y>0.13633</cdr:y>
    </cdr:from>
    <cdr:to>
      <cdr:x>0.52206</cdr:x>
      <cdr:y>0.23015</cdr:y>
    </cdr:to>
    <cdr:sp macro="" textlink="">
      <cdr:nvSpPr>
        <cdr:cNvPr id="3" name="ZoneTexte 51"/>
        <cdr:cNvSpPr txBox="1"/>
      </cdr:nvSpPr>
      <cdr:spPr>
        <a:xfrm xmlns:a="http://schemas.openxmlformats.org/drawingml/2006/main">
          <a:off x="2197631" y="338884"/>
          <a:ext cx="997389" cy="23320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900" i="1">
              <a:solidFill>
                <a:srgbClr val="0070C0"/>
              </a:solidFill>
            </a:rPr>
            <a:t>crise économique</a:t>
          </a:r>
        </a:p>
      </cdr:txBody>
    </cdr:sp>
  </cdr:relSizeAnchor>
  <cdr:relSizeAnchor xmlns:cdr="http://schemas.openxmlformats.org/drawingml/2006/chartDrawing">
    <cdr:from>
      <cdr:x>0.5195</cdr:x>
      <cdr:y>0.49294</cdr:y>
    </cdr:from>
    <cdr:to>
      <cdr:x>0.88331</cdr:x>
      <cdr:y>0.64177</cdr:y>
    </cdr:to>
    <cdr:sp macro="" textlink="">
      <cdr:nvSpPr>
        <cdr:cNvPr id="4" name="ZoneTexte 54"/>
        <cdr:cNvSpPr txBox="1"/>
      </cdr:nvSpPr>
      <cdr:spPr>
        <a:xfrm xmlns:a="http://schemas.openxmlformats.org/drawingml/2006/main">
          <a:off x="3179331" y="1557592"/>
          <a:ext cx="2226517" cy="470275"/>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accent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fr-FR" sz="900">
              <a:solidFill>
                <a:srgbClr val="0070C0"/>
              </a:solidFill>
            </a:rPr>
            <a:t>Hausse entre</a:t>
          </a:r>
          <a:r>
            <a:rPr lang="fr-FR" sz="900" baseline="0">
              <a:solidFill>
                <a:srgbClr val="0070C0"/>
              </a:solidFill>
            </a:rPr>
            <a:t> 2015 et 2017</a:t>
          </a:r>
          <a:r>
            <a:rPr lang="fr-FR" sz="900">
              <a:solidFill>
                <a:srgbClr val="0070C0"/>
              </a:solidFill>
            </a:rPr>
            <a:t> : +0,7% par an en moyenne </a:t>
          </a:r>
        </a:p>
      </cdr:txBody>
    </cdr:sp>
  </cdr:relSizeAnchor>
  <cdr:relSizeAnchor xmlns:cdr="http://schemas.openxmlformats.org/drawingml/2006/chartDrawing">
    <cdr:from>
      <cdr:x>0.13125</cdr:x>
      <cdr:y>0.49069</cdr:y>
    </cdr:from>
    <cdr:to>
      <cdr:x>0.49506</cdr:x>
      <cdr:y>0.63952</cdr:y>
    </cdr:to>
    <cdr:sp macro="" textlink="">
      <cdr:nvSpPr>
        <cdr:cNvPr id="5" name="ZoneTexte 54"/>
        <cdr:cNvSpPr txBox="1"/>
      </cdr:nvSpPr>
      <cdr:spPr>
        <a:xfrm xmlns:a="http://schemas.openxmlformats.org/drawingml/2006/main">
          <a:off x="803275" y="1550475"/>
          <a:ext cx="2226517" cy="470275"/>
        </a:xfrm>
        <a:prstGeom xmlns:a="http://schemas.openxmlformats.org/drawingml/2006/main" prst="rect">
          <a:avLst/>
        </a:prstGeom>
        <a:solidFill xmlns:a="http://schemas.openxmlformats.org/drawingml/2006/main">
          <a:schemeClr val="lt1"/>
        </a:solidFill>
        <a:ln xmlns:a="http://schemas.openxmlformats.org/drawingml/2006/main" w="9525" cmpd="sng">
          <a:solidFill>
            <a:srgbClr val="00B050"/>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fr-FR" sz="900">
              <a:solidFill>
                <a:srgbClr val="00B050"/>
              </a:solidFill>
            </a:rPr>
            <a:t>Objectif scénario SNBC 2015 entre</a:t>
          </a:r>
          <a:r>
            <a:rPr lang="fr-FR" sz="900" baseline="0">
              <a:solidFill>
                <a:srgbClr val="00B050"/>
              </a:solidFill>
            </a:rPr>
            <a:t> 2015 et 2017</a:t>
          </a:r>
          <a:r>
            <a:rPr lang="fr-FR" sz="900">
              <a:solidFill>
                <a:srgbClr val="00B050"/>
              </a:solidFill>
            </a:rPr>
            <a:t> : -0,3% par an en moyenne </a:t>
          </a:r>
        </a:p>
      </cdr:txBody>
    </cdr:sp>
  </cdr:relSizeAnchor>
</c:userShapes>
</file>

<file path=xl/drawings/drawing7.xml><?xml version="1.0" encoding="utf-8"?>
<c:userShapes xmlns:c="http://schemas.openxmlformats.org/drawingml/2006/chart">
  <cdr:relSizeAnchor xmlns:cdr="http://schemas.openxmlformats.org/drawingml/2006/chartDrawing">
    <cdr:from>
      <cdr:x>0.52572</cdr:x>
      <cdr:y>0.50745</cdr:y>
    </cdr:from>
    <cdr:to>
      <cdr:x>0.88953</cdr:x>
      <cdr:y>0.63856</cdr:y>
    </cdr:to>
    <cdr:sp macro="" textlink="">
      <cdr:nvSpPr>
        <cdr:cNvPr id="4" name="ZoneTexte 54"/>
        <cdr:cNvSpPr txBox="1"/>
      </cdr:nvSpPr>
      <cdr:spPr>
        <a:xfrm xmlns:a="http://schemas.openxmlformats.org/drawingml/2006/main">
          <a:off x="3217431" y="1431925"/>
          <a:ext cx="2226517" cy="369958"/>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accent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fr-FR" sz="900">
              <a:solidFill>
                <a:srgbClr val="0070C0"/>
              </a:solidFill>
            </a:rPr>
            <a:t>Hausse entre</a:t>
          </a:r>
          <a:r>
            <a:rPr lang="fr-FR" sz="900" baseline="0">
              <a:solidFill>
                <a:srgbClr val="0070C0"/>
              </a:solidFill>
            </a:rPr>
            <a:t> 2015 et 2017</a:t>
          </a:r>
          <a:r>
            <a:rPr lang="fr-FR" sz="900">
              <a:solidFill>
                <a:srgbClr val="0070C0"/>
              </a:solidFill>
            </a:rPr>
            <a:t> : +0,2% par an en moyenne </a:t>
          </a:r>
        </a:p>
      </cdr:txBody>
    </cdr:sp>
  </cdr:relSizeAnchor>
  <cdr:relSizeAnchor xmlns:cdr="http://schemas.openxmlformats.org/drawingml/2006/chartDrawing">
    <cdr:from>
      <cdr:x>0.13904</cdr:x>
      <cdr:y>0.50281</cdr:y>
    </cdr:from>
    <cdr:to>
      <cdr:x>0.50285</cdr:x>
      <cdr:y>0.63392</cdr:y>
    </cdr:to>
    <cdr:sp macro="" textlink="">
      <cdr:nvSpPr>
        <cdr:cNvPr id="5" name="ZoneTexte 54"/>
        <cdr:cNvSpPr txBox="1"/>
      </cdr:nvSpPr>
      <cdr:spPr>
        <a:xfrm xmlns:a="http://schemas.openxmlformats.org/drawingml/2006/main">
          <a:off x="850900" y="1418833"/>
          <a:ext cx="2226517" cy="369958"/>
        </a:xfrm>
        <a:prstGeom xmlns:a="http://schemas.openxmlformats.org/drawingml/2006/main" prst="rect">
          <a:avLst/>
        </a:prstGeom>
        <a:solidFill xmlns:a="http://schemas.openxmlformats.org/drawingml/2006/main">
          <a:schemeClr val="lt1"/>
        </a:solidFill>
        <a:ln xmlns:a="http://schemas.openxmlformats.org/drawingml/2006/main" w="9525" cmpd="sng">
          <a:solidFill>
            <a:srgbClr val="00B050"/>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fr-FR" sz="900">
              <a:solidFill>
                <a:srgbClr val="00B050"/>
              </a:solidFill>
            </a:rPr>
            <a:t>Objectif scénario SNBC 2015 entre</a:t>
          </a:r>
          <a:r>
            <a:rPr lang="fr-FR" sz="900" baseline="0">
              <a:solidFill>
                <a:srgbClr val="00B050"/>
              </a:solidFill>
            </a:rPr>
            <a:t> 2015 et 2017</a:t>
          </a:r>
          <a:r>
            <a:rPr lang="fr-FR" sz="900">
              <a:solidFill>
                <a:srgbClr val="00B050"/>
              </a:solidFill>
            </a:rPr>
            <a:t> : -2,1% par an en moyenne </a:t>
          </a:r>
        </a:p>
      </cdr:txBody>
    </cdr:sp>
  </cdr:relSizeAnchor>
</c:userShapes>
</file>

<file path=xl/drawings/drawing8.xml><?xml version="1.0" encoding="utf-8"?>
<c:userShapes xmlns:c="http://schemas.openxmlformats.org/drawingml/2006/chart">
  <cdr:relSizeAnchor xmlns:cdr="http://schemas.openxmlformats.org/drawingml/2006/chartDrawing">
    <cdr:from>
      <cdr:x>0.53351</cdr:x>
      <cdr:y>0.47542</cdr:y>
    </cdr:from>
    <cdr:to>
      <cdr:x>0.89732</cdr:x>
      <cdr:y>0.59795</cdr:y>
    </cdr:to>
    <cdr:sp macro="" textlink="">
      <cdr:nvSpPr>
        <cdr:cNvPr id="4" name="ZoneTexte 54"/>
        <cdr:cNvSpPr txBox="1"/>
      </cdr:nvSpPr>
      <cdr:spPr>
        <a:xfrm xmlns:a="http://schemas.openxmlformats.org/drawingml/2006/main">
          <a:off x="3265056" y="1435492"/>
          <a:ext cx="2226517" cy="369958"/>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accent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fr-FR" sz="900">
              <a:solidFill>
                <a:srgbClr val="0070C0"/>
              </a:solidFill>
            </a:rPr>
            <a:t>Hausse entre</a:t>
          </a:r>
          <a:r>
            <a:rPr lang="fr-FR" sz="900" baseline="0">
              <a:solidFill>
                <a:srgbClr val="0070C0"/>
              </a:solidFill>
            </a:rPr>
            <a:t> 2015 et 2017</a:t>
          </a:r>
          <a:r>
            <a:rPr lang="fr-FR" sz="900">
              <a:solidFill>
                <a:srgbClr val="0070C0"/>
              </a:solidFill>
            </a:rPr>
            <a:t> : +0,4% par an en moyenne </a:t>
          </a:r>
        </a:p>
      </cdr:txBody>
    </cdr:sp>
  </cdr:relSizeAnchor>
  <cdr:relSizeAnchor xmlns:cdr="http://schemas.openxmlformats.org/drawingml/2006/chartDrawing">
    <cdr:from>
      <cdr:x>0.16238</cdr:x>
      <cdr:y>0.47739</cdr:y>
    </cdr:from>
    <cdr:to>
      <cdr:x>0.52619</cdr:x>
      <cdr:y>0.59992</cdr:y>
    </cdr:to>
    <cdr:sp macro="" textlink="">
      <cdr:nvSpPr>
        <cdr:cNvPr id="5" name="ZoneTexte 54"/>
        <cdr:cNvSpPr txBox="1"/>
      </cdr:nvSpPr>
      <cdr:spPr>
        <a:xfrm xmlns:a="http://schemas.openxmlformats.org/drawingml/2006/main">
          <a:off x="993775" y="1441450"/>
          <a:ext cx="2226517" cy="369958"/>
        </a:xfrm>
        <a:prstGeom xmlns:a="http://schemas.openxmlformats.org/drawingml/2006/main" prst="rect">
          <a:avLst/>
        </a:prstGeom>
        <a:solidFill xmlns:a="http://schemas.openxmlformats.org/drawingml/2006/main">
          <a:schemeClr val="lt1"/>
        </a:solidFill>
        <a:ln xmlns:a="http://schemas.openxmlformats.org/drawingml/2006/main" w="9525" cmpd="sng">
          <a:solidFill>
            <a:srgbClr val="00B050"/>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fr-FR" sz="900">
              <a:solidFill>
                <a:srgbClr val="00B050"/>
              </a:solidFill>
            </a:rPr>
            <a:t>Objectif scénario SNBC 2015 entre</a:t>
          </a:r>
          <a:r>
            <a:rPr lang="fr-FR" sz="900" baseline="0">
              <a:solidFill>
                <a:srgbClr val="00B050"/>
              </a:solidFill>
            </a:rPr>
            <a:t> 2015 et 2017</a:t>
          </a:r>
          <a:r>
            <a:rPr lang="fr-FR" sz="900">
              <a:solidFill>
                <a:srgbClr val="00B050"/>
              </a:solidFill>
            </a:rPr>
            <a:t> : -1,0% par an en moyenne </a:t>
          </a:r>
        </a:p>
      </cdr:txBody>
    </cdr:sp>
  </cdr:relSizeAnchor>
</c:userShapes>
</file>

<file path=xl/drawings/drawing9.xml><?xml version="1.0" encoding="utf-8"?>
<c:userShapes xmlns:c="http://schemas.openxmlformats.org/drawingml/2006/chart">
  <cdr:relSizeAnchor xmlns:cdr="http://schemas.openxmlformats.org/drawingml/2006/chartDrawing">
    <cdr:from>
      <cdr:x>0.52897</cdr:x>
      <cdr:y>0.2686</cdr:y>
    </cdr:from>
    <cdr:to>
      <cdr:x>0.91217</cdr:x>
      <cdr:y>0.30949</cdr:y>
    </cdr:to>
    <cdr:cxnSp macro="">
      <cdr:nvCxnSpPr>
        <cdr:cNvPr id="2" name="Connecteur droit avec flèche 1"/>
        <cdr:cNvCxnSpPr/>
      </cdr:nvCxnSpPr>
      <cdr:spPr>
        <a:xfrm xmlns:a="http://schemas.openxmlformats.org/drawingml/2006/main" flipV="1">
          <a:off x="3237326" y="562849"/>
          <a:ext cx="2345184" cy="85685"/>
        </a:xfrm>
        <a:prstGeom xmlns:a="http://schemas.openxmlformats.org/drawingml/2006/main" prst="straightConnector1">
          <a:avLst/>
        </a:prstGeom>
        <a:ln xmlns:a="http://schemas.openxmlformats.org/drawingml/2006/main" w="9525">
          <a:solidFill>
            <a:srgbClr val="0070C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0.59313</cdr:x>
      <cdr:y>0.18127</cdr:y>
    </cdr:from>
    <cdr:to>
      <cdr:x>0.80606</cdr:x>
      <cdr:y>0.29256</cdr:y>
    </cdr:to>
    <cdr:sp macro="" textlink="">
      <cdr:nvSpPr>
        <cdr:cNvPr id="3" name="ZoneTexte 47"/>
        <cdr:cNvSpPr txBox="1"/>
      </cdr:nvSpPr>
      <cdr:spPr>
        <a:xfrm xmlns:a="http://schemas.openxmlformats.org/drawingml/2006/main">
          <a:off x="3629966" y="379852"/>
          <a:ext cx="1303120" cy="23320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fr-FR" sz="900">
              <a:solidFill>
                <a:srgbClr val="0070C0"/>
              </a:solidFill>
            </a:rPr>
            <a:t>+4,0% par an en moy. </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statistiques.developpement-durable.gouv.fr/bilan-energetique-de-la-france-en-2018-donnees-provisoires" TargetMode="External"/><Relationship Id="rId18" Type="http://schemas.openxmlformats.org/officeDocument/2006/relationships/hyperlink" Target="https://www.statistiques.developpement-durable.gouv.fr/bilan-energetique-de-la-france-en-2018-donnees-provisoires" TargetMode="External"/><Relationship Id="rId26" Type="http://schemas.openxmlformats.org/officeDocument/2006/relationships/hyperlink" Target="https://www.statistiques.developpement-durable.gouv.fr/bilan-energetique-de-la-france-en-2018-donnees-provisoires" TargetMode="External"/><Relationship Id="rId39" Type="http://schemas.openxmlformats.org/officeDocument/2006/relationships/hyperlink" Target="https://www.citepa.org/fr/activites/inventaires-des-emissions/ccnucc" TargetMode="External"/><Relationship Id="rId21" Type="http://schemas.openxmlformats.org/officeDocument/2006/relationships/hyperlink" Target="https://www.statistiques.developpement-durable.gouv.fr/bilan-energetique-de-la-france-en-2018-donnees-provisoires" TargetMode="External"/><Relationship Id="rId34" Type="http://schemas.openxmlformats.org/officeDocument/2006/relationships/hyperlink" Target="https://www.statistiques.developpement-durable.gouv.fr/bilan-energetique-de-la-france-en-2018-donnees-provisoires" TargetMode="External"/><Relationship Id="rId42" Type="http://schemas.openxmlformats.org/officeDocument/2006/relationships/hyperlink" Target="https://www.citepa.org/fr/activites/inventaires-des-emissions/ccnucc" TargetMode="External"/><Relationship Id="rId7" Type="http://schemas.openxmlformats.org/officeDocument/2006/relationships/hyperlink" Target="https://www.citepa.org/fr/activites/inventaires-des-emissions/secten" TargetMode="External"/><Relationship Id="rId2" Type="http://schemas.openxmlformats.org/officeDocument/2006/relationships/hyperlink" Target="https://www.citepa.org/fr/activites/inventaires-des-emissions/secten" TargetMode="External"/><Relationship Id="rId16" Type="http://schemas.openxmlformats.org/officeDocument/2006/relationships/hyperlink" Target="https://www.statistiques.developpement-durable.gouv.fr/bilan-energetique-de-la-france-en-2018-donnees-provisoires" TargetMode="External"/><Relationship Id="rId20" Type="http://schemas.openxmlformats.org/officeDocument/2006/relationships/hyperlink" Target="https://www.statistiques.developpement-durable.gouv.fr/bilan-energetique-de-la-france-en-2018-donnees-provisoires" TargetMode="External"/><Relationship Id="rId29" Type="http://schemas.openxmlformats.org/officeDocument/2006/relationships/hyperlink" Target="https://www.statistiques.developpement-durable.gouv.fr/bilan-energetique-de-la-france-en-2018-donnees-provisoires" TargetMode="External"/><Relationship Id="rId41" Type="http://schemas.openxmlformats.org/officeDocument/2006/relationships/hyperlink" Target="https://www.citepa.org/fr/activites/inventaires-des-emissions/ccnucc" TargetMode="External"/><Relationship Id="rId1" Type="http://schemas.openxmlformats.org/officeDocument/2006/relationships/hyperlink" Target="https://www.statistiques.developpement-durable.gouv.fr/lempreinte-carbone-note-prealable-lelaboration-du-quatrieme-rapport-gouvernemental-annuel-au-titre?rubrique=&amp;dossier=1286" TargetMode="External"/><Relationship Id="rId6" Type="http://schemas.openxmlformats.org/officeDocument/2006/relationships/hyperlink" Target="https://www.citepa.org/fr/activites/inventaires-des-emissions/secten" TargetMode="External"/><Relationship Id="rId11" Type="http://schemas.openxmlformats.org/officeDocument/2006/relationships/hyperlink" Target="https://www.statistiques.developpement-durable.gouv.fr/bilan-energetique-de-la-france-en-2018-donnees-provisoires" TargetMode="External"/><Relationship Id="rId24" Type="http://schemas.openxmlformats.org/officeDocument/2006/relationships/hyperlink" Target="https://www.statistiques.developpement-durable.gouv.fr/bilan-energetique-de-la-france-en-2018-donnees-provisoires" TargetMode="External"/><Relationship Id="rId32" Type="http://schemas.openxmlformats.org/officeDocument/2006/relationships/hyperlink" Target="https://www.statistiques.developpement-durable.gouv.fr/bilan-energetique-de-la-france-en-2018-donnees-provisoires" TargetMode="External"/><Relationship Id="rId37" Type="http://schemas.openxmlformats.org/officeDocument/2006/relationships/hyperlink" Target="https://www.statistiques.developpement-durable.gouv.fr/bilan-energetique-de-la-france-en-2018-donnees-provisoires" TargetMode="External"/><Relationship Id="rId40" Type="http://schemas.openxmlformats.org/officeDocument/2006/relationships/hyperlink" Target="https://www.citepa.org/fr/activites/inventaires-des-emissions/ccnucc" TargetMode="External"/><Relationship Id="rId5" Type="http://schemas.openxmlformats.org/officeDocument/2006/relationships/hyperlink" Target="https://www.citepa.org/fr/activites/inventaires-des-emissions/secten" TargetMode="External"/><Relationship Id="rId15" Type="http://schemas.openxmlformats.org/officeDocument/2006/relationships/hyperlink" Target="https://www.statistiques.developpement-durable.gouv.fr/bilan-energetique-de-la-france-en-2018-donnees-provisoires" TargetMode="External"/><Relationship Id="rId23" Type="http://schemas.openxmlformats.org/officeDocument/2006/relationships/hyperlink" Target="https://www.statistiques.developpement-durable.gouv.fr/bilan-energetique-de-la-france-en-2018-donnees-provisoires" TargetMode="External"/><Relationship Id="rId28" Type="http://schemas.openxmlformats.org/officeDocument/2006/relationships/hyperlink" Target="https://www.statistiques.developpement-durable.gouv.fr/bilan-energetique-de-la-france-en-2018-donnees-provisoires" TargetMode="External"/><Relationship Id="rId36" Type="http://schemas.openxmlformats.org/officeDocument/2006/relationships/hyperlink" Target="https://www.statistiques.developpement-durable.gouv.fr/bilan-energetique-de-la-france-en-2018-donnees-provisoires" TargetMode="External"/><Relationship Id="rId10" Type="http://schemas.openxmlformats.org/officeDocument/2006/relationships/hyperlink" Target="https://www.statistiques.developpement-durable.gouv.fr/bilan-energetique-de-la-france-en-2018-donnees-provisoires" TargetMode="External"/><Relationship Id="rId19" Type="http://schemas.openxmlformats.org/officeDocument/2006/relationships/hyperlink" Target="https://www.statistiques.developpement-durable.gouv.fr/bilan-energetique-de-la-france-en-2018-donnees-provisoires" TargetMode="External"/><Relationship Id="rId31" Type="http://schemas.openxmlformats.org/officeDocument/2006/relationships/hyperlink" Target="https://www.statistiques.developpement-durable.gouv.fr/bilan-energetique-de-la-france-en-2018-donnees-provisoires" TargetMode="External"/><Relationship Id="rId44" Type="http://schemas.openxmlformats.org/officeDocument/2006/relationships/printerSettings" Target="../printerSettings/printerSettings1.bin"/><Relationship Id="rId4" Type="http://schemas.openxmlformats.org/officeDocument/2006/relationships/hyperlink" Target="https://www.citepa.org/fr/activites/inventaires-des-emissions/secten" TargetMode="External"/><Relationship Id="rId9" Type="http://schemas.openxmlformats.org/officeDocument/2006/relationships/hyperlink" Target="https://www.citepa.org/fr/activites/inventaires-des-emissions/secten" TargetMode="External"/><Relationship Id="rId14" Type="http://schemas.openxmlformats.org/officeDocument/2006/relationships/hyperlink" Target="https://www.statistiques.developpement-durable.gouv.fr/bilan-energetique-de-la-france-en-2018-donnees-provisoires" TargetMode="External"/><Relationship Id="rId22" Type="http://schemas.openxmlformats.org/officeDocument/2006/relationships/hyperlink" Target="https://www.statistiques.developpement-durable.gouv.fr/bilan-energetique-de-la-france-en-2018-donnees-provisoires" TargetMode="External"/><Relationship Id="rId27" Type="http://schemas.openxmlformats.org/officeDocument/2006/relationships/hyperlink" Target="https://www.statistiques.developpement-durable.gouv.fr/bilan-energetique-de-la-france-en-2018-donnees-provisoires" TargetMode="External"/><Relationship Id="rId30" Type="http://schemas.openxmlformats.org/officeDocument/2006/relationships/hyperlink" Target="https://www.statistiques.developpement-durable.gouv.fr/bilan-energetique-de-la-france-en-2018-donnees-provisoires" TargetMode="External"/><Relationship Id="rId35" Type="http://schemas.openxmlformats.org/officeDocument/2006/relationships/hyperlink" Target="https://www.statistiques.developpement-durable.gouv.fr/bilan-energetique-de-la-france-en-2018-donnees-provisoires" TargetMode="External"/><Relationship Id="rId43" Type="http://schemas.openxmlformats.org/officeDocument/2006/relationships/hyperlink" Target="https://www.ademe.fr/gerboise-gestion-raisonnee-recolte-bois-energie" TargetMode="External"/><Relationship Id="rId8" Type="http://schemas.openxmlformats.org/officeDocument/2006/relationships/hyperlink" Target="https://www.citepa.org/fr/activites/inventaires-des-emissions/secten" TargetMode="External"/><Relationship Id="rId3" Type="http://schemas.openxmlformats.org/officeDocument/2006/relationships/hyperlink" Target="https://www.citepa.org/fr/activites/inventaires-des-emissions/secten" TargetMode="External"/><Relationship Id="rId12" Type="http://schemas.openxmlformats.org/officeDocument/2006/relationships/hyperlink" Target="https://www.statistiques.developpement-durable.gouv.fr/bilan-energetique-de-la-france-en-2018-donnees-provisoires" TargetMode="External"/><Relationship Id="rId17" Type="http://schemas.openxmlformats.org/officeDocument/2006/relationships/hyperlink" Target="https://www.statistiques.developpement-durable.gouv.fr/bilan-energetique-de-la-france-en-2018-donnees-provisoires" TargetMode="External"/><Relationship Id="rId25" Type="http://schemas.openxmlformats.org/officeDocument/2006/relationships/hyperlink" Target="https://www.statistiques.developpement-durable.gouv.fr/bilan-energetique-de-la-france-en-2018-donnees-provisoires" TargetMode="External"/><Relationship Id="rId33" Type="http://schemas.openxmlformats.org/officeDocument/2006/relationships/hyperlink" Target="https://www.statistiques.developpement-durable.gouv.fr/bilan-energetique-de-la-france-en-2018-donnees-provisoires" TargetMode="External"/><Relationship Id="rId38" Type="http://schemas.openxmlformats.org/officeDocument/2006/relationships/hyperlink" Target="https://www.statistiques.developpement-durable.gouv.fr/bilan-energetique-de-la-france-en-2018-donnees-provisoir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AMM1133"/>
  <sheetViews>
    <sheetView windowProtection="1" tabSelected="1" zoomScaleNormal="100" workbookViewId="0">
      <pane xSplit="4" ySplit="1" topLeftCell="AK76" activePane="bottomRight" state="frozen"/>
      <selection pane="topRight" activeCell="AG1" sqref="AG1"/>
      <selection pane="bottomLeft" activeCell="A94" sqref="A94"/>
      <selection pane="bottomRight" activeCell="C144" sqref="C144"/>
    </sheetView>
  </sheetViews>
  <sheetFormatPr baseColWidth="10" defaultColWidth="9.140625" defaultRowHeight="12.75"/>
  <cols>
    <col min="1" max="1" width="20.5703125" style="1" customWidth="1"/>
    <col min="2" max="2" width="9.42578125" style="1"/>
    <col min="3" max="3" width="48.140625" style="2"/>
    <col min="4" max="4" width="14.42578125" style="1" bestFit="1" customWidth="1"/>
    <col min="5" max="5" width="26.42578125" style="1"/>
    <col min="6" max="6" width="15.85546875" style="3"/>
    <col min="7" max="7" width="21.85546875" style="3" customWidth="1"/>
    <col min="8" max="8" width="14.28515625" style="271" customWidth="1"/>
    <col min="9" max="9" width="15" style="4" customWidth="1"/>
    <col min="10" max="10" width="11.85546875" style="4"/>
    <col min="11" max="11" width="15.5703125" style="4" bestFit="1" customWidth="1"/>
    <col min="12" max="12" width="22.5703125" style="4" bestFit="1" customWidth="1"/>
    <col min="13" max="13" width="44.28515625" style="142" customWidth="1"/>
    <col min="14" max="14" width="50.42578125" style="144" customWidth="1"/>
    <col min="15" max="40" width="10.7109375" style="1" customWidth="1"/>
    <col min="41" max="41" width="10.42578125" style="1" customWidth="1"/>
    <col min="42" max="75" width="10.7109375" style="1" customWidth="1"/>
    <col min="76" max="76" width="8.42578125" style="154" customWidth="1"/>
    <col min="77" max="333" width="8.42578125" style="154"/>
    <col min="334" max="1027" width="8.42578125" style="1"/>
    <col min="1028" max="16384" width="9.140625" style="50"/>
  </cols>
  <sheetData>
    <row r="1" spans="1:1027" s="7" customFormat="1" ht="25.5">
      <c r="A1" s="5" t="s">
        <v>0</v>
      </c>
      <c r="B1" s="5" t="s">
        <v>1</v>
      </c>
      <c r="C1" s="5" t="s">
        <v>2</v>
      </c>
      <c r="D1" s="5" t="s">
        <v>3</v>
      </c>
      <c r="E1" s="5" t="s">
        <v>4</v>
      </c>
      <c r="F1" s="6" t="s">
        <v>5</v>
      </c>
      <c r="G1" s="6" t="s">
        <v>332</v>
      </c>
      <c r="H1" s="255" t="s">
        <v>333</v>
      </c>
      <c r="I1" s="5" t="s">
        <v>6</v>
      </c>
      <c r="J1" s="5" t="s">
        <v>7</v>
      </c>
      <c r="K1" s="5" t="s">
        <v>8</v>
      </c>
      <c r="L1" s="5" t="s">
        <v>72</v>
      </c>
      <c r="M1" s="164" t="s">
        <v>194</v>
      </c>
      <c r="N1" s="196" t="s">
        <v>193</v>
      </c>
      <c r="O1" s="177">
        <v>1990</v>
      </c>
      <c r="P1" s="5">
        <v>1991</v>
      </c>
      <c r="Q1" s="5">
        <v>1992</v>
      </c>
      <c r="R1" s="5">
        <v>1993</v>
      </c>
      <c r="S1" s="5">
        <v>1994</v>
      </c>
      <c r="T1" s="5">
        <v>1995</v>
      </c>
      <c r="U1" s="5">
        <v>1996</v>
      </c>
      <c r="V1" s="5">
        <v>1997</v>
      </c>
      <c r="W1" s="5">
        <v>1998</v>
      </c>
      <c r="X1" s="5">
        <v>1999</v>
      </c>
      <c r="Y1" s="5">
        <v>2000</v>
      </c>
      <c r="Z1" s="5">
        <v>2001</v>
      </c>
      <c r="AA1" s="5">
        <v>2002</v>
      </c>
      <c r="AB1" s="5">
        <v>2003</v>
      </c>
      <c r="AC1" s="5">
        <v>2004</v>
      </c>
      <c r="AD1" s="5">
        <v>2005</v>
      </c>
      <c r="AE1" s="5">
        <v>2006</v>
      </c>
      <c r="AF1" s="5">
        <v>2007</v>
      </c>
      <c r="AG1" s="5">
        <v>2008</v>
      </c>
      <c r="AH1" s="5">
        <v>2009</v>
      </c>
      <c r="AI1" s="5">
        <v>2010</v>
      </c>
      <c r="AJ1" s="5">
        <v>2011</v>
      </c>
      <c r="AK1" s="5">
        <v>2012</v>
      </c>
      <c r="AL1" s="5">
        <v>2013</v>
      </c>
      <c r="AM1" s="5">
        <v>2014</v>
      </c>
      <c r="AN1" s="5">
        <v>2015</v>
      </c>
      <c r="AO1" s="5">
        <v>2016</v>
      </c>
      <c r="AP1" s="5">
        <v>2017</v>
      </c>
      <c r="AQ1" s="5">
        <v>2018</v>
      </c>
      <c r="AR1" s="5">
        <v>2019</v>
      </c>
      <c r="AS1" s="5">
        <v>2020</v>
      </c>
      <c r="AT1" s="5">
        <v>2021</v>
      </c>
      <c r="AU1" s="5">
        <v>2022</v>
      </c>
      <c r="AV1" s="5">
        <v>2023</v>
      </c>
      <c r="AW1" s="5">
        <v>2024</v>
      </c>
      <c r="AX1" s="5">
        <v>2025</v>
      </c>
      <c r="AY1" s="5">
        <v>2026</v>
      </c>
      <c r="AZ1" s="5">
        <v>2027</v>
      </c>
      <c r="BA1" s="5">
        <v>2028</v>
      </c>
      <c r="BB1" s="5">
        <v>2029</v>
      </c>
      <c r="BC1" s="5">
        <v>2030</v>
      </c>
      <c r="BD1" s="5">
        <v>2031</v>
      </c>
      <c r="BE1" s="5">
        <v>2032</v>
      </c>
      <c r="BF1" s="5">
        <v>2033</v>
      </c>
      <c r="BG1" s="5">
        <v>2034</v>
      </c>
      <c r="BH1" s="5">
        <v>2035</v>
      </c>
      <c r="BI1" s="5">
        <v>2036</v>
      </c>
      <c r="BJ1" s="5">
        <v>2037</v>
      </c>
      <c r="BK1" s="5">
        <v>2038</v>
      </c>
      <c r="BL1" s="5">
        <v>2039</v>
      </c>
      <c r="BM1" s="5">
        <v>2040</v>
      </c>
      <c r="BN1" s="5">
        <v>2041</v>
      </c>
      <c r="BO1" s="5">
        <v>2042</v>
      </c>
      <c r="BP1" s="5">
        <v>2043</v>
      </c>
      <c r="BQ1" s="5">
        <v>2044</v>
      </c>
      <c r="BR1" s="5">
        <v>2045</v>
      </c>
      <c r="BS1" s="5">
        <v>2046</v>
      </c>
      <c r="BT1" s="5">
        <v>2047</v>
      </c>
      <c r="BU1" s="5">
        <v>2048</v>
      </c>
      <c r="BV1" s="5">
        <v>2049</v>
      </c>
      <c r="BW1" s="5">
        <v>2050</v>
      </c>
      <c r="BX1" s="155"/>
      <c r="BY1" s="155"/>
      <c r="BZ1" s="155"/>
      <c r="CA1" s="155"/>
      <c r="CB1" s="155"/>
      <c r="CC1" s="155"/>
      <c r="CD1" s="155"/>
      <c r="CE1" s="155"/>
      <c r="CF1" s="155"/>
      <c r="CG1" s="155"/>
      <c r="CH1" s="155"/>
      <c r="CI1" s="155"/>
      <c r="CJ1" s="155"/>
      <c r="CK1" s="155"/>
      <c r="CL1" s="155"/>
      <c r="CM1" s="155"/>
      <c r="CN1" s="155"/>
      <c r="CO1" s="155"/>
      <c r="CP1" s="155"/>
      <c r="CQ1" s="155"/>
      <c r="CR1" s="155"/>
      <c r="CS1" s="155"/>
      <c r="CT1" s="155"/>
      <c r="CU1" s="155"/>
      <c r="CV1" s="155"/>
      <c r="CW1" s="155"/>
      <c r="CX1" s="155"/>
      <c r="CY1" s="155"/>
      <c r="CZ1" s="155"/>
      <c r="DA1" s="155"/>
      <c r="DB1" s="155"/>
      <c r="DC1" s="155"/>
      <c r="DD1" s="155"/>
      <c r="DE1" s="155"/>
      <c r="DF1" s="155"/>
      <c r="DG1" s="155"/>
      <c r="DH1" s="155"/>
      <c r="DI1" s="155"/>
      <c r="DJ1" s="155"/>
      <c r="DK1" s="155"/>
      <c r="DL1" s="155"/>
      <c r="DM1" s="155"/>
      <c r="DN1" s="155"/>
      <c r="DO1" s="155"/>
      <c r="DP1" s="155"/>
      <c r="DQ1" s="155"/>
      <c r="DR1" s="155"/>
      <c r="DS1" s="155"/>
      <c r="DT1" s="155"/>
      <c r="DU1" s="155"/>
      <c r="DV1" s="155"/>
      <c r="DW1" s="155"/>
      <c r="DX1" s="155"/>
      <c r="DY1" s="155"/>
      <c r="DZ1" s="155"/>
      <c r="EA1" s="155"/>
      <c r="EB1" s="155"/>
      <c r="EC1" s="155"/>
      <c r="ED1" s="155"/>
      <c r="EE1" s="155"/>
      <c r="EF1" s="155"/>
      <c r="EG1" s="155"/>
      <c r="EH1" s="155"/>
      <c r="EI1" s="155"/>
      <c r="EJ1" s="155"/>
      <c r="EK1" s="155"/>
      <c r="EL1" s="155"/>
      <c r="EM1" s="155"/>
      <c r="EN1" s="155"/>
      <c r="EO1" s="155"/>
      <c r="EP1" s="155"/>
      <c r="EQ1" s="155"/>
      <c r="ER1" s="155"/>
      <c r="ES1" s="155"/>
      <c r="ET1" s="155"/>
      <c r="EU1" s="155"/>
      <c r="EV1" s="155"/>
      <c r="EW1" s="155"/>
      <c r="EX1" s="155"/>
      <c r="EY1" s="155"/>
      <c r="EZ1" s="155"/>
      <c r="FA1" s="155"/>
      <c r="FB1" s="155"/>
      <c r="FC1" s="155"/>
      <c r="FD1" s="155"/>
      <c r="FE1" s="155"/>
      <c r="FF1" s="155"/>
      <c r="FG1" s="155"/>
      <c r="FH1" s="155"/>
      <c r="FI1" s="155"/>
      <c r="FJ1" s="155"/>
      <c r="FK1" s="155"/>
      <c r="FL1" s="155"/>
      <c r="FM1" s="155"/>
      <c r="FN1" s="155"/>
      <c r="FO1" s="155"/>
      <c r="FP1" s="155"/>
      <c r="FQ1" s="155"/>
      <c r="FR1" s="155"/>
      <c r="FS1" s="155"/>
      <c r="FT1" s="155"/>
      <c r="FU1" s="155"/>
      <c r="FV1" s="155"/>
      <c r="FW1" s="155"/>
      <c r="FX1" s="155"/>
      <c r="FY1" s="155"/>
      <c r="FZ1" s="155"/>
      <c r="GA1" s="155"/>
      <c r="GB1" s="155"/>
      <c r="GC1" s="155"/>
      <c r="GD1" s="155"/>
      <c r="GE1" s="155"/>
      <c r="GF1" s="155"/>
      <c r="GG1" s="155"/>
      <c r="GH1" s="155"/>
      <c r="GI1" s="155"/>
      <c r="GJ1" s="155"/>
      <c r="GK1" s="155"/>
      <c r="GL1" s="155"/>
      <c r="GM1" s="155"/>
      <c r="GN1" s="155"/>
      <c r="GO1" s="155"/>
      <c r="GP1" s="155"/>
      <c r="GQ1" s="155"/>
      <c r="GR1" s="155"/>
      <c r="GS1" s="155"/>
      <c r="GT1" s="155"/>
      <c r="GU1" s="155"/>
      <c r="GV1" s="155"/>
      <c r="GW1" s="155"/>
      <c r="GX1" s="155"/>
      <c r="GY1" s="155"/>
      <c r="GZ1" s="155"/>
      <c r="HA1" s="155"/>
      <c r="HB1" s="155"/>
      <c r="HC1" s="155"/>
      <c r="HD1" s="155"/>
      <c r="HE1" s="155"/>
      <c r="HF1" s="155"/>
      <c r="HG1" s="155"/>
      <c r="HH1" s="155"/>
      <c r="HI1" s="155"/>
      <c r="HJ1" s="155"/>
      <c r="HK1" s="155"/>
      <c r="HL1" s="155"/>
      <c r="HM1" s="155"/>
      <c r="HN1" s="155"/>
      <c r="HO1" s="155"/>
      <c r="HP1" s="155"/>
      <c r="HQ1" s="155"/>
      <c r="HR1" s="155"/>
      <c r="HS1" s="155"/>
      <c r="HT1" s="155"/>
      <c r="HU1" s="155"/>
      <c r="HV1" s="155"/>
      <c r="HW1" s="155"/>
      <c r="HX1" s="155"/>
      <c r="HY1" s="155"/>
      <c r="HZ1" s="155"/>
      <c r="IA1" s="155"/>
      <c r="IB1" s="155"/>
      <c r="IC1" s="155"/>
      <c r="ID1" s="155"/>
      <c r="IE1" s="155"/>
      <c r="IF1" s="155"/>
      <c r="IG1" s="155"/>
      <c r="IH1" s="155"/>
      <c r="II1" s="155"/>
      <c r="IJ1" s="155"/>
      <c r="IK1" s="155"/>
      <c r="IL1" s="155"/>
      <c r="IM1" s="155"/>
      <c r="IN1" s="155"/>
      <c r="IO1" s="155"/>
      <c r="IP1" s="155"/>
      <c r="IQ1" s="155"/>
      <c r="IR1" s="155"/>
      <c r="IS1" s="155"/>
      <c r="IT1" s="155"/>
      <c r="IU1" s="155"/>
      <c r="IV1" s="155"/>
      <c r="IW1" s="155"/>
      <c r="IX1" s="155"/>
      <c r="IY1" s="155"/>
      <c r="IZ1" s="155"/>
      <c r="JA1" s="155"/>
      <c r="JB1" s="155"/>
      <c r="JC1" s="155"/>
      <c r="JD1" s="155"/>
      <c r="JE1" s="155"/>
      <c r="JF1" s="155"/>
      <c r="JG1" s="155"/>
      <c r="JH1" s="155"/>
      <c r="JI1" s="155"/>
      <c r="JJ1" s="155"/>
      <c r="JK1" s="155"/>
      <c r="JL1" s="155"/>
      <c r="JM1" s="155"/>
      <c r="JN1" s="155"/>
      <c r="JO1" s="155"/>
      <c r="JP1" s="155"/>
      <c r="JQ1" s="155"/>
      <c r="JR1" s="155"/>
      <c r="JS1" s="155"/>
      <c r="JT1" s="155"/>
      <c r="JU1" s="155"/>
      <c r="JV1" s="155"/>
      <c r="JW1" s="155"/>
      <c r="JX1" s="155"/>
      <c r="JY1" s="155"/>
      <c r="JZ1" s="155"/>
      <c r="KA1" s="155"/>
      <c r="KB1" s="155"/>
      <c r="KC1" s="155"/>
      <c r="KD1" s="155"/>
      <c r="KE1" s="155"/>
      <c r="KF1" s="155"/>
      <c r="KG1" s="155"/>
      <c r="KH1" s="155"/>
      <c r="KI1" s="155"/>
      <c r="KJ1" s="155"/>
      <c r="KK1" s="155"/>
      <c r="KL1" s="155"/>
      <c r="KM1" s="155"/>
      <c r="KN1" s="155"/>
      <c r="KO1" s="155"/>
      <c r="KP1" s="155"/>
      <c r="KQ1" s="155"/>
      <c r="KR1" s="155"/>
      <c r="KS1" s="155"/>
      <c r="KT1" s="155"/>
      <c r="KU1" s="155"/>
      <c r="KV1" s="155"/>
      <c r="KW1" s="155"/>
      <c r="KX1" s="155"/>
      <c r="KY1" s="155"/>
      <c r="KZ1" s="155"/>
      <c r="LA1" s="155"/>
      <c r="LB1" s="155"/>
      <c r="LC1" s="155"/>
      <c r="LD1" s="155"/>
      <c r="LE1" s="155"/>
      <c r="LF1" s="155"/>
      <c r="LG1" s="155"/>
      <c r="LH1" s="155"/>
      <c r="LI1" s="155"/>
      <c r="LJ1" s="155"/>
      <c r="LK1" s="155"/>
      <c r="LL1" s="155"/>
      <c r="LM1" s="155"/>
      <c r="LN1" s="155"/>
      <c r="LO1" s="155"/>
      <c r="LP1" s="155"/>
      <c r="LQ1" s="155"/>
      <c r="LR1" s="155"/>
      <c r="LS1" s="155"/>
      <c r="LT1" s="155"/>
      <c r="LU1" s="155"/>
    </row>
    <row r="2" spans="1:1027" s="109" customFormat="1" ht="12.75" customHeight="1">
      <c r="A2" s="348" t="s">
        <v>9</v>
      </c>
      <c r="B2" s="348" t="s">
        <v>10</v>
      </c>
      <c r="C2" s="362" t="s">
        <v>11</v>
      </c>
      <c r="D2" s="106" t="s">
        <v>12</v>
      </c>
      <c r="E2" s="106" t="s">
        <v>13</v>
      </c>
      <c r="F2" s="6" t="s">
        <v>84</v>
      </c>
      <c r="G2" s="326" t="s">
        <v>73</v>
      </c>
      <c r="H2" s="336" t="s">
        <v>339</v>
      </c>
      <c r="I2" s="6" t="s">
        <v>216</v>
      </c>
      <c r="J2" s="5" t="s">
        <v>162</v>
      </c>
      <c r="K2" s="120" t="s">
        <v>22</v>
      </c>
      <c r="L2" s="5" t="s">
        <v>161</v>
      </c>
      <c r="M2" s="351"/>
      <c r="N2" s="390" t="s">
        <v>378</v>
      </c>
      <c r="O2" s="178"/>
      <c r="P2" s="107"/>
      <c r="Q2" s="107"/>
      <c r="R2" s="107"/>
      <c r="S2" s="107"/>
      <c r="T2" s="107">
        <v>10.507421850197243</v>
      </c>
      <c r="U2" s="107"/>
      <c r="V2" s="107"/>
      <c r="W2" s="107"/>
      <c r="X2" s="107"/>
      <c r="Y2" s="107">
        <v>11.479314260351705</v>
      </c>
      <c r="Z2" s="107"/>
      <c r="AA2" s="107"/>
      <c r="AB2" s="107"/>
      <c r="AC2" s="107"/>
      <c r="AD2" s="107">
        <v>11.780189781656103</v>
      </c>
      <c r="AE2" s="107"/>
      <c r="AF2" s="107"/>
      <c r="AG2" s="107"/>
      <c r="AH2" s="107"/>
      <c r="AI2" s="107">
        <v>11.413898004647333</v>
      </c>
      <c r="AJ2" s="107">
        <v>11.615474924972357</v>
      </c>
      <c r="AK2" s="107">
        <v>11.378493856064141</v>
      </c>
      <c r="AL2" s="107">
        <v>11.102845405240279</v>
      </c>
      <c r="AM2" s="107">
        <v>10.805031308140116</v>
      </c>
      <c r="AN2" s="251">
        <v>11</v>
      </c>
      <c r="AO2" s="251">
        <v>11.12</v>
      </c>
      <c r="AP2" s="251">
        <v>11.19</v>
      </c>
      <c r="AQ2" s="107"/>
      <c r="AR2" s="107"/>
      <c r="AS2" s="107"/>
      <c r="AT2" s="107"/>
      <c r="AU2" s="107"/>
      <c r="AV2" s="107"/>
      <c r="AW2" s="107"/>
      <c r="AX2" s="107"/>
      <c r="AY2" s="107"/>
      <c r="AZ2" s="107"/>
      <c r="BA2" s="107"/>
      <c r="BB2" s="5"/>
      <c r="BC2" s="5"/>
      <c r="BD2" s="5"/>
      <c r="BE2" s="5"/>
      <c r="BF2" s="5"/>
      <c r="BG2" s="5"/>
      <c r="BH2" s="5"/>
      <c r="BI2" s="5"/>
      <c r="BJ2" s="5"/>
      <c r="BK2" s="5"/>
      <c r="BL2" s="5"/>
      <c r="BM2" s="5"/>
      <c r="BN2" s="5"/>
      <c r="BO2" s="5"/>
      <c r="BP2" s="5"/>
      <c r="BQ2" s="5"/>
      <c r="BR2" s="5"/>
      <c r="BS2" s="5"/>
      <c r="BT2" s="5"/>
      <c r="BU2" s="5"/>
      <c r="BV2" s="5"/>
      <c r="BW2" s="5"/>
      <c r="BX2" s="155"/>
      <c r="BY2" s="155"/>
      <c r="BZ2" s="155"/>
      <c r="CA2" s="155"/>
      <c r="CB2" s="155"/>
      <c r="CC2" s="155"/>
      <c r="CD2" s="155"/>
      <c r="CE2" s="156"/>
      <c r="CF2" s="156"/>
      <c r="CG2" s="156"/>
      <c r="CH2" s="156"/>
      <c r="CI2" s="156"/>
      <c r="CJ2" s="156"/>
      <c r="CK2" s="156"/>
      <c r="CL2" s="156"/>
      <c r="CM2" s="156"/>
      <c r="CN2" s="156"/>
      <c r="CO2" s="156"/>
      <c r="CP2" s="156"/>
      <c r="CQ2" s="156"/>
      <c r="CR2" s="156"/>
      <c r="CS2" s="156"/>
      <c r="CT2" s="156"/>
      <c r="CU2" s="156"/>
      <c r="CV2" s="156"/>
      <c r="CW2" s="156"/>
      <c r="CX2" s="156"/>
      <c r="CY2" s="156"/>
      <c r="CZ2" s="156"/>
      <c r="DA2" s="156"/>
      <c r="DB2" s="156"/>
      <c r="DC2" s="156"/>
      <c r="DD2" s="156"/>
      <c r="DE2" s="156"/>
      <c r="DF2" s="156"/>
      <c r="DG2" s="156"/>
      <c r="DH2" s="156"/>
      <c r="DI2" s="156"/>
      <c r="DJ2" s="156"/>
      <c r="DK2" s="156"/>
      <c r="DL2" s="156"/>
      <c r="DM2" s="156"/>
      <c r="DN2" s="156"/>
      <c r="DO2" s="156"/>
      <c r="DP2" s="156"/>
      <c r="DQ2" s="156"/>
      <c r="DR2" s="156"/>
      <c r="DS2" s="156"/>
      <c r="DT2" s="156"/>
      <c r="DU2" s="156"/>
      <c r="DV2" s="156"/>
      <c r="DW2" s="156"/>
      <c r="DX2" s="156"/>
      <c r="DY2" s="156"/>
      <c r="DZ2" s="156"/>
      <c r="EA2" s="156"/>
      <c r="EB2" s="156"/>
      <c r="EC2" s="156"/>
      <c r="ED2" s="156"/>
      <c r="EE2" s="156"/>
      <c r="EF2" s="156"/>
      <c r="EG2" s="156"/>
      <c r="EH2" s="156"/>
      <c r="EI2" s="156"/>
      <c r="EJ2" s="156"/>
      <c r="EK2" s="156"/>
      <c r="EL2" s="156"/>
      <c r="EM2" s="156"/>
      <c r="EN2" s="156"/>
      <c r="EO2" s="156"/>
      <c r="EP2" s="156"/>
      <c r="EQ2" s="156"/>
      <c r="ER2" s="156"/>
      <c r="ES2" s="156"/>
      <c r="ET2" s="156"/>
      <c r="EU2" s="156"/>
      <c r="EV2" s="156"/>
      <c r="EW2" s="156"/>
      <c r="EX2" s="156"/>
      <c r="EY2" s="156"/>
      <c r="EZ2" s="156"/>
      <c r="FA2" s="156"/>
      <c r="FB2" s="156"/>
      <c r="FC2" s="156"/>
      <c r="FD2" s="156"/>
      <c r="FE2" s="156"/>
      <c r="FF2" s="156"/>
      <c r="FG2" s="156"/>
      <c r="FH2" s="156"/>
      <c r="FI2" s="156"/>
      <c r="FJ2" s="156"/>
      <c r="FK2" s="156"/>
      <c r="FL2" s="156"/>
      <c r="FM2" s="156"/>
      <c r="FN2" s="156"/>
      <c r="FO2" s="156"/>
      <c r="FP2" s="156"/>
      <c r="FQ2" s="156"/>
      <c r="FR2" s="156"/>
      <c r="FS2" s="156"/>
      <c r="FT2" s="156"/>
      <c r="FU2" s="156"/>
      <c r="FV2" s="156"/>
      <c r="FW2" s="156"/>
      <c r="FX2" s="156"/>
      <c r="FY2" s="156"/>
      <c r="FZ2" s="156"/>
      <c r="GA2" s="156"/>
      <c r="GB2" s="156"/>
      <c r="GC2" s="156"/>
      <c r="GD2" s="156"/>
      <c r="GE2" s="156"/>
      <c r="GF2" s="156"/>
      <c r="GG2" s="156"/>
      <c r="GH2" s="156"/>
      <c r="GI2" s="156"/>
      <c r="GJ2" s="156"/>
      <c r="GK2" s="156"/>
      <c r="GL2" s="156"/>
      <c r="GM2" s="156"/>
      <c r="GN2" s="156"/>
      <c r="GO2" s="156"/>
      <c r="GP2" s="156"/>
      <c r="GQ2" s="156"/>
      <c r="GR2" s="156"/>
      <c r="GS2" s="156"/>
      <c r="GT2" s="156"/>
      <c r="GU2" s="156"/>
      <c r="GV2" s="156"/>
      <c r="GW2" s="156"/>
      <c r="GX2" s="156"/>
      <c r="GY2" s="156"/>
      <c r="GZ2" s="156"/>
      <c r="HA2" s="156"/>
      <c r="HB2" s="156"/>
      <c r="HC2" s="156"/>
      <c r="HD2" s="156"/>
      <c r="HE2" s="156"/>
      <c r="HF2" s="156"/>
      <c r="HG2" s="156"/>
      <c r="HH2" s="156"/>
      <c r="HI2" s="156"/>
      <c r="HJ2" s="156"/>
      <c r="HK2" s="156"/>
      <c r="HL2" s="156"/>
      <c r="HM2" s="156"/>
      <c r="HN2" s="156"/>
      <c r="HO2" s="156"/>
      <c r="HP2" s="156"/>
      <c r="HQ2" s="156"/>
      <c r="HR2" s="156"/>
      <c r="HS2" s="156"/>
      <c r="HT2" s="156"/>
      <c r="HU2" s="156"/>
      <c r="HV2" s="156"/>
      <c r="HW2" s="156"/>
      <c r="HX2" s="156"/>
      <c r="HY2" s="156"/>
      <c r="HZ2" s="156"/>
      <c r="IA2" s="156"/>
      <c r="IB2" s="156"/>
      <c r="IC2" s="156"/>
      <c r="ID2" s="156"/>
      <c r="IE2" s="156"/>
      <c r="IF2" s="156"/>
      <c r="IG2" s="156"/>
      <c r="IH2" s="156"/>
      <c r="II2" s="156"/>
      <c r="IJ2" s="156"/>
      <c r="IK2" s="156"/>
      <c r="IL2" s="156"/>
      <c r="IM2" s="156"/>
      <c r="IN2" s="156"/>
      <c r="IO2" s="156"/>
      <c r="IP2" s="156"/>
      <c r="IQ2" s="156"/>
      <c r="IR2" s="156"/>
      <c r="IS2" s="156"/>
      <c r="IT2" s="156"/>
      <c r="IU2" s="156"/>
      <c r="IV2" s="156"/>
      <c r="IW2" s="156"/>
      <c r="IX2" s="156"/>
      <c r="IY2" s="156"/>
      <c r="IZ2" s="156"/>
      <c r="JA2" s="156"/>
      <c r="JB2" s="156"/>
      <c r="JC2" s="156"/>
      <c r="JD2" s="156"/>
      <c r="JE2" s="156"/>
      <c r="JF2" s="156"/>
      <c r="JG2" s="156"/>
      <c r="JH2" s="156"/>
      <c r="JI2" s="156"/>
      <c r="JJ2" s="156"/>
      <c r="JK2" s="156"/>
      <c r="JL2" s="156"/>
      <c r="JM2" s="156"/>
      <c r="JN2" s="156"/>
      <c r="JO2" s="156"/>
      <c r="JP2" s="156"/>
      <c r="JQ2" s="156"/>
      <c r="JR2" s="156"/>
      <c r="JS2" s="156"/>
      <c r="JT2" s="156"/>
      <c r="JU2" s="156"/>
      <c r="JV2" s="156"/>
      <c r="JW2" s="156"/>
      <c r="JX2" s="156"/>
      <c r="JY2" s="156"/>
      <c r="JZ2" s="156"/>
      <c r="KA2" s="156"/>
      <c r="KB2" s="156"/>
      <c r="KC2" s="156"/>
      <c r="KD2" s="156"/>
      <c r="KE2" s="156"/>
      <c r="KF2" s="156"/>
      <c r="KG2" s="156"/>
      <c r="KH2" s="156"/>
      <c r="KI2" s="156"/>
      <c r="KJ2" s="156"/>
      <c r="KK2" s="156"/>
      <c r="KL2" s="156"/>
      <c r="KM2" s="156"/>
      <c r="KN2" s="156"/>
      <c r="KO2" s="156"/>
      <c r="KP2" s="156"/>
      <c r="KQ2" s="156"/>
      <c r="KR2" s="156"/>
      <c r="KS2" s="156"/>
      <c r="KT2" s="156"/>
      <c r="KU2" s="156"/>
      <c r="KV2" s="156"/>
      <c r="KW2" s="156"/>
      <c r="KX2" s="156"/>
      <c r="KY2" s="156"/>
      <c r="KZ2" s="156"/>
      <c r="LA2" s="156"/>
      <c r="LB2" s="156"/>
      <c r="LC2" s="156"/>
      <c r="LD2" s="156"/>
      <c r="LE2" s="156"/>
      <c r="LF2" s="156"/>
      <c r="LG2" s="156"/>
      <c r="LH2" s="156"/>
      <c r="LI2" s="156"/>
      <c r="LJ2" s="156"/>
      <c r="LK2" s="156"/>
      <c r="LL2" s="156"/>
      <c r="LM2" s="156"/>
      <c r="LN2" s="156"/>
      <c r="LO2" s="156"/>
      <c r="LP2" s="156"/>
      <c r="LQ2" s="156"/>
      <c r="LR2" s="156"/>
      <c r="LS2" s="156"/>
      <c r="LT2" s="156"/>
      <c r="LU2" s="156"/>
      <c r="LV2" s="108"/>
      <c r="LW2" s="108"/>
      <c r="LX2" s="108"/>
      <c r="LY2" s="108"/>
      <c r="LZ2" s="108"/>
      <c r="MA2" s="108"/>
      <c r="MB2" s="108"/>
      <c r="MC2" s="108"/>
      <c r="MD2" s="108"/>
      <c r="ME2" s="108"/>
      <c r="MF2" s="108"/>
      <c r="MG2" s="108"/>
      <c r="MH2" s="108"/>
      <c r="MI2" s="108"/>
      <c r="MJ2" s="108"/>
      <c r="MK2" s="108"/>
      <c r="ML2" s="108"/>
      <c r="MM2" s="108"/>
      <c r="MN2" s="108"/>
      <c r="MO2" s="108"/>
      <c r="MP2" s="108"/>
      <c r="MQ2" s="108"/>
      <c r="MR2" s="108"/>
      <c r="MS2" s="108"/>
      <c r="MT2" s="108"/>
      <c r="MU2" s="108"/>
      <c r="MV2" s="108"/>
      <c r="MW2" s="108"/>
      <c r="MX2" s="108"/>
      <c r="MY2" s="108"/>
      <c r="MZ2" s="108"/>
      <c r="NA2" s="108"/>
      <c r="NB2" s="108"/>
      <c r="NC2" s="108"/>
      <c r="ND2" s="108"/>
      <c r="NE2" s="108"/>
      <c r="NF2" s="108"/>
      <c r="NG2" s="108"/>
      <c r="NH2" s="108"/>
      <c r="NI2" s="108"/>
      <c r="NJ2" s="108"/>
      <c r="NK2" s="108"/>
      <c r="NL2" s="108"/>
      <c r="NM2" s="108"/>
      <c r="NN2" s="108"/>
      <c r="NO2" s="108"/>
      <c r="NP2" s="108"/>
      <c r="NQ2" s="108"/>
      <c r="NR2" s="108"/>
      <c r="NS2" s="108"/>
      <c r="NT2" s="108"/>
      <c r="NU2" s="108"/>
      <c r="NV2" s="108"/>
      <c r="NW2" s="108"/>
      <c r="NX2" s="108"/>
      <c r="NY2" s="108"/>
      <c r="NZ2" s="108"/>
      <c r="OA2" s="108"/>
      <c r="OB2" s="108"/>
      <c r="OC2" s="108"/>
      <c r="OD2" s="108"/>
      <c r="OE2" s="108"/>
      <c r="OF2" s="108"/>
      <c r="OG2" s="108"/>
      <c r="OH2" s="108"/>
      <c r="OI2" s="108"/>
      <c r="OJ2" s="108"/>
      <c r="OK2" s="108"/>
      <c r="OL2" s="108"/>
      <c r="OM2" s="108"/>
      <c r="ON2" s="108"/>
      <c r="OO2" s="108"/>
      <c r="OP2" s="108"/>
      <c r="OQ2" s="108"/>
      <c r="OR2" s="108"/>
      <c r="OS2" s="108"/>
      <c r="OT2" s="108"/>
      <c r="OU2" s="108"/>
      <c r="OV2" s="108"/>
      <c r="OW2" s="108"/>
      <c r="OX2" s="108"/>
      <c r="OY2" s="108"/>
      <c r="OZ2" s="108"/>
      <c r="PA2" s="108"/>
      <c r="PB2" s="108"/>
      <c r="PC2" s="108"/>
      <c r="PD2" s="108"/>
      <c r="PE2" s="108"/>
      <c r="PF2" s="108"/>
      <c r="PG2" s="108"/>
      <c r="PH2" s="108"/>
      <c r="PI2" s="108"/>
      <c r="PJ2" s="108"/>
      <c r="PK2" s="108"/>
      <c r="PL2" s="108"/>
      <c r="PM2" s="108"/>
      <c r="PN2" s="108"/>
      <c r="PO2" s="108"/>
      <c r="PP2" s="108"/>
      <c r="PQ2" s="108"/>
      <c r="PR2" s="108"/>
      <c r="PS2" s="108"/>
      <c r="PT2" s="108"/>
      <c r="PU2" s="108"/>
      <c r="PV2" s="108"/>
      <c r="PW2" s="108"/>
      <c r="PX2" s="108"/>
      <c r="PY2" s="108"/>
      <c r="PZ2" s="108"/>
      <c r="QA2" s="108"/>
      <c r="QB2" s="108"/>
      <c r="QC2" s="108"/>
      <c r="QD2" s="108"/>
      <c r="QE2" s="108"/>
      <c r="QF2" s="108"/>
      <c r="QG2" s="108"/>
      <c r="QH2" s="108"/>
      <c r="QI2" s="108"/>
      <c r="QJ2" s="108"/>
      <c r="QK2" s="108"/>
      <c r="QL2" s="108"/>
      <c r="QM2" s="108"/>
      <c r="QN2" s="108"/>
      <c r="QO2" s="108"/>
      <c r="QP2" s="108"/>
      <c r="QQ2" s="108"/>
      <c r="QR2" s="108"/>
      <c r="QS2" s="108"/>
      <c r="QT2" s="108"/>
      <c r="QU2" s="108"/>
      <c r="QV2" s="108"/>
      <c r="QW2" s="108"/>
      <c r="QX2" s="108"/>
      <c r="QY2" s="108"/>
      <c r="QZ2" s="108"/>
      <c r="RA2" s="108"/>
      <c r="RB2" s="108"/>
      <c r="RC2" s="108"/>
      <c r="RD2" s="108"/>
      <c r="RE2" s="108"/>
      <c r="RF2" s="108"/>
      <c r="RG2" s="108"/>
      <c r="RH2" s="108"/>
      <c r="RI2" s="108"/>
      <c r="RJ2" s="108"/>
      <c r="RK2" s="108"/>
      <c r="RL2" s="108"/>
      <c r="RM2" s="108"/>
      <c r="RN2" s="108"/>
      <c r="RO2" s="108"/>
      <c r="RP2" s="108"/>
      <c r="RQ2" s="108"/>
      <c r="RR2" s="108"/>
      <c r="RS2" s="108"/>
      <c r="RT2" s="108"/>
      <c r="RU2" s="108"/>
      <c r="RV2" s="108"/>
      <c r="RW2" s="108"/>
      <c r="RX2" s="108"/>
      <c r="RY2" s="108"/>
      <c r="RZ2" s="108"/>
      <c r="SA2" s="108"/>
      <c r="SB2" s="108"/>
      <c r="SC2" s="108"/>
      <c r="SD2" s="108"/>
      <c r="SE2" s="108"/>
      <c r="SF2" s="108"/>
      <c r="SG2" s="108"/>
      <c r="SH2" s="108"/>
      <c r="SI2" s="108"/>
      <c r="SJ2" s="108"/>
      <c r="SK2" s="108"/>
      <c r="SL2" s="108"/>
      <c r="SM2" s="108"/>
      <c r="SN2" s="108"/>
      <c r="SO2" s="108"/>
      <c r="SP2" s="108"/>
      <c r="SQ2" s="108"/>
      <c r="SR2" s="108"/>
      <c r="SS2" s="108"/>
      <c r="ST2" s="108"/>
      <c r="SU2" s="108"/>
      <c r="SV2" s="108"/>
      <c r="SW2" s="108"/>
      <c r="SX2" s="108"/>
      <c r="SY2" s="108"/>
      <c r="SZ2" s="108"/>
      <c r="TA2" s="108"/>
      <c r="TB2" s="108"/>
      <c r="TC2" s="108"/>
      <c r="TD2" s="108"/>
      <c r="TE2" s="108"/>
      <c r="TF2" s="108"/>
      <c r="TG2" s="108"/>
      <c r="TH2" s="108"/>
      <c r="TI2" s="108"/>
      <c r="TJ2" s="108"/>
      <c r="TK2" s="108"/>
      <c r="TL2" s="108"/>
      <c r="TM2" s="108"/>
      <c r="TN2" s="108"/>
      <c r="TO2" s="108"/>
      <c r="TP2" s="108"/>
      <c r="TQ2" s="108"/>
      <c r="TR2" s="108"/>
      <c r="TS2" s="108"/>
      <c r="TT2" s="108"/>
      <c r="TU2" s="108"/>
      <c r="TV2" s="108"/>
      <c r="TW2" s="108"/>
      <c r="TX2" s="108"/>
      <c r="TY2" s="108"/>
      <c r="TZ2" s="108"/>
      <c r="UA2" s="108"/>
      <c r="UB2" s="108"/>
      <c r="UC2" s="108"/>
      <c r="UD2" s="108"/>
      <c r="UE2" s="108"/>
      <c r="UF2" s="108"/>
      <c r="UG2" s="108"/>
      <c r="UH2" s="108"/>
      <c r="UI2" s="108"/>
      <c r="UJ2" s="108"/>
      <c r="UK2" s="108"/>
      <c r="UL2" s="108"/>
      <c r="UM2" s="108"/>
      <c r="UN2" s="108"/>
      <c r="UO2" s="108"/>
      <c r="UP2" s="108"/>
      <c r="UQ2" s="108"/>
      <c r="UR2" s="108"/>
      <c r="US2" s="108"/>
      <c r="UT2" s="108"/>
      <c r="UU2" s="108"/>
      <c r="UV2" s="108"/>
      <c r="UW2" s="108"/>
      <c r="UX2" s="108"/>
      <c r="UY2" s="108"/>
      <c r="UZ2" s="108"/>
      <c r="VA2" s="108"/>
      <c r="VB2" s="108"/>
      <c r="VC2" s="108"/>
      <c r="VD2" s="108"/>
      <c r="VE2" s="108"/>
      <c r="VF2" s="108"/>
      <c r="VG2" s="108"/>
      <c r="VH2" s="108"/>
      <c r="VI2" s="108"/>
      <c r="VJ2" s="108"/>
      <c r="VK2" s="108"/>
      <c r="VL2" s="108"/>
      <c r="VM2" s="108"/>
      <c r="VN2" s="108"/>
      <c r="VO2" s="108"/>
      <c r="VP2" s="108"/>
      <c r="VQ2" s="108"/>
      <c r="VR2" s="108"/>
      <c r="VS2" s="108"/>
      <c r="VT2" s="108"/>
      <c r="VU2" s="108"/>
      <c r="VV2" s="108"/>
      <c r="VW2" s="108"/>
      <c r="VX2" s="108"/>
      <c r="VY2" s="108"/>
      <c r="VZ2" s="108"/>
      <c r="WA2" s="108"/>
      <c r="WB2" s="108"/>
      <c r="WC2" s="108"/>
      <c r="WD2" s="108"/>
      <c r="WE2" s="108"/>
      <c r="WF2" s="108"/>
      <c r="WG2" s="108"/>
      <c r="WH2" s="108"/>
      <c r="WI2" s="108"/>
      <c r="WJ2" s="108"/>
      <c r="WK2" s="108"/>
      <c r="WL2" s="108"/>
      <c r="WM2" s="108"/>
      <c r="WN2" s="108"/>
      <c r="WO2" s="108"/>
      <c r="WP2" s="108"/>
      <c r="WQ2" s="108"/>
      <c r="WR2" s="108"/>
      <c r="WS2" s="108"/>
      <c r="WT2" s="108"/>
      <c r="WU2" s="108"/>
      <c r="WV2" s="108"/>
      <c r="WW2" s="108"/>
      <c r="WX2" s="108"/>
      <c r="WY2" s="108"/>
      <c r="WZ2" s="108"/>
      <c r="XA2" s="108"/>
      <c r="XB2" s="108"/>
      <c r="XC2" s="108"/>
      <c r="XD2" s="108"/>
      <c r="XE2" s="108"/>
      <c r="XF2" s="108"/>
      <c r="XG2" s="108"/>
      <c r="XH2" s="108"/>
      <c r="XI2" s="108"/>
      <c r="XJ2" s="108"/>
      <c r="XK2" s="108"/>
      <c r="XL2" s="108"/>
      <c r="XM2" s="108"/>
      <c r="XN2" s="108"/>
      <c r="XO2" s="108"/>
      <c r="XP2" s="108"/>
      <c r="XQ2" s="108"/>
      <c r="XR2" s="108"/>
      <c r="XS2" s="108"/>
      <c r="XT2" s="108"/>
      <c r="XU2" s="108"/>
      <c r="XV2" s="108"/>
      <c r="XW2" s="108"/>
      <c r="XX2" s="108"/>
      <c r="XY2" s="108"/>
      <c r="XZ2" s="108"/>
      <c r="YA2" s="108"/>
      <c r="YB2" s="108"/>
      <c r="YC2" s="108"/>
      <c r="YD2" s="108"/>
      <c r="YE2" s="108"/>
      <c r="YF2" s="108"/>
      <c r="YG2" s="108"/>
      <c r="YH2" s="108"/>
      <c r="YI2" s="108"/>
      <c r="YJ2" s="108"/>
      <c r="YK2" s="108"/>
      <c r="YL2" s="108"/>
      <c r="YM2" s="108"/>
      <c r="YN2" s="108"/>
      <c r="YO2" s="108"/>
      <c r="YP2" s="108"/>
      <c r="YQ2" s="108"/>
      <c r="YR2" s="108"/>
      <c r="YS2" s="108"/>
      <c r="YT2" s="108"/>
      <c r="YU2" s="108"/>
      <c r="YV2" s="108"/>
      <c r="YW2" s="108"/>
      <c r="YX2" s="108"/>
      <c r="YY2" s="108"/>
      <c r="YZ2" s="108"/>
      <c r="ZA2" s="108"/>
      <c r="ZB2" s="108"/>
      <c r="ZC2" s="108"/>
      <c r="ZD2" s="108"/>
      <c r="ZE2" s="108"/>
      <c r="ZF2" s="108"/>
      <c r="ZG2" s="108"/>
      <c r="ZH2" s="108"/>
      <c r="ZI2" s="108"/>
      <c r="ZJ2" s="108"/>
      <c r="ZK2" s="108"/>
      <c r="ZL2" s="108"/>
      <c r="ZM2" s="108"/>
      <c r="ZN2" s="108"/>
      <c r="ZO2" s="108"/>
      <c r="ZP2" s="108"/>
      <c r="ZQ2" s="108"/>
      <c r="ZR2" s="108"/>
      <c r="ZS2" s="108"/>
      <c r="ZT2" s="108"/>
      <c r="ZU2" s="108"/>
      <c r="ZV2" s="108"/>
      <c r="ZW2" s="108"/>
      <c r="ZX2" s="108"/>
      <c r="ZY2" s="108"/>
      <c r="ZZ2" s="108"/>
      <c r="AAA2" s="108"/>
      <c r="AAB2" s="108"/>
      <c r="AAC2" s="108"/>
      <c r="AAD2" s="108"/>
      <c r="AAE2" s="108"/>
      <c r="AAF2" s="108"/>
      <c r="AAG2" s="108"/>
      <c r="AAH2" s="108"/>
      <c r="AAI2" s="108"/>
      <c r="AAJ2" s="108"/>
      <c r="AAK2" s="108"/>
      <c r="AAL2" s="108"/>
      <c r="AAM2" s="108"/>
      <c r="AAN2" s="108"/>
      <c r="AAO2" s="108"/>
      <c r="AAP2" s="108"/>
      <c r="AAQ2" s="108"/>
      <c r="AAR2" s="108"/>
      <c r="AAS2" s="108"/>
      <c r="AAT2" s="108"/>
      <c r="AAU2" s="108"/>
      <c r="AAV2" s="108"/>
      <c r="AAW2" s="108"/>
      <c r="AAX2" s="108"/>
      <c r="AAY2" s="108"/>
      <c r="AAZ2" s="108"/>
      <c r="ABA2" s="108"/>
      <c r="ABB2" s="108"/>
      <c r="ABC2" s="108"/>
      <c r="ABD2" s="108"/>
      <c r="ABE2" s="108"/>
      <c r="ABF2" s="108"/>
      <c r="ABG2" s="108"/>
      <c r="ABH2" s="108"/>
      <c r="ABI2" s="108"/>
      <c r="ABJ2" s="108"/>
      <c r="ABK2" s="108"/>
      <c r="ABL2" s="108"/>
      <c r="ABM2" s="108"/>
      <c r="ABN2" s="108"/>
      <c r="ABO2" s="108"/>
      <c r="ABP2" s="108"/>
      <c r="ABQ2" s="108"/>
      <c r="ABR2" s="108"/>
      <c r="ABS2" s="108"/>
      <c r="ABT2" s="108"/>
      <c r="ABU2" s="108"/>
      <c r="ABV2" s="108"/>
      <c r="ABW2" s="108"/>
      <c r="ABX2" s="108"/>
      <c r="ABY2" s="108"/>
      <c r="ABZ2" s="108"/>
      <c r="ACA2" s="108"/>
      <c r="ACB2" s="108"/>
      <c r="ACC2" s="108"/>
      <c r="ACD2" s="108"/>
      <c r="ACE2" s="108"/>
      <c r="ACF2" s="108"/>
      <c r="ACG2" s="108"/>
      <c r="ACH2" s="108"/>
      <c r="ACI2" s="108"/>
      <c r="ACJ2" s="108"/>
      <c r="ACK2" s="108"/>
      <c r="ACL2" s="108"/>
      <c r="ACM2" s="108"/>
      <c r="ACN2" s="108"/>
      <c r="ACO2" s="108"/>
      <c r="ACP2" s="108"/>
      <c r="ACQ2" s="108"/>
      <c r="ACR2" s="108"/>
      <c r="ACS2" s="108"/>
      <c r="ACT2" s="108"/>
      <c r="ACU2" s="108"/>
      <c r="ACV2" s="108"/>
      <c r="ACW2" s="108"/>
      <c r="ACX2" s="108"/>
      <c r="ACY2" s="108"/>
      <c r="ACZ2" s="108"/>
      <c r="ADA2" s="108"/>
      <c r="ADB2" s="108"/>
      <c r="ADC2" s="108"/>
      <c r="ADD2" s="108"/>
      <c r="ADE2" s="108"/>
      <c r="ADF2" s="108"/>
      <c r="ADG2" s="108"/>
      <c r="ADH2" s="108"/>
      <c r="ADI2" s="108"/>
      <c r="ADJ2" s="108"/>
      <c r="ADK2" s="108"/>
      <c r="ADL2" s="108"/>
      <c r="ADM2" s="108"/>
      <c r="ADN2" s="108"/>
      <c r="ADO2" s="108"/>
      <c r="ADP2" s="108"/>
      <c r="ADQ2" s="108"/>
      <c r="ADR2" s="108"/>
      <c r="ADS2" s="108"/>
      <c r="ADT2" s="108"/>
      <c r="ADU2" s="108"/>
      <c r="ADV2" s="108"/>
      <c r="ADW2" s="108"/>
      <c r="ADX2" s="108"/>
      <c r="ADY2" s="108"/>
      <c r="ADZ2" s="108"/>
      <c r="AEA2" s="108"/>
      <c r="AEB2" s="108"/>
      <c r="AEC2" s="108"/>
      <c r="AED2" s="108"/>
      <c r="AEE2" s="108"/>
      <c r="AEF2" s="108"/>
      <c r="AEG2" s="108"/>
      <c r="AEH2" s="108"/>
      <c r="AEI2" s="108"/>
      <c r="AEJ2" s="108"/>
      <c r="AEK2" s="108"/>
      <c r="AEL2" s="108"/>
      <c r="AEM2" s="108"/>
      <c r="AEN2" s="108"/>
      <c r="AEO2" s="108"/>
      <c r="AEP2" s="108"/>
      <c r="AEQ2" s="108"/>
      <c r="AER2" s="108"/>
      <c r="AES2" s="108"/>
      <c r="AET2" s="108"/>
      <c r="AEU2" s="108"/>
      <c r="AEV2" s="108"/>
      <c r="AEW2" s="108"/>
      <c r="AEX2" s="108"/>
      <c r="AEY2" s="108"/>
      <c r="AEZ2" s="108"/>
      <c r="AFA2" s="108"/>
      <c r="AFB2" s="108"/>
      <c r="AFC2" s="108"/>
      <c r="AFD2" s="108"/>
      <c r="AFE2" s="108"/>
      <c r="AFF2" s="108"/>
      <c r="AFG2" s="108"/>
      <c r="AFH2" s="108"/>
      <c r="AFI2" s="108"/>
      <c r="AFJ2" s="108"/>
      <c r="AFK2" s="108"/>
      <c r="AFL2" s="108"/>
      <c r="AFM2" s="108"/>
      <c r="AFN2" s="108"/>
      <c r="AFO2" s="108"/>
      <c r="AFP2" s="108"/>
      <c r="AFQ2" s="108"/>
      <c r="AFR2" s="108"/>
      <c r="AFS2" s="108"/>
      <c r="AFT2" s="108"/>
      <c r="AFU2" s="108"/>
      <c r="AFV2" s="108"/>
      <c r="AFW2" s="108"/>
      <c r="AFX2" s="108"/>
      <c r="AFY2" s="108"/>
      <c r="AFZ2" s="108"/>
      <c r="AGA2" s="108"/>
      <c r="AGB2" s="108"/>
      <c r="AGC2" s="108"/>
      <c r="AGD2" s="108"/>
      <c r="AGE2" s="108"/>
      <c r="AGF2" s="108"/>
      <c r="AGG2" s="108"/>
      <c r="AGH2" s="108"/>
      <c r="AGI2" s="108"/>
      <c r="AGJ2" s="108"/>
      <c r="AGK2" s="108"/>
      <c r="AGL2" s="108"/>
      <c r="AGM2" s="108"/>
      <c r="AGN2" s="108"/>
      <c r="AGO2" s="108"/>
      <c r="AGP2" s="108"/>
      <c r="AGQ2" s="108"/>
      <c r="AGR2" s="108"/>
      <c r="AGS2" s="108"/>
      <c r="AGT2" s="108"/>
      <c r="AGU2" s="108"/>
      <c r="AGV2" s="108"/>
      <c r="AGW2" s="108"/>
      <c r="AGX2" s="108"/>
      <c r="AGY2" s="108"/>
      <c r="AGZ2" s="108"/>
      <c r="AHA2" s="108"/>
      <c r="AHB2" s="108"/>
      <c r="AHC2" s="108"/>
      <c r="AHD2" s="108"/>
      <c r="AHE2" s="108"/>
      <c r="AHF2" s="108"/>
      <c r="AHG2" s="108"/>
      <c r="AHH2" s="108"/>
      <c r="AHI2" s="108"/>
      <c r="AHJ2" s="108"/>
      <c r="AHK2" s="108"/>
      <c r="AHL2" s="108"/>
      <c r="AHM2" s="108"/>
      <c r="AHN2" s="108"/>
      <c r="AHO2" s="108"/>
      <c r="AHP2" s="108"/>
      <c r="AHQ2" s="108"/>
      <c r="AHR2" s="108"/>
      <c r="AHS2" s="108"/>
      <c r="AHT2" s="108"/>
      <c r="AHU2" s="108"/>
      <c r="AHV2" s="108"/>
      <c r="AHW2" s="108"/>
      <c r="AHX2" s="108"/>
      <c r="AHY2" s="108"/>
      <c r="AHZ2" s="108"/>
      <c r="AIA2" s="108"/>
      <c r="AIB2" s="108"/>
      <c r="AIC2" s="108"/>
      <c r="AID2" s="108"/>
      <c r="AIE2" s="108"/>
      <c r="AIF2" s="108"/>
      <c r="AIG2" s="108"/>
      <c r="AIH2" s="108"/>
      <c r="AII2" s="108"/>
      <c r="AIJ2" s="108"/>
      <c r="AIK2" s="108"/>
      <c r="AIL2" s="108"/>
      <c r="AIM2" s="108"/>
      <c r="AIN2" s="108"/>
      <c r="AIO2" s="108"/>
      <c r="AIP2" s="108"/>
      <c r="AIQ2" s="108"/>
      <c r="AIR2" s="108"/>
      <c r="AIS2" s="108"/>
      <c r="AIT2" s="108"/>
      <c r="AIU2" s="108"/>
      <c r="AIV2" s="108"/>
      <c r="AIW2" s="108"/>
      <c r="AIX2" s="108"/>
      <c r="AIY2" s="108"/>
      <c r="AIZ2" s="108"/>
      <c r="AJA2" s="108"/>
      <c r="AJB2" s="108"/>
      <c r="AJC2" s="108"/>
      <c r="AJD2" s="108"/>
      <c r="AJE2" s="108"/>
      <c r="AJF2" s="108"/>
      <c r="AJG2" s="108"/>
      <c r="AJH2" s="108"/>
      <c r="AJI2" s="108"/>
      <c r="AJJ2" s="108"/>
      <c r="AJK2" s="108"/>
      <c r="AJL2" s="108"/>
      <c r="AJM2" s="108"/>
      <c r="AJN2" s="108"/>
      <c r="AJO2" s="108"/>
      <c r="AJP2" s="108"/>
      <c r="AJQ2" s="108"/>
      <c r="AJR2" s="108"/>
      <c r="AJS2" s="108"/>
      <c r="AJT2" s="108"/>
      <c r="AJU2" s="108"/>
      <c r="AJV2" s="108"/>
      <c r="AJW2" s="108"/>
      <c r="AJX2" s="108"/>
      <c r="AJY2" s="108"/>
      <c r="AJZ2" s="108"/>
      <c r="AKA2" s="108"/>
      <c r="AKB2" s="108"/>
      <c r="AKC2" s="108"/>
      <c r="AKD2" s="108"/>
      <c r="AKE2" s="108"/>
      <c r="AKF2" s="108"/>
      <c r="AKG2" s="108"/>
      <c r="AKH2" s="108"/>
      <c r="AKI2" s="108"/>
      <c r="AKJ2" s="108"/>
      <c r="AKK2" s="108"/>
      <c r="AKL2" s="108"/>
      <c r="AKM2" s="108"/>
      <c r="AKN2" s="108"/>
      <c r="AKO2" s="108"/>
      <c r="AKP2" s="108"/>
      <c r="AKQ2" s="108"/>
      <c r="AKR2" s="108"/>
      <c r="AKS2" s="108"/>
      <c r="AKT2" s="108"/>
      <c r="AKU2" s="108"/>
      <c r="AKV2" s="108"/>
      <c r="AKW2" s="108"/>
      <c r="AKX2" s="108"/>
      <c r="AKY2" s="108"/>
      <c r="AKZ2" s="108"/>
      <c r="ALA2" s="108"/>
      <c r="ALB2" s="108"/>
      <c r="ALC2" s="108"/>
      <c r="ALD2" s="108"/>
      <c r="ALE2" s="108"/>
      <c r="ALF2" s="108"/>
      <c r="ALG2" s="108"/>
      <c r="ALH2" s="108"/>
      <c r="ALI2" s="108"/>
      <c r="ALJ2" s="108"/>
      <c r="ALK2" s="108"/>
      <c r="ALL2" s="108"/>
      <c r="ALM2" s="108"/>
      <c r="ALN2" s="108"/>
      <c r="ALO2" s="108"/>
      <c r="ALP2" s="108"/>
      <c r="ALQ2" s="108"/>
      <c r="ALR2" s="108"/>
      <c r="ALS2" s="108"/>
      <c r="ALT2" s="108"/>
      <c r="ALU2" s="108"/>
      <c r="ALV2" s="108"/>
      <c r="ALW2" s="108"/>
      <c r="ALX2" s="108"/>
      <c r="ALY2" s="108"/>
      <c r="ALZ2" s="108"/>
      <c r="AMA2" s="108"/>
      <c r="AMB2" s="108"/>
      <c r="AMC2" s="108"/>
      <c r="AMD2" s="108"/>
      <c r="AME2" s="108"/>
      <c r="AMF2" s="108"/>
      <c r="AMG2" s="108"/>
      <c r="AMH2" s="108"/>
      <c r="AMI2" s="108"/>
      <c r="AMJ2" s="108"/>
      <c r="AMK2" s="108"/>
      <c r="AML2" s="108"/>
      <c r="AMM2" s="108"/>
    </row>
    <row r="3" spans="1:1027" s="109" customFormat="1" ht="15" customHeight="1">
      <c r="A3" s="349"/>
      <c r="B3" s="349"/>
      <c r="C3" s="362"/>
      <c r="D3" s="106" t="s">
        <v>15</v>
      </c>
      <c r="E3" s="106" t="s">
        <v>13</v>
      </c>
      <c r="F3" s="6" t="s">
        <v>84</v>
      </c>
      <c r="G3" s="327"/>
      <c r="H3" s="337"/>
      <c r="I3" s="6" t="s">
        <v>216</v>
      </c>
      <c r="J3" s="5" t="s">
        <v>162</v>
      </c>
      <c r="K3" s="120" t="s">
        <v>22</v>
      </c>
      <c r="L3" s="5" t="s">
        <v>161</v>
      </c>
      <c r="M3" s="352"/>
      <c r="N3" s="391"/>
      <c r="O3" s="178"/>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v>11</v>
      </c>
      <c r="AO3" s="107">
        <v>11.12</v>
      </c>
      <c r="AP3" s="107">
        <v>11.19</v>
      </c>
      <c r="AQ3" s="107"/>
      <c r="AR3" s="107"/>
      <c r="AS3" s="107"/>
      <c r="AT3" s="107"/>
      <c r="AU3" s="107"/>
      <c r="AV3" s="107"/>
      <c r="AW3" s="107"/>
      <c r="AX3" s="107"/>
      <c r="AY3" s="107"/>
      <c r="AZ3" s="107"/>
      <c r="BA3" s="107"/>
      <c r="BB3" s="5"/>
      <c r="BC3" s="5"/>
      <c r="BD3" s="5"/>
      <c r="BE3" s="5"/>
      <c r="BF3" s="5"/>
      <c r="BG3" s="5"/>
      <c r="BH3" s="5"/>
      <c r="BI3" s="5"/>
      <c r="BJ3" s="5"/>
      <c r="BK3" s="5"/>
      <c r="BL3" s="5"/>
      <c r="BM3" s="5"/>
      <c r="BN3" s="5"/>
      <c r="BO3" s="5"/>
      <c r="BP3" s="5"/>
      <c r="BQ3" s="5"/>
      <c r="BR3" s="5"/>
      <c r="BS3" s="5"/>
      <c r="BT3" s="5"/>
      <c r="BU3" s="5"/>
      <c r="BV3" s="5"/>
      <c r="BW3" s="5"/>
      <c r="BX3" s="155"/>
      <c r="BY3" s="155"/>
      <c r="BZ3" s="155"/>
      <c r="CA3" s="155"/>
      <c r="CB3" s="155"/>
      <c r="CC3" s="155"/>
      <c r="CD3" s="155"/>
      <c r="CE3" s="156"/>
      <c r="CF3" s="156"/>
      <c r="CG3" s="156"/>
      <c r="CH3" s="156"/>
      <c r="CI3" s="156"/>
      <c r="CJ3" s="156"/>
      <c r="CK3" s="156"/>
      <c r="CL3" s="156"/>
      <c r="CM3" s="156"/>
      <c r="CN3" s="156"/>
      <c r="CO3" s="156"/>
      <c r="CP3" s="156"/>
      <c r="CQ3" s="156"/>
      <c r="CR3" s="156"/>
      <c r="CS3" s="156"/>
      <c r="CT3" s="156"/>
      <c r="CU3" s="156"/>
      <c r="CV3" s="156"/>
      <c r="CW3" s="156"/>
      <c r="CX3" s="156"/>
      <c r="CY3" s="156"/>
      <c r="CZ3" s="156"/>
      <c r="DA3" s="156"/>
      <c r="DB3" s="156"/>
      <c r="DC3" s="156"/>
      <c r="DD3" s="156"/>
      <c r="DE3" s="156"/>
      <c r="DF3" s="156"/>
      <c r="DG3" s="156"/>
      <c r="DH3" s="156"/>
      <c r="DI3" s="156"/>
      <c r="DJ3" s="156"/>
      <c r="DK3" s="156"/>
      <c r="DL3" s="156"/>
      <c r="DM3" s="156"/>
      <c r="DN3" s="156"/>
      <c r="DO3" s="156"/>
      <c r="DP3" s="156"/>
      <c r="DQ3" s="156"/>
      <c r="DR3" s="156"/>
      <c r="DS3" s="156"/>
      <c r="DT3" s="156"/>
      <c r="DU3" s="156"/>
      <c r="DV3" s="156"/>
      <c r="DW3" s="156"/>
      <c r="DX3" s="156"/>
      <c r="DY3" s="156"/>
      <c r="DZ3" s="156"/>
      <c r="EA3" s="156"/>
      <c r="EB3" s="156"/>
      <c r="EC3" s="156"/>
      <c r="ED3" s="156"/>
      <c r="EE3" s="156"/>
      <c r="EF3" s="156"/>
      <c r="EG3" s="156"/>
      <c r="EH3" s="156"/>
      <c r="EI3" s="156"/>
      <c r="EJ3" s="156"/>
      <c r="EK3" s="156"/>
      <c r="EL3" s="156"/>
      <c r="EM3" s="156"/>
      <c r="EN3" s="156"/>
      <c r="EO3" s="156"/>
      <c r="EP3" s="156"/>
      <c r="EQ3" s="156"/>
      <c r="ER3" s="156"/>
      <c r="ES3" s="156"/>
      <c r="ET3" s="156"/>
      <c r="EU3" s="156"/>
      <c r="EV3" s="156"/>
      <c r="EW3" s="156"/>
      <c r="EX3" s="156"/>
      <c r="EY3" s="156"/>
      <c r="EZ3" s="156"/>
      <c r="FA3" s="156"/>
      <c r="FB3" s="156"/>
      <c r="FC3" s="156"/>
      <c r="FD3" s="156"/>
      <c r="FE3" s="156"/>
      <c r="FF3" s="156"/>
      <c r="FG3" s="156"/>
      <c r="FH3" s="156"/>
      <c r="FI3" s="156"/>
      <c r="FJ3" s="156"/>
      <c r="FK3" s="156"/>
      <c r="FL3" s="156"/>
      <c r="FM3" s="156"/>
      <c r="FN3" s="156"/>
      <c r="FO3" s="156"/>
      <c r="FP3" s="156"/>
      <c r="FQ3" s="156"/>
      <c r="FR3" s="156"/>
      <c r="FS3" s="156"/>
      <c r="FT3" s="156"/>
      <c r="FU3" s="156"/>
      <c r="FV3" s="156"/>
      <c r="FW3" s="156"/>
      <c r="FX3" s="156"/>
      <c r="FY3" s="156"/>
      <c r="FZ3" s="156"/>
      <c r="GA3" s="156"/>
      <c r="GB3" s="156"/>
      <c r="GC3" s="156"/>
      <c r="GD3" s="156"/>
      <c r="GE3" s="156"/>
      <c r="GF3" s="156"/>
      <c r="GG3" s="156"/>
      <c r="GH3" s="156"/>
      <c r="GI3" s="156"/>
      <c r="GJ3" s="156"/>
      <c r="GK3" s="156"/>
      <c r="GL3" s="156"/>
      <c r="GM3" s="156"/>
      <c r="GN3" s="156"/>
      <c r="GO3" s="156"/>
      <c r="GP3" s="156"/>
      <c r="GQ3" s="156"/>
      <c r="GR3" s="156"/>
      <c r="GS3" s="156"/>
      <c r="GT3" s="156"/>
      <c r="GU3" s="156"/>
      <c r="GV3" s="156"/>
      <c r="GW3" s="156"/>
      <c r="GX3" s="156"/>
      <c r="GY3" s="156"/>
      <c r="GZ3" s="156"/>
      <c r="HA3" s="156"/>
      <c r="HB3" s="156"/>
      <c r="HC3" s="156"/>
      <c r="HD3" s="156"/>
      <c r="HE3" s="156"/>
      <c r="HF3" s="156"/>
      <c r="HG3" s="156"/>
      <c r="HH3" s="156"/>
      <c r="HI3" s="156"/>
      <c r="HJ3" s="156"/>
      <c r="HK3" s="156"/>
      <c r="HL3" s="156"/>
      <c r="HM3" s="156"/>
      <c r="HN3" s="156"/>
      <c r="HO3" s="156"/>
      <c r="HP3" s="156"/>
      <c r="HQ3" s="156"/>
      <c r="HR3" s="156"/>
      <c r="HS3" s="156"/>
      <c r="HT3" s="156"/>
      <c r="HU3" s="156"/>
      <c r="HV3" s="156"/>
      <c r="HW3" s="156"/>
      <c r="HX3" s="156"/>
      <c r="HY3" s="156"/>
      <c r="HZ3" s="156"/>
      <c r="IA3" s="156"/>
      <c r="IB3" s="156"/>
      <c r="IC3" s="156"/>
      <c r="ID3" s="156"/>
      <c r="IE3" s="156"/>
      <c r="IF3" s="156"/>
      <c r="IG3" s="156"/>
      <c r="IH3" s="156"/>
      <c r="II3" s="156"/>
      <c r="IJ3" s="156"/>
      <c r="IK3" s="156"/>
      <c r="IL3" s="156"/>
      <c r="IM3" s="156"/>
      <c r="IN3" s="156"/>
      <c r="IO3" s="156"/>
      <c r="IP3" s="156"/>
      <c r="IQ3" s="156"/>
      <c r="IR3" s="156"/>
      <c r="IS3" s="156"/>
      <c r="IT3" s="156"/>
      <c r="IU3" s="156"/>
      <c r="IV3" s="156"/>
      <c r="IW3" s="156"/>
      <c r="IX3" s="156"/>
      <c r="IY3" s="156"/>
      <c r="IZ3" s="156"/>
      <c r="JA3" s="156"/>
      <c r="JB3" s="156"/>
      <c r="JC3" s="156"/>
      <c r="JD3" s="156"/>
      <c r="JE3" s="156"/>
      <c r="JF3" s="156"/>
      <c r="JG3" s="156"/>
      <c r="JH3" s="156"/>
      <c r="JI3" s="156"/>
      <c r="JJ3" s="156"/>
      <c r="JK3" s="156"/>
      <c r="JL3" s="156"/>
      <c r="JM3" s="156"/>
      <c r="JN3" s="156"/>
      <c r="JO3" s="156"/>
      <c r="JP3" s="156"/>
      <c r="JQ3" s="156"/>
      <c r="JR3" s="156"/>
      <c r="JS3" s="156"/>
      <c r="JT3" s="156"/>
      <c r="JU3" s="156"/>
      <c r="JV3" s="156"/>
      <c r="JW3" s="156"/>
      <c r="JX3" s="156"/>
      <c r="JY3" s="156"/>
      <c r="JZ3" s="156"/>
      <c r="KA3" s="156"/>
      <c r="KB3" s="156"/>
      <c r="KC3" s="156"/>
      <c r="KD3" s="156"/>
      <c r="KE3" s="156"/>
      <c r="KF3" s="156"/>
      <c r="KG3" s="156"/>
      <c r="KH3" s="156"/>
      <c r="KI3" s="156"/>
      <c r="KJ3" s="156"/>
      <c r="KK3" s="156"/>
      <c r="KL3" s="156"/>
      <c r="KM3" s="156"/>
      <c r="KN3" s="156"/>
      <c r="KO3" s="156"/>
      <c r="KP3" s="156"/>
      <c r="KQ3" s="156"/>
      <c r="KR3" s="156"/>
      <c r="KS3" s="156"/>
      <c r="KT3" s="156"/>
      <c r="KU3" s="156"/>
      <c r="KV3" s="156"/>
      <c r="KW3" s="156"/>
      <c r="KX3" s="156"/>
      <c r="KY3" s="156"/>
      <c r="KZ3" s="156"/>
      <c r="LA3" s="156"/>
      <c r="LB3" s="156"/>
      <c r="LC3" s="156"/>
      <c r="LD3" s="156"/>
      <c r="LE3" s="156"/>
      <c r="LF3" s="156"/>
      <c r="LG3" s="156"/>
      <c r="LH3" s="156"/>
      <c r="LI3" s="156"/>
      <c r="LJ3" s="156"/>
      <c r="LK3" s="156"/>
      <c r="LL3" s="156"/>
      <c r="LM3" s="156"/>
      <c r="LN3" s="156"/>
      <c r="LO3" s="156"/>
      <c r="LP3" s="156"/>
      <c r="LQ3" s="156"/>
      <c r="LR3" s="156"/>
      <c r="LS3" s="156"/>
      <c r="LT3" s="156"/>
      <c r="LU3" s="156"/>
      <c r="LV3" s="108"/>
      <c r="LW3" s="108"/>
      <c r="LX3" s="108"/>
      <c r="LY3" s="108"/>
      <c r="LZ3" s="108"/>
      <c r="MA3" s="108"/>
      <c r="MB3" s="108"/>
      <c r="MC3" s="108"/>
      <c r="MD3" s="108"/>
      <c r="ME3" s="108"/>
      <c r="MF3" s="108"/>
      <c r="MG3" s="108"/>
      <c r="MH3" s="108"/>
      <c r="MI3" s="108"/>
      <c r="MJ3" s="108"/>
      <c r="MK3" s="108"/>
      <c r="ML3" s="108"/>
      <c r="MM3" s="108"/>
      <c r="MN3" s="108"/>
      <c r="MO3" s="108"/>
      <c r="MP3" s="108"/>
      <c r="MQ3" s="108"/>
      <c r="MR3" s="108"/>
      <c r="MS3" s="108"/>
      <c r="MT3" s="108"/>
      <c r="MU3" s="108"/>
      <c r="MV3" s="108"/>
      <c r="MW3" s="108"/>
      <c r="MX3" s="108"/>
      <c r="MY3" s="108"/>
      <c r="MZ3" s="108"/>
      <c r="NA3" s="108"/>
      <c r="NB3" s="108"/>
      <c r="NC3" s="108"/>
      <c r="ND3" s="108"/>
      <c r="NE3" s="108"/>
      <c r="NF3" s="108"/>
      <c r="NG3" s="108"/>
      <c r="NH3" s="108"/>
      <c r="NI3" s="108"/>
      <c r="NJ3" s="108"/>
      <c r="NK3" s="108"/>
      <c r="NL3" s="108"/>
      <c r="NM3" s="108"/>
      <c r="NN3" s="108"/>
      <c r="NO3" s="108"/>
      <c r="NP3" s="108"/>
      <c r="NQ3" s="108"/>
      <c r="NR3" s="108"/>
      <c r="NS3" s="108"/>
      <c r="NT3" s="108"/>
      <c r="NU3" s="108"/>
      <c r="NV3" s="108"/>
      <c r="NW3" s="108"/>
      <c r="NX3" s="108"/>
      <c r="NY3" s="108"/>
      <c r="NZ3" s="108"/>
      <c r="OA3" s="108"/>
      <c r="OB3" s="108"/>
      <c r="OC3" s="108"/>
      <c r="OD3" s="108"/>
      <c r="OE3" s="108"/>
      <c r="OF3" s="108"/>
      <c r="OG3" s="108"/>
      <c r="OH3" s="108"/>
      <c r="OI3" s="108"/>
      <c r="OJ3" s="108"/>
      <c r="OK3" s="108"/>
      <c r="OL3" s="108"/>
      <c r="OM3" s="108"/>
      <c r="ON3" s="108"/>
      <c r="OO3" s="108"/>
      <c r="OP3" s="108"/>
      <c r="OQ3" s="108"/>
      <c r="OR3" s="108"/>
      <c r="OS3" s="108"/>
      <c r="OT3" s="108"/>
      <c r="OU3" s="108"/>
      <c r="OV3" s="108"/>
      <c r="OW3" s="108"/>
      <c r="OX3" s="108"/>
      <c r="OY3" s="108"/>
      <c r="OZ3" s="108"/>
      <c r="PA3" s="108"/>
      <c r="PB3" s="108"/>
      <c r="PC3" s="108"/>
      <c r="PD3" s="108"/>
      <c r="PE3" s="108"/>
      <c r="PF3" s="108"/>
      <c r="PG3" s="108"/>
      <c r="PH3" s="108"/>
      <c r="PI3" s="108"/>
      <c r="PJ3" s="108"/>
      <c r="PK3" s="108"/>
      <c r="PL3" s="108"/>
      <c r="PM3" s="108"/>
      <c r="PN3" s="108"/>
      <c r="PO3" s="108"/>
      <c r="PP3" s="108"/>
      <c r="PQ3" s="108"/>
      <c r="PR3" s="108"/>
      <c r="PS3" s="108"/>
      <c r="PT3" s="108"/>
      <c r="PU3" s="108"/>
      <c r="PV3" s="108"/>
      <c r="PW3" s="108"/>
      <c r="PX3" s="108"/>
      <c r="PY3" s="108"/>
      <c r="PZ3" s="108"/>
      <c r="QA3" s="108"/>
      <c r="QB3" s="108"/>
      <c r="QC3" s="108"/>
      <c r="QD3" s="108"/>
      <c r="QE3" s="108"/>
      <c r="QF3" s="108"/>
      <c r="QG3" s="108"/>
      <c r="QH3" s="108"/>
      <c r="QI3" s="108"/>
      <c r="QJ3" s="108"/>
      <c r="QK3" s="108"/>
      <c r="QL3" s="108"/>
      <c r="QM3" s="108"/>
      <c r="QN3" s="108"/>
      <c r="QO3" s="108"/>
      <c r="QP3" s="108"/>
      <c r="QQ3" s="108"/>
      <c r="QR3" s="108"/>
      <c r="QS3" s="108"/>
      <c r="QT3" s="108"/>
      <c r="QU3" s="108"/>
      <c r="QV3" s="108"/>
      <c r="QW3" s="108"/>
      <c r="QX3" s="108"/>
      <c r="QY3" s="108"/>
      <c r="QZ3" s="108"/>
      <c r="RA3" s="108"/>
      <c r="RB3" s="108"/>
      <c r="RC3" s="108"/>
      <c r="RD3" s="108"/>
      <c r="RE3" s="108"/>
      <c r="RF3" s="108"/>
      <c r="RG3" s="108"/>
      <c r="RH3" s="108"/>
      <c r="RI3" s="108"/>
      <c r="RJ3" s="108"/>
      <c r="RK3" s="108"/>
      <c r="RL3" s="108"/>
      <c r="RM3" s="108"/>
      <c r="RN3" s="108"/>
      <c r="RO3" s="108"/>
      <c r="RP3" s="108"/>
      <c r="RQ3" s="108"/>
      <c r="RR3" s="108"/>
      <c r="RS3" s="108"/>
      <c r="RT3" s="108"/>
      <c r="RU3" s="108"/>
      <c r="RV3" s="108"/>
      <c r="RW3" s="108"/>
      <c r="RX3" s="108"/>
      <c r="RY3" s="108"/>
      <c r="RZ3" s="108"/>
      <c r="SA3" s="108"/>
      <c r="SB3" s="108"/>
      <c r="SC3" s="108"/>
      <c r="SD3" s="108"/>
      <c r="SE3" s="108"/>
      <c r="SF3" s="108"/>
      <c r="SG3" s="108"/>
      <c r="SH3" s="108"/>
      <c r="SI3" s="108"/>
      <c r="SJ3" s="108"/>
      <c r="SK3" s="108"/>
      <c r="SL3" s="108"/>
      <c r="SM3" s="108"/>
      <c r="SN3" s="108"/>
      <c r="SO3" s="108"/>
      <c r="SP3" s="108"/>
      <c r="SQ3" s="108"/>
      <c r="SR3" s="108"/>
      <c r="SS3" s="108"/>
      <c r="ST3" s="108"/>
      <c r="SU3" s="108"/>
      <c r="SV3" s="108"/>
      <c r="SW3" s="108"/>
      <c r="SX3" s="108"/>
      <c r="SY3" s="108"/>
      <c r="SZ3" s="108"/>
      <c r="TA3" s="108"/>
      <c r="TB3" s="108"/>
      <c r="TC3" s="108"/>
      <c r="TD3" s="108"/>
      <c r="TE3" s="108"/>
      <c r="TF3" s="108"/>
      <c r="TG3" s="108"/>
      <c r="TH3" s="108"/>
      <c r="TI3" s="108"/>
      <c r="TJ3" s="108"/>
      <c r="TK3" s="108"/>
      <c r="TL3" s="108"/>
      <c r="TM3" s="108"/>
      <c r="TN3" s="108"/>
      <c r="TO3" s="108"/>
      <c r="TP3" s="108"/>
      <c r="TQ3" s="108"/>
      <c r="TR3" s="108"/>
      <c r="TS3" s="108"/>
      <c r="TT3" s="108"/>
      <c r="TU3" s="108"/>
      <c r="TV3" s="108"/>
      <c r="TW3" s="108"/>
      <c r="TX3" s="108"/>
      <c r="TY3" s="108"/>
      <c r="TZ3" s="108"/>
      <c r="UA3" s="108"/>
      <c r="UB3" s="108"/>
      <c r="UC3" s="108"/>
      <c r="UD3" s="108"/>
      <c r="UE3" s="108"/>
      <c r="UF3" s="108"/>
      <c r="UG3" s="108"/>
      <c r="UH3" s="108"/>
      <c r="UI3" s="108"/>
      <c r="UJ3" s="108"/>
      <c r="UK3" s="108"/>
      <c r="UL3" s="108"/>
      <c r="UM3" s="108"/>
      <c r="UN3" s="108"/>
      <c r="UO3" s="108"/>
      <c r="UP3" s="108"/>
      <c r="UQ3" s="108"/>
      <c r="UR3" s="108"/>
      <c r="US3" s="108"/>
      <c r="UT3" s="108"/>
      <c r="UU3" s="108"/>
      <c r="UV3" s="108"/>
      <c r="UW3" s="108"/>
      <c r="UX3" s="108"/>
      <c r="UY3" s="108"/>
      <c r="UZ3" s="108"/>
      <c r="VA3" s="108"/>
      <c r="VB3" s="108"/>
      <c r="VC3" s="108"/>
      <c r="VD3" s="108"/>
      <c r="VE3" s="108"/>
      <c r="VF3" s="108"/>
      <c r="VG3" s="108"/>
      <c r="VH3" s="108"/>
      <c r="VI3" s="108"/>
      <c r="VJ3" s="108"/>
      <c r="VK3" s="108"/>
      <c r="VL3" s="108"/>
      <c r="VM3" s="108"/>
      <c r="VN3" s="108"/>
      <c r="VO3" s="108"/>
      <c r="VP3" s="108"/>
      <c r="VQ3" s="108"/>
      <c r="VR3" s="108"/>
      <c r="VS3" s="108"/>
      <c r="VT3" s="108"/>
      <c r="VU3" s="108"/>
      <c r="VV3" s="108"/>
      <c r="VW3" s="108"/>
      <c r="VX3" s="108"/>
      <c r="VY3" s="108"/>
      <c r="VZ3" s="108"/>
      <c r="WA3" s="108"/>
      <c r="WB3" s="108"/>
      <c r="WC3" s="108"/>
      <c r="WD3" s="108"/>
      <c r="WE3" s="108"/>
      <c r="WF3" s="108"/>
      <c r="WG3" s="108"/>
      <c r="WH3" s="108"/>
      <c r="WI3" s="108"/>
      <c r="WJ3" s="108"/>
      <c r="WK3" s="108"/>
      <c r="WL3" s="108"/>
      <c r="WM3" s="108"/>
      <c r="WN3" s="108"/>
      <c r="WO3" s="108"/>
      <c r="WP3" s="108"/>
      <c r="WQ3" s="108"/>
      <c r="WR3" s="108"/>
      <c r="WS3" s="108"/>
      <c r="WT3" s="108"/>
      <c r="WU3" s="108"/>
      <c r="WV3" s="108"/>
      <c r="WW3" s="108"/>
      <c r="WX3" s="108"/>
      <c r="WY3" s="108"/>
      <c r="WZ3" s="108"/>
      <c r="XA3" s="108"/>
      <c r="XB3" s="108"/>
      <c r="XC3" s="108"/>
      <c r="XD3" s="108"/>
      <c r="XE3" s="108"/>
      <c r="XF3" s="108"/>
      <c r="XG3" s="108"/>
      <c r="XH3" s="108"/>
      <c r="XI3" s="108"/>
      <c r="XJ3" s="108"/>
      <c r="XK3" s="108"/>
      <c r="XL3" s="108"/>
      <c r="XM3" s="108"/>
      <c r="XN3" s="108"/>
      <c r="XO3" s="108"/>
      <c r="XP3" s="108"/>
      <c r="XQ3" s="108"/>
      <c r="XR3" s="108"/>
      <c r="XS3" s="108"/>
      <c r="XT3" s="108"/>
      <c r="XU3" s="108"/>
      <c r="XV3" s="108"/>
      <c r="XW3" s="108"/>
      <c r="XX3" s="108"/>
      <c r="XY3" s="108"/>
      <c r="XZ3" s="108"/>
      <c r="YA3" s="108"/>
      <c r="YB3" s="108"/>
      <c r="YC3" s="108"/>
      <c r="YD3" s="108"/>
      <c r="YE3" s="108"/>
      <c r="YF3" s="108"/>
      <c r="YG3" s="108"/>
      <c r="YH3" s="108"/>
      <c r="YI3" s="108"/>
      <c r="YJ3" s="108"/>
      <c r="YK3" s="108"/>
      <c r="YL3" s="108"/>
      <c r="YM3" s="108"/>
      <c r="YN3" s="108"/>
      <c r="YO3" s="108"/>
      <c r="YP3" s="108"/>
      <c r="YQ3" s="108"/>
      <c r="YR3" s="108"/>
      <c r="YS3" s="108"/>
      <c r="YT3" s="108"/>
      <c r="YU3" s="108"/>
      <c r="YV3" s="108"/>
      <c r="YW3" s="108"/>
      <c r="YX3" s="108"/>
      <c r="YY3" s="108"/>
      <c r="YZ3" s="108"/>
      <c r="ZA3" s="108"/>
      <c r="ZB3" s="108"/>
      <c r="ZC3" s="108"/>
      <c r="ZD3" s="108"/>
      <c r="ZE3" s="108"/>
      <c r="ZF3" s="108"/>
      <c r="ZG3" s="108"/>
      <c r="ZH3" s="108"/>
      <c r="ZI3" s="108"/>
      <c r="ZJ3" s="108"/>
      <c r="ZK3" s="108"/>
      <c r="ZL3" s="108"/>
      <c r="ZM3" s="108"/>
      <c r="ZN3" s="108"/>
      <c r="ZO3" s="108"/>
      <c r="ZP3" s="108"/>
      <c r="ZQ3" s="108"/>
      <c r="ZR3" s="108"/>
      <c r="ZS3" s="108"/>
      <c r="ZT3" s="108"/>
      <c r="ZU3" s="108"/>
      <c r="ZV3" s="108"/>
      <c r="ZW3" s="108"/>
      <c r="ZX3" s="108"/>
      <c r="ZY3" s="108"/>
      <c r="ZZ3" s="108"/>
      <c r="AAA3" s="108"/>
      <c r="AAB3" s="108"/>
      <c r="AAC3" s="108"/>
      <c r="AAD3" s="108"/>
      <c r="AAE3" s="108"/>
      <c r="AAF3" s="108"/>
      <c r="AAG3" s="108"/>
      <c r="AAH3" s="108"/>
      <c r="AAI3" s="108"/>
      <c r="AAJ3" s="108"/>
      <c r="AAK3" s="108"/>
      <c r="AAL3" s="108"/>
      <c r="AAM3" s="108"/>
      <c r="AAN3" s="108"/>
      <c r="AAO3" s="108"/>
      <c r="AAP3" s="108"/>
      <c r="AAQ3" s="108"/>
      <c r="AAR3" s="108"/>
      <c r="AAS3" s="108"/>
      <c r="AAT3" s="108"/>
      <c r="AAU3" s="108"/>
      <c r="AAV3" s="108"/>
      <c r="AAW3" s="108"/>
      <c r="AAX3" s="108"/>
      <c r="AAY3" s="108"/>
      <c r="AAZ3" s="108"/>
      <c r="ABA3" s="108"/>
      <c r="ABB3" s="108"/>
      <c r="ABC3" s="108"/>
      <c r="ABD3" s="108"/>
      <c r="ABE3" s="108"/>
      <c r="ABF3" s="108"/>
      <c r="ABG3" s="108"/>
      <c r="ABH3" s="108"/>
      <c r="ABI3" s="108"/>
      <c r="ABJ3" s="108"/>
      <c r="ABK3" s="108"/>
      <c r="ABL3" s="108"/>
      <c r="ABM3" s="108"/>
      <c r="ABN3" s="108"/>
      <c r="ABO3" s="108"/>
      <c r="ABP3" s="108"/>
      <c r="ABQ3" s="108"/>
      <c r="ABR3" s="108"/>
      <c r="ABS3" s="108"/>
      <c r="ABT3" s="108"/>
      <c r="ABU3" s="108"/>
      <c r="ABV3" s="108"/>
      <c r="ABW3" s="108"/>
      <c r="ABX3" s="108"/>
      <c r="ABY3" s="108"/>
      <c r="ABZ3" s="108"/>
      <c r="ACA3" s="108"/>
      <c r="ACB3" s="108"/>
      <c r="ACC3" s="108"/>
      <c r="ACD3" s="108"/>
      <c r="ACE3" s="108"/>
      <c r="ACF3" s="108"/>
      <c r="ACG3" s="108"/>
      <c r="ACH3" s="108"/>
      <c r="ACI3" s="108"/>
      <c r="ACJ3" s="108"/>
      <c r="ACK3" s="108"/>
      <c r="ACL3" s="108"/>
      <c r="ACM3" s="108"/>
      <c r="ACN3" s="108"/>
      <c r="ACO3" s="108"/>
      <c r="ACP3" s="108"/>
      <c r="ACQ3" s="108"/>
      <c r="ACR3" s="108"/>
      <c r="ACS3" s="108"/>
      <c r="ACT3" s="108"/>
      <c r="ACU3" s="108"/>
      <c r="ACV3" s="108"/>
      <c r="ACW3" s="108"/>
      <c r="ACX3" s="108"/>
      <c r="ACY3" s="108"/>
      <c r="ACZ3" s="108"/>
      <c r="ADA3" s="108"/>
      <c r="ADB3" s="108"/>
      <c r="ADC3" s="108"/>
      <c r="ADD3" s="108"/>
      <c r="ADE3" s="108"/>
      <c r="ADF3" s="108"/>
      <c r="ADG3" s="108"/>
      <c r="ADH3" s="108"/>
      <c r="ADI3" s="108"/>
      <c r="ADJ3" s="108"/>
      <c r="ADK3" s="108"/>
      <c r="ADL3" s="108"/>
      <c r="ADM3" s="108"/>
      <c r="ADN3" s="108"/>
      <c r="ADO3" s="108"/>
      <c r="ADP3" s="108"/>
      <c r="ADQ3" s="108"/>
      <c r="ADR3" s="108"/>
      <c r="ADS3" s="108"/>
      <c r="ADT3" s="108"/>
      <c r="ADU3" s="108"/>
      <c r="ADV3" s="108"/>
      <c r="ADW3" s="108"/>
      <c r="ADX3" s="108"/>
      <c r="ADY3" s="108"/>
      <c r="ADZ3" s="108"/>
      <c r="AEA3" s="108"/>
      <c r="AEB3" s="108"/>
      <c r="AEC3" s="108"/>
      <c r="AED3" s="108"/>
      <c r="AEE3" s="108"/>
      <c r="AEF3" s="108"/>
      <c r="AEG3" s="108"/>
      <c r="AEH3" s="108"/>
      <c r="AEI3" s="108"/>
      <c r="AEJ3" s="108"/>
      <c r="AEK3" s="108"/>
      <c r="AEL3" s="108"/>
      <c r="AEM3" s="108"/>
      <c r="AEN3" s="108"/>
      <c r="AEO3" s="108"/>
      <c r="AEP3" s="108"/>
      <c r="AEQ3" s="108"/>
      <c r="AER3" s="108"/>
      <c r="AES3" s="108"/>
      <c r="AET3" s="108"/>
      <c r="AEU3" s="108"/>
      <c r="AEV3" s="108"/>
      <c r="AEW3" s="108"/>
      <c r="AEX3" s="108"/>
      <c r="AEY3" s="108"/>
      <c r="AEZ3" s="108"/>
      <c r="AFA3" s="108"/>
      <c r="AFB3" s="108"/>
      <c r="AFC3" s="108"/>
      <c r="AFD3" s="108"/>
      <c r="AFE3" s="108"/>
      <c r="AFF3" s="108"/>
      <c r="AFG3" s="108"/>
      <c r="AFH3" s="108"/>
      <c r="AFI3" s="108"/>
      <c r="AFJ3" s="108"/>
      <c r="AFK3" s="108"/>
      <c r="AFL3" s="108"/>
      <c r="AFM3" s="108"/>
      <c r="AFN3" s="108"/>
      <c r="AFO3" s="108"/>
      <c r="AFP3" s="108"/>
      <c r="AFQ3" s="108"/>
      <c r="AFR3" s="108"/>
      <c r="AFS3" s="108"/>
      <c r="AFT3" s="108"/>
      <c r="AFU3" s="108"/>
      <c r="AFV3" s="108"/>
      <c r="AFW3" s="108"/>
      <c r="AFX3" s="108"/>
      <c r="AFY3" s="108"/>
      <c r="AFZ3" s="108"/>
      <c r="AGA3" s="108"/>
      <c r="AGB3" s="108"/>
      <c r="AGC3" s="108"/>
      <c r="AGD3" s="108"/>
      <c r="AGE3" s="108"/>
      <c r="AGF3" s="108"/>
      <c r="AGG3" s="108"/>
      <c r="AGH3" s="108"/>
      <c r="AGI3" s="108"/>
      <c r="AGJ3" s="108"/>
      <c r="AGK3" s="108"/>
      <c r="AGL3" s="108"/>
      <c r="AGM3" s="108"/>
      <c r="AGN3" s="108"/>
      <c r="AGO3" s="108"/>
      <c r="AGP3" s="108"/>
      <c r="AGQ3" s="108"/>
      <c r="AGR3" s="108"/>
      <c r="AGS3" s="108"/>
      <c r="AGT3" s="108"/>
      <c r="AGU3" s="108"/>
      <c r="AGV3" s="108"/>
      <c r="AGW3" s="108"/>
      <c r="AGX3" s="108"/>
      <c r="AGY3" s="108"/>
      <c r="AGZ3" s="108"/>
      <c r="AHA3" s="108"/>
      <c r="AHB3" s="108"/>
      <c r="AHC3" s="108"/>
      <c r="AHD3" s="108"/>
      <c r="AHE3" s="108"/>
      <c r="AHF3" s="108"/>
      <c r="AHG3" s="108"/>
      <c r="AHH3" s="108"/>
      <c r="AHI3" s="108"/>
      <c r="AHJ3" s="108"/>
      <c r="AHK3" s="108"/>
      <c r="AHL3" s="108"/>
      <c r="AHM3" s="108"/>
      <c r="AHN3" s="108"/>
      <c r="AHO3" s="108"/>
      <c r="AHP3" s="108"/>
      <c r="AHQ3" s="108"/>
      <c r="AHR3" s="108"/>
      <c r="AHS3" s="108"/>
      <c r="AHT3" s="108"/>
      <c r="AHU3" s="108"/>
      <c r="AHV3" s="108"/>
      <c r="AHW3" s="108"/>
      <c r="AHX3" s="108"/>
      <c r="AHY3" s="108"/>
      <c r="AHZ3" s="108"/>
      <c r="AIA3" s="108"/>
      <c r="AIB3" s="108"/>
      <c r="AIC3" s="108"/>
      <c r="AID3" s="108"/>
      <c r="AIE3" s="108"/>
      <c r="AIF3" s="108"/>
      <c r="AIG3" s="108"/>
      <c r="AIH3" s="108"/>
      <c r="AII3" s="108"/>
      <c r="AIJ3" s="108"/>
      <c r="AIK3" s="108"/>
      <c r="AIL3" s="108"/>
      <c r="AIM3" s="108"/>
      <c r="AIN3" s="108"/>
      <c r="AIO3" s="108"/>
      <c r="AIP3" s="108"/>
      <c r="AIQ3" s="108"/>
      <c r="AIR3" s="108"/>
      <c r="AIS3" s="108"/>
      <c r="AIT3" s="108"/>
      <c r="AIU3" s="108"/>
      <c r="AIV3" s="108"/>
      <c r="AIW3" s="108"/>
      <c r="AIX3" s="108"/>
      <c r="AIY3" s="108"/>
      <c r="AIZ3" s="108"/>
      <c r="AJA3" s="108"/>
      <c r="AJB3" s="108"/>
      <c r="AJC3" s="108"/>
      <c r="AJD3" s="108"/>
      <c r="AJE3" s="108"/>
      <c r="AJF3" s="108"/>
      <c r="AJG3" s="108"/>
      <c r="AJH3" s="108"/>
      <c r="AJI3" s="108"/>
      <c r="AJJ3" s="108"/>
      <c r="AJK3" s="108"/>
      <c r="AJL3" s="108"/>
      <c r="AJM3" s="108"/>
      <c r="AJN3" s="108"/>
      <c r="AJO3" s="108"/>
      <c r="AJP3" s="108"/>
      <c r="AJQ3" s="108"/>
      <c r="AJR3" s="108"/>
      <c r="AJS3" s="108"/>
      <c r="AJT3" s="108"/>
      <c r="AJU3" s="108"/>
      <c r="AJV3" s="108"/>
      <c r="AJW3" s="108"/>
      <c r="AJX3" s="108"/>
      <c r="AJY3" s="108"/>
      <c r="AJZ3" s="108"/>
      <c r="AKA3" s="108"/>
      <c r="AKB3" s="108"/>
      <c r="AKC3" s="108"/>
      <c r="AKD3" s="108"/>
      <c r="AKE3" s="108"/>
      <c r="AKF3" s="108"/>
      <c r="AKG3" s="108"/>
      <c r="AKH3" s="108"/>
      <c r="AKI3" s="108"/>
      <c r="AKJ3" s="108"/>
      <c r="AKK3" s="108"/>
      <c r="AKL3" s="108"/>
      <c r="AKM3" s="108"/>
      <c r="AKN3" s="108"/>
      <c r="AKO3" s="108"/>
      <c r="AKP3" s="108"/>
      <c r="AKQ3" s="108"/>
      <c r="AKR3" s="108"/>
      <c r="AKS3" s="108"/>
      <c r="AKT3" s="108"/>
      <c r="AKU3" s="108"/>
      <c r="AKV3" s="108"/>
      <c r="AKW3" s="108"/>
      <c r="AKX3" s="108"/>
      <c r="AKY3" s="108"/>
      <c r="AKZ3" s="108"/>
      <c r="ALA3" s="108"/>
      <c r="ALB3" s="108"/>
      <c r="ALC3" s="108"/>
      <c r="ALD3" s="108"/>
      <c r="ALE3" s="108"/>
      <c r="ALF3" s="108"/>
      <c r="ALG3" s="108"/>
      <c r="ALH3" s="108"/>
      <c r="ALI3" s="108"/>
      <c r="ALJ3" s="108"/>
      <c r="ALK3" s="108"/>
      <c r="ALL3" s="108"/>
      <c r="ALM3" s="108"/>
      <c r="ALN3" s="108"/>
      <c r="ALO3" s="108"/>
      <c r="ALP3" s="108"/>
      <c r="ALQ3" s="108"/>
      <c r="ALR3" s="108"/>
      <c r="ALS3" s="108"/>
      <c r="ALT3" s="108"/>
      <c r="ALU3" s="108"/>
      <c r="ALV3" s="108"/>
      <c r="ALW3" s="108"/>
      <c r="ALX3" s="108"/>
      <c r="ALY3" s="108"/>
      <c r="ALZ3" s="108"/>
      <c r="AMA3" s="108"/>
      <c r="AMB3" s="108"/>
      <c r="AMC3" s="108"/>
      <c r="AMD3" s="108"/>
      <c r="AME3" s="108"/>
      <c r="AMF3" s="108"/>
      <c r="AMG3" s="108"/>
      <c r="AMH3" s="108"/>
      <c r="AMI3" s="108"/>
      <c r="AMJ3" s="108"/>
      <c r="AMK3" s="108"/>
      <c r="AML3" s="108"/>
      <c r="AMM3" s="108"/>
    </row>
    <row r="4" spans="1:1027" s="51" customFormat="1" ht="15" customHeight="1">
      <c r="A4" s="349"/>
      <c r="B4" s="349"/>
      <c r="C4" s="371" t="s">
        <v>150</v>
      </c>
      <c r="D4" s="8" t="s">
        <v>12</v>
      </c>
      <c r="E4" s="8" t="s">
        <v>13</v>
      </c>
      <c r="F4" s="38" t="s">
        <v>84</v>
      </c>
      <c r="G4" s="327"/>
      <c r="H4" s="337"/>
      <c r="I4" s="38" t="s">
        <v>216</v>
      </c>
      <c r="J4" s="99" t="s">
        <v>162</v>
      </c>
      <c r="K4" s="34" t="s">
        <v>22</v>
      </c>
      <c r="L4" s="34" t="s">
        <v>161</v>
      </c>
      <c r="M4" s="352"/>
      <c r="N4" s="391"/>
      <c r="O4" s="313"/>
      <c r="P4" s="314"/>
      <c r="Q4" s="315"/>
      <c r="R4" s="315"/>
      <c r="S4" s="316"/>
      <c r="T4" s="317">
        <v>6.9454780545084782</v>
      </c>
      <c r="U4" s="319"/>
      <c r="V4" s="319"/>
      <c r="W4" s="317"/>
      <c r="X4" s="317"/>
      <c r="Y4" s="317">
        <v>6.7832237276879237</v>
      </c>
      <c r="Z4" s="319"/>
      <c r="AA4" s="317"/>
      <c r="AB4" s="317"/>
      <c r="AC4" s="317"/>
      <c r="AD4" s="317">
        <v>6.5618140828158387</v>
      </c>
      <c r="AE4" s="317"/>
      <c r="AF4" s="317"/>
      <c r="AG4" s="317"/>
      <c r="AH4" s="317"/>
      <c r="AI4" s="317">
        <v>5.7029730199859801</v>
      </c>
      <c r="AJ4" s="317">
        <v>5.2361346945023675</v>
      </c>
      <c r="AK4" s="317">
        <v>5.2678736457358317</v>
      </c>
      <c r="AL4" s="317">
        <v>5.2104164437521892</v>
      </c>
      <c r="AM4" s="317">
        <v>4.8112993206200958</v>
      </c>
      <c r="AN4" s="318">
        <v>4.8757890962646222</v>
      </c>
      <c r="AO4" s="318">
        <v>4.9054598499943127</v>
      </c>
      <c r="AP4" s="318">
        <v>4.9013900335288971</v>
      </c>
      <c r="AQ4" s="316"/>
      <c r="AR4" s="316"/>
      <c r="AS4" s="316"/>
      <c r="AT4" s="316"/>
      <c r="AU4" s="314"/>
      <c r="AV4" s="314"/>
      <c r="AW4" s="315"/>
      <c r="AX4" s="315"/>
      <c r="AY4" s="316"/>
      <c r="AZ4" s="316"/>
      <c r="BA4" s="316"/>
      <c r="BB4" s="316"/>
      <c r="BC4" s="314"/>
      <c r="BD4" s="314"/>
      <c r="BE4" s="315"/>
      <c r="BF4" s="315"/>
      <c r="BG4" s="316"/>
      <c r="BH4" s="316"/>
      <c r="BI4" s="316"/>
      <c r="BJ4" s="316"/>
      <c r="BK4" s="314"/>
      <c r="BL4" s="314"/>
      <c r="BM4" s="316"/>
      <c r="BN4" s="315"/>
      <c r="BO4" s="316"/>
      <c r="BP4" s="316"/>
      <c r="BQ4" s="316"/>
      <c r="BR4" s="316"/>
      <c r="BS4" s="314"/>
      <c r="BT4" s="314"/>
      <c r="BU4" s="315"/>
      <c r="BV4" s="315"/>
      <c r="BW4" s="316"/>
      <c r="BX4" s="157"/>
      <c r="BY4" s="157"/>
      <c r="BZ4" s="157"/>
      <c r="CA4" s="157"/>
      <c r="CB4" s="157"/>
      <c r="CC4" s="157"/>
      <c r="CD4" s="157"/>
      <c r="CE4" s="121"/>
      <c r="CF4" s="121"/>
      <c r="CG4" s="121"/>
      <c r="CH4" s="121"/>
      <c r="CI4" s="121"/>
      <c r="CJ4" s="121"/>
      <c r="CK4" s="121"/>
      <c r="CL4" s="121"/>
      <c r="CM4" s="121"/>
      <c r="CN4" s="121"/>
      <c r="CO4" s="121"/>
      <c r="CP4" s="121"/>
      <c r="CQ4" s="121"/>
      <c r="CR4" s="121"/>
      <c r="CS4" s="121"/>
      <c r="CT4" s="121"/>
      <c r="CU4" s="121"/>
      <c r="CV4" s="121"/>
      <c r="CW4" s="121"/>
      <c r="CX4" s="121"/>
      <c r="CY4" s="121"/>
      <c r="CZ4" s="121"/>
      <c r="DA4" s="121"/>
      <c r="DB4" s="121"/>
      <c r="DC4" s="121"/>
      <c r="DD4" s="121"/>
      <c r="DE4" s="121"/>
      <c r="DF4" s="121"/>
      <c r="DG4" s="121"/>
      <c r="DH4" s="121"/>
      <c r="DI4" s="121"/>
      <c r="DJ4" s="121"/>
      <c r="DK4" s="121"/>
      <c r="DL4" s="121"/>
      <c r="DM4" s="121"/>
      <c r="DN4" s="121"/>
      <c r="DO4" s="121"/>
      <c r="DP4" s="121"/>
      <c r="DQ4" s="121"/>
      <c r="DR4" s="121"/>
      <c r="DS4" s="121"/>
      <c r="DT4" s="121"/>
      <c r="DU4" s="121"/>
      <c r="DV4" s="121"/>
      <c r="DW4" s="121"/>
      <c r="DX4" s="121"/>
      <c r="DY4" s="121"/>
      <c r="DZ4" s="121"/>
      <c r="EA4" s="121"/>
      <c r="EB4" s="121"/>
      <c r="EC4" s="121"/>
      <c r="ED4" s="121"/>
      <c r="EE4" s="121"/>
      <c r="EF4" s="121"/>
      <c r="EG4" s="121"/>
      <c r="EH4" s="121"/>
      <c r="EI4" s="121"/>
      <c r="EJ4" s="121"/>
      <c r="EK4" s="121"/>
      <c r="EL4" s="121"/>
      <c r="EM4" s="121"/>
      <c r="EN4" s="121"/>
      <c r="EO4" s="121"/>
      <c r="EP4" s="121"/>
      <c r="EQ4" s="121"/>
      <c r="ER4" s="121"/>
      <c r="ES4" s="121"/>
      <c r="ET4" s="121"/>
      <c r="EU4" s="121"/>
      <c r="EV4" s="121"/>
      <c r="EW4" s="121"/>
      <c r="EX4" s="121"/>
      <c r="EY4" s="121"/>
      <c r="EZ4" s="121"/>
      <c r="FA4" s="121"/>
      <c r="FB4" s="121"/>
      <c r="FC4" s="121"/>
      <c r="FD4" s="121"/>
      <c r="FE4" s="121"/>
      <c r="FF4" s="121"/>
      <c r="FG4" s="121"/>
      <c r="FH4" s="121"/>
      <c r="FI4" s="121"/>
      <c r="FJ4" s="121"/>
      <c r="FK4" s="121"/>
      <c r="FL4" s="121"/>
      <c r="FM4" s="121"/>
      <c r="FN4" s="121"/>
      <c r="FO4" s="121"/>
      <c r="FP4" s="121"/>
      <c r="FQ4" s="121"/>
      <c r="FR4" s="121"/>
      <c r="FS4" s="121"/>
      <c r="FT4" s="121"/>
      <c r="FU4" s="121"/>
      <c r="FV4" s="121"/>
      <c r="FW4" s="121"/>
      <c r="FX4" s="121"/>
      <c r="FY4" s="121"/>
      <c r="FZ4" s="121"/>
      <c r="GA4" s="121"/>
      <c r="GB4" s="121"/>
      <c r="GC4" s="121"/>
      <c r="GD4" s="121"/>
      <c r="GE4" s="121"/>
      <c r="GF4" s="121"/>
      <c r="GG4" s="121"/>
      <c r="GH4" s="121"/>
      <c r="GI4" s="121"/>
      <c r="GJ4" s="121"/>
      <c r="GK4" s="121"/>
      <c r="GL4" s="121"/>
      <c r="GM4" s="121"/>
      <c r="GN4" s="121"/>
      <c r="GO4" s="121"/>
      <c r="GP4" s="121"/>
      <c r="GQ4" s="121"/>
      <c r="GR4" s="121"/>
      <c r="GS4" s="121"/>
      <c r="GT4" s="121"/>
      <c r="GU4" s="121"/>
      <c r="GV4" s="121"/>
      <c r="GW4" s="121"/>
      <c r="GX4" s="121"/>
      <c r="GY4" s="121"/>
      <c r="GZ4" s="121"/>
      <c r="HA4" s="121"/>
      <c r="HB4" s="121"/>
      <c r="HC4" s="121"/>
      <c r="HD4" s="121"/>
      <c r="HE4" s="121"/>
      <c r="HF4" s="121"/>
      <c r="HG4" s="121"/>
      <c r="HH4" s="121"/>
      <c r="HI4" s="121"/>
      <c r="HJ4" s="121"/>
      <c r="HK4" s="121"/>
      <c r="HL4" s="121"/>
      <c r="HM4" s="121"/>
      <c r="HN4" s="121"/>
      <c r="HO4" s="121"/>
      <c r="HP4" s="121"/>
      <c r="HQ4" s="121"/>
      <c r="HR4" s="121"/>
      <c r="HS4" s="121"/>
      <c r="HT4" s="121"/>
      <c r="HU4" s="121"/>
      <c r="HV4" s="121"/>
      <c r="HW4" s="121"/>
      <c r="HX4" s="121"/>
      <c r="HY4" s="121"/>
      <c r="HZ4" s="121"/>
      <c r="IA4" s="121"/>
      <c r="IB4" s="121"/>
      <c r="IC4" s="121"/>
      <c r="ID4" s="121"/>
      <c r="IE4" s="121"/>
      <c r="IF4" s="121"/>
      <c r="IG4" s="121"/>
      <c r="IH4" s="121"/>
      <c r="II4" s="121"/>
      <c r="IJ4" s="121"/>
      <c r="IK4" s="121"/>
      <c r="IL4" s="121"/>
      <c r="IM4" s="121"/>
      <c r="IN4" s="121"/>
      <c r="IO4" s="121"/>
      <c r="IP4" s="121"/>
      <c r="IQ4" s="121"/>
      <c r="IR4" s="121"/>
      <c r="IS4" s="121"/>
      <c r="IT4" s="121"/>
      <c r="IU4" s="121"/>
      <c r="IV4" s="121"/>
      <c r="IW4" s="121"/>
      <c r="IX4" s="121"/>
      <c r="IY4" s="121"/>
      <c r="IZ4" s="121"/>
      <c r="JA4" s="121"/>
      <c r="JB4" s="121"/>
      <c r="JC4" s="121"/>
      <c r="JD4" s="121"/>
      <c r="JE4" s="121"/>
      <c r="JF4" s="121"/>
      <c r="JG4" s="121"/>
      <c r="JH4" s="121"/>
      <c r="JI4" s="121"/>
      <c r="JJ4" s="121"/>
      <c r="JK4" s="121"/>
      <c r="JL4" s="121"/>
      <c r="JM4" s="121"/>
      <c r="JN4" s="121"/>
      <c r="JO4" s="121"/>
      <c r="JP4" s="121"/>
      <c r="JQ4" s="121"/>
      <c r="JR4" s="121"/>
      <c r="JS4" s="121"/>
      <c r="JT4" s="121"/>
      <c r="JU4" s="121"/>
      <c r="JV4" s="121"/>
      <c r="JW4" s="121"/>
      <c r="JX4" s="121"/>
      <c r="JY4" s="121"/>
      <c r="JZ4" s="121"/>
      <c r="KA4" s="121"/>
      <c r="KB4" s="121"/>
      <c r="KC4" s="121"/>
      <c r="KD4" s="121"/>
      <c r="KE4" s="121"/>
      <c r="KF4" s="121"/>
      <c r="KG4" s="121"/>
      <c r="KH4" s="121"/>
      <c r="KI4" s="121"/>
      <c r="KJ4" s="121"/>
      <c r="KK4" s="121"/>
      <c r="KL4" s="121"/>
      <c r="KM4" s="121"/>
      <c r="KN4" s="121"/>
      <c r="KO4" s="121"/>
      <c r="KP4" s="121"/>
      <c r="KQ4" s="121"/>
      <c r="KR4" s="121"/>
      <c r="KS4" s="121"/>
      <c r="KT4" s="121"/>
      <c r="KU4" s="121"/>
      <c r="KV4" s="121"/>
      <c r="KW4" s="121"/>
      <c r="KX4" s="121"/>
      <c r="KY4" s="121"/>
      <c r="KZ4" s="121"/>
      <c r="LA4" s="121"/>
      <c r="LB4" s="121"/>
      <c r="LC4" s="121"/>
      <c r="LD4" s="121"/>
      <c r="LE4" s="121"/>
      <c r="LF4" s="121"/>
      <c r="LG4" s="121"/>
      <c r="LH4" s="121"/>
      <c r="LI4" s="121"/>
      <c r="LJ4" s="121"/>
      <c r="LK4" s="121"/>
      <c r="LL4" s="121"/>
      <c r="LM4" s="121"/>
      <c r="LN4" s="121"/>
      <c r="LO4" s="121"/>
      <c r="LP4" s="121"/>
      <c r="LQ4" s="121"/>
      <c r="LR4" s="121"/>
      <c r="LS4" s="121"/>
      <c r="LT4" s="121"/>
      <c r="LU4" s="121"/>
      <c r="LV4" s="36"/>
      <c r="LW4" s="36"/>
      <c r="LX4" s="36"/>
      <c r="LY4" s="36"/>
      <c r="LZ4" s="36"/>
      <c r="MA4" s="36"/>
      <c r="MB4" s="36"/>
      <c r="MC4" s="36"/>
      <c r="MD4" s="36"/>
      <c r="ME4" s="36"/>
      <c r="MF4" s="36"/>
      <c r="MG4" s="36"/>
      <c r="MH4" s="36"/>
      <c r="MI4" s="36"/>
      <c r="MJ4" s="36"/>
      <c r="MK4" s="36"/>
      <c r="ML4" s="36"/>
      <c r="MM4" s="36"/>
      <c r="MN4" s="36"/>
      <c r="MO4" s="36"/>
      <c r="MP4" s="36"/>
      <c r="MQ4" s="36"/>
      <c r="MR4" s="36"/>
      <c r="MS4" s="36"/>
      <c r="MT4" s="36"/>
      <c r="MU4" s="36"/>
      <c r="MV4" s="36"/>
      <c r="MW4" s="36"/>
      <c r="MX4" s="36"/>
      <c r="MY4" s="36"/>
      <c r="MZ4" s="36"/>
      <c r="NA4" s="36"/>
      <c r="NB4" s="36"/>
      <c r="NC4" s="36"/>
      <c r="ND4" s="36"/>
      <c r="NE4" s="36"/>
      <c r="NF4" s="36"/>
      <c r="NG4" s="36"/>
      <c r="NH4" s="36"/>
      <c r="NI4" s="36"/>
      <c r="NJ4" s="36"/>
      <c r="NK4" s="36"/>
      <c r="NL4" s="36"/>
      <c r="NM4" s="36"/>
      <c r="NN4" s="36"/>
      <c r="NO4" s="36"/>
      <c r="NP4" s="36"/>
      <c r="NQ4" s="36"/>
      <c r="NR4" s="36"/>
      <c r="NS4" s="36"/>
      <c r="NT4" s="36"/>
      <c r="NU4" s="36"/>
      <c r="NV4" s="36"/>
      <c r="NW4" s="36"/>
      <c r="NX4" s="36"/>
      <c r="NY4" s="36"/>
      <c r="NZ4" s="36"/>
      <c r="OA4" s="36"/>
      <c r="OB4" s="36"/>
      <c r="OC4" s="36"/>
      <c r="OD4" s="36"/>
      <c r="OE4" s="36"/>
      <c r="OF4" s="36"/>
      <c r="OG4" s="36"/>
      <c r="OH4" s="36"/>
      <c r="OI4" s="36"/>
      <c r="OJ4" s="36"/>
      <c r="OK4" s="36"/>
      <c r="OL4" s="36"/>
      <c r="OM4" s="36"/>
      <c r="ON4" s="36"/>
      <c r="OO4" s="36"/>
      <c r="OP4" s="36"/>
      <c r="OQ4" s="36"/>
      <c r="OR4" s="36"/>
      <c r="OS4" s="36"/>
      <c r="OT4" s="36"/>
      <c r="OU4" s="36"/>
      <c r="OV4" s="36"/>
      <c r="OW4" s="36"/>
      <c r="OX4" s="36"/>
      <c r="OY4" s="36"/>
      <c r="OZ4" s="36"/>
      <c r="PA4" s="36"/>
      <c r="PB4" s="36"/>
      <c r="PC4" s="36"/>
      <c r="PD4" s="36"/>
      <c r="PE4" s="36"/>
      <c r="PF4" s="36"/>
      <c r="PG4" s="36"/>
      <c r="PH4" s="36"/>
      <c r="PI4" s="36"/>
      <c r="PJ4" s="36"/>
      <c r="PK4" s="36"/>
      <c r="PL4" s="36"/>
      <c r="PM4" s="36"/>
      <c r="PN4" s="36"/>
      <c r="PO4" s="36"/>
      <c r="PP4" s="36"/>
      <c r="PQ4" s="36"/>
      <c r="PR4" s="36"/>
      <c r="PS4" s="36"/>
      <c r="PT4" s="36"/>
      <c r="PU4" s="36"/>
      <c r="PV4" s="36"/>
      <c r="PW4" s="36"/>
      <c r="PX4" s="36"/>
      <c r="PY4" s="36"/>
      <c r="PZ4" s="36"/>
      <c r="QA4" s="36"/>
      <c r="QB4" s="36"/>
      <c r="QC4" s="36"/>
      <c r="QD4" s="36"/>
      <c r="QE4" s="36"/>
      <c r="QF4" s="36"/>
      <c r="QG4" s="36"/>
      <c r="QH4" s="36"/>
      <c r="QI4" s="36"/>
      <c r="QJ4" s="36"/>
      <c r="QK4" s="36"/>
      <c r="QL4" s="36"/>
      <c r="QM4" s="36"/>
      <c r="QN4" s="36"/>
      <c r="QO4" s="36"/>
      <c r="QP4" s="36"/>
      <c r="QQ4" s="36"/>
      <c r="QR4" s="36"/>
      <c r="QS4" s="36"/>
      <c r="QT4" s="36"/>
      <c r="QU4" s="36"/>
      <c r="QV4" s="36"/>
      <c r="QW4" s="36"/>
      <c r="QX4" s="36"/>
      <c r="QY4" s="36"/>
      <c r="QZ4" s="36"/>
      <c r="RA4" s="36"/>
      <c r="RB4" s="36"/>
      <c r="RC4" s="36"/>
      <c r="RD4" s="36"/>
      <c r="RE4" s="36"/>
      <c r="RF4" s="36"/>
      <c r="RG4" s="36"/>
      <c r="RH4" s="36"/>
      <c r="RI4" s="36"/>
      <c r="RJ4" s="36"/>
      <c r="RK4" s="36"/>
      <c r="RL4" s="36"/>
      <c r="RM4" s="36"/>
      <c r="RN4" s="36"/>
      <c r="RO4" s="36"/>
      <c r="RP4" s="36"/>
      <c r="RQ4" s="36"/>
      <c r="RR4" s="36"/>
      <c r="RS4" s="36"/>
      <c r="RT4" s="36"/>
      <c r="RU4" s="36"/>
      <c r="RV4" s="36"/>
      <c r="RW4" s="36"/>
      <c r="RX4" s="36"/>
      <c r="RY4" s="36"/>
      <c r="RZ4" s="36"/>
      <c r="SA4" s="36"/>
      <c r="SB4" s="36"/>
      <c r="SC4" s="36"/>
      <c r="SD4" s="36"/>
      <c r="SE4" s="36"/>
      <c r="SF4" s="36"/>
      <c r="SG4" s="36"/>
      <c r="SH4" s="36"/>
      <c r="SI4" s="36"/>
      <c r="SJ4" s="36"/>
      <c r="SK4" s="36"/>
      <c r="SL4" s="36"/>
      <c r="SM4" s="36"/>
      <c r="SN4" s="36"/>
      <c r="SO4" s="36"/>
      <c r="SP4" s="36"/>
      <c r="SQ4" s="36"/>
      <c r="SR4" s="36"/>
      <c r="SS4" s="36"/>
      <c r="ST4" s="36"/>
      <c r="SU4" s="36"/>
      <c r="SV4" s="36"/>
      <c r="SW4" s="36"/>
      <c r="SX4" s="36"/>
      <c r="SY4" s="36"/>
      <c r="SZ4" s="36"/>
      <c r="TA4" s="36"/>
      <c r="TB4" s="36"/>
      <c r="TC4" s="36"/>
      <c r="TD4" s="36"/>
      <c r="TE4" s="36"/>
      <c r="TF4" s="36"/>
      <c r="TG4" s="36"/>
      <c r="TH4" s="36"/>
      <c r="TI4" s="36"/>
      <c r="TJ4" s="36"/>
      <c r="TK4" s="36"/>
      <c r="TL4" s="36"/>
      <c r="TM4" s="36"/>
      <c r="TN4" s="36"/>
      <c r="TO4" s="36"/>
      <c r="TP4" s="36"/>
      <c r="TQ4" s="36"/>
      <c r="TR4" s="36"/>
      <c r="TS4" s="36"/>
      <c r="TT4" s="36"/>
      <c r="TU4" s="36"/>
      <c r="TV4" s="36"/>
      <c r="TW4" s="36"/>
      <c r="TX4" s="36"/>
      <c r="TY4" s="36"/>
      <c r="TZ4" s="36"/>
      <c r="UA4" s="36"/>
      <c r="UB4" s="36"/>
      <c r="UC4" s="36"/>
      <c r="UD4" s="36"/>
      <c r="UE4" s="36"/>
      <c r="UF4" s="36"/>
      <c r="UG4" s="36"/>
      <c r="UH4" s="36"/>
      <c r="UI4" s="36"/>
      <c r="UJ4" s="36"/>
      <c r="UK4" s="36"/>
      <c r="UL4" s="36"/>
      <c r="UM4" s="36"/>
      <c r="UN4" s="36"/>
      <c r="UO4" s="36"/>
      <c r="UP4" s="36"/>
      <c r="UQ4" s="36"/>
      <c r="UR4" s="36"/>
      <c r="US4" s="36"/>
      <c r="UT4" s="36"/>
      <c r="UU4" s="36"/>
      <c r="UV4" s="36"/>
      <c r="UW4" s="36"/>
      <c r="UX4" s="36"/>
      <c r="UY4" s="36"/>
      <c r="UZ4" s="36"/>
      <c r="VA4" s="36"/>
      <c r="VB4" s="36"/>
      <c r="VC4" s="36"/>
      <c r="VD4" s="36"/>
      <c r="VE4" s="36"/>
      <c r="VF4" s="36"/>
      <c r="VG4" s="36"/>
      <c r="VH4" s="36"/>
      <c r="VI4" s="36"/>
      <c r="VJ4" s="36"/>
      <c r="VK4" s="36"/>
      <c r="VL4" s="36"/>
      <c r="VM4" s="36"/>
      <c r="VN4" s="36"/>
      <c r="VO4" s="36"/>
      <c r="VP4" s="36"/>
      <c r="VQ4" s="36"/>
      <c r="VR4" s="36"/>
      <c r="VS4" s="36"/>
      <c r="VT4" s="36"/>
      <c r="VU4" s="36"/>
      <c r="VV4" s="36"/>
      <c r="VW4" s="36"/>
      <c r="VX4" s="36"/>
      <c r="VY4" s="36"/>
      <c r="VZ4" s="36"/>
      <c r="WA4" s="36"/>
      <c r="WB4" s="36"/>
      <c r="WC4" s="36"/>
      <c r="WD4" s="36"/>
      <c r="WE4" s="36"/>
      <c r="WF4" s="36"/>
      <c r="WG4" s="36"/>
      <c r="WH4" s="36"/>
      <c r="WI4" s="36"/>
      <c r="WJ4" s="36"/>
      <c r="WK4" s="36"/>
      <c r="WL4" s="36"/>
      <c r="WM4" s="36"/>
      <c r="WN4" s="36"/>
      <c r="WO4" s="36"/>
      <c r="WP4" s="36"/>
      <c r="WQ4" s="36"/>
      <c r="WR4" s="36"/>
      <c r="WS4" s="36"/>
      <c r="WT4" s="36"/>
      <c r="WU4" s="36"/>
      <c r="WV4" s="36"/>
      <c r="WW4" s="36"/>
      <c r="WX4" s="36"/>
      <c r="WY4" s="36"/>
      <c r="WZ4" s="36"/>
      <c r="XA4" s="36"/>
      <c r="XB4" s="36"/>
      <c r="XC4" s="36"/>
      <c r="XD4" s="36"/>
      <c r="XE4" s="36"/>
      <c r="XF4" s="36"/>
      <c r="XG4" s="36"/>
      <c r="XH4" s="36"/>
      <c r="XI4" s="36"/>
      <c r="XJ4" s="36"/>
      <c r="XK4" s="36"/>
      <c r="XL4" s="36"/>
      <c r="XM4" s="36"/>
      <c r="XN4" s="36"/>
      <c r="XO4" s="36"/>
      <c r="XP4" s="36"/>
      <c r="XQ4" s="36"/>
      <c r="XR4" s="36"/>
      <c r="XS4" s="36"/>
      <c r="XT4" s="36"/>
      <c r="XU4" s="36"/>
      <c r="XV4" s="36"/>
      <c r="XW4" s="36"/>
      <c r="XX4" s="36"/>
      <c r="XY4" s="36"/>
      <c r="XZ4" s="36"/>
      <c r="YA4" s="36"/>
      <c r="YB4" s="36"/>
      <c r="YC4" s="36"/>
      <c r="YD4" s="36"/>
      <c r="YE4" s="36"/>
      <c r="YF4" s="36"/>
      <c r="YG4" s="36"/>
      <c r="YH4" s="36"/>
      <c r="YI4" s="36"/>
      <c r="YJ4" s="36"/>
      <c r="YK4" s="36"/>
      <c r="YL4" s="36"/>
      <c r="YM4" s="36"/>
      <c r="YN4" s="36"/>
      <c r="YO4" s="36"/>
      <c r="YP4" s="36"/>
      <c r="YQ4" s="36"/>
      <c r="YR4" s="36"/>
      <c r="YS4" s="36"/>
      <c r="YT4" s="36"/>
      <c r="YU4" s="36"/>
      <c r="YV4" s="36"/>
      <c r="YW4" s="36"/>
      <c r="YX4" s="36"/>
      <c r="YY4" s="36"/>
      <c r="YZ4" s="36"/>
      <c r="ZA4" s="36"/>
      <c r="ZB4" s="36"/>
      <c r="ZC4" s="36"/>
      <c r="ZD4" s="36"/>
      <c r="ZE4" s="36"/>
      <c r="ZF4" s="36"/>
      <c r="ZG4" s="36"/>
      <c r="ZH4" s="36"/>
      <c r="ZI4" s="36"/>
      <c r="ZJ4" s="36"/>
      <c r="ZK4" s="36"/>
      <c r="ZL4" s="36"/>
      <c r="ZM4" s="36"/>
      <c r="ZN4" s="36"/>
      <c r="ZO4" s="36"/>
      <c r="ZP4" s="36"/>
      <c r="ZQ4" s="36"/>
      <c r="ZR4" s="36"/>
      <c r="ZS4" s="36"/>
      <c r="ZT4" s="36"/>
      <c r="ZU4" s="36"/>
      <c r="ZV4" s="36"/>
      <c r="ZW4" s="36"/>
      <c r="ZX4" s="36"/>
      <c r="ZY4" s="36"/>
      <c r="ZZ4" s="36"/>
      <c r="AAA4" s="36"/>
      <c r="AAB4" s="36"/>
      <c r="AAC4" s="36"/>
      <c r="AAD4" s="36"/>
      <c r="AAE4" s="36"/>
      <c r="AAF4" s="36"/>
      <c r="AAG4" s="36"/>
      <c r="AAH4" s="36"/>
      <c r="AAI4" s="36"/>
      <c r="AAJ4" s="36"/>
      <c r="AAK4" s="36"/>
      <c r="AAL4" s="36"/>
      <c r="AAM4" s="36"/>
      <c r="AAN4" s="36"/>
      <c r="AAO4" s="36"/>
      <c r="AAP4" s="36"/>
      <c r="AAQ4" s="36"/>
      <c r="AAR4" s="36"/>
      <c r="AAS4" s="36"/>
      <c r="AAT4" s="36"/>
      <c r="AAU4" s="36"/>
      <c r="AAV4" s="36"/>
      <c r="AAW4" s="36"/>
      <c r="AAX4" s="36"/>
      <c r="AAY4" s="36"/>
      <c r="AAZ4" s="36"/>
      <c r="ABA4" s="36"/>
      <c r="ABB4" s="36"/>
      <c r="ABC4" s="36"/>
      <c r="ABD4" s="36"/>
      <c r="ABE4" s="36"/>
      <c r="ABF4" s="36"/>
      <c r="ABG4" s="36"/>
      <c r="ABH4" s="36"/>
      <c r="ABI4" s="36"/>
      <c r="ABJ4" s="36"/>
      <c r="ABK4" s="36"/>
      <c r="ABL4" s="36"/>
      <c r="ABM4" s="36"/>
      <c r="ABN4" s="36"/>
      <c r="ABO4" s="36"/>
      <c r="ABP4" s="36"/>
      <c r="ABQ4" s="36"/>
      <c r="ABR4" s="36"/>
      <c r="ABS4" s="36"/>
      <c r="ABT4" s="36"/>
      <c r="ABU4" s="36"/>
      <c r="ABV4" s="36"/>
      <c r="ABW4" s="36"/>
      <c r="ABX4" s="36"/>
      <c r="ABY4" s="36"/>
      <c r="ABZ4" s="36"/>
      <c r="ACA4" s="36"/>
      <c r="ACB4" s="36"/>
      <c r="ACC4" s="36"/>
      <c r="ACD4" s="36"/>
      <c r="ACE4" s="36"/>
      <c r="ACF4" s="36"/>
      <c r="ACG4" s="36"/>
      <c r="ACH4" s="36"/>
      <c r="ACI4" s="36"/>
      <c r="ACJ4" s="36"/>
      <c r="ACK4" s="36"/>
      <c r="ACL4" s="36"/>
      <c r="ACM4" s="36"/>
      <c r="ACN4" s="36"/>
      <c r="ACO4" s="36"/>
      <c r="ACP4" s="36"/>
      <c r="ACQ4" s="36"/>
      <c r="ACR4" s="36"/>
      <c r="ACS4" s="36"/>
      <c r="ACT4" s="36"/>
      <c r="ACU4" s="36"/>
      <c r="ACV4" s="36"/>
      <c r="ACW4" s="36"/>
      <c r="ACX4" s="36"/>
      <c r="ACY4" s="36"/>
      <c r="ACZ4" s="36"/>
      <c r="ADA4" s="36"/>
      <c r="ADB4" s="36"/>
      <c r="ADC4" s="36"/>
      <c r="ADD4" s="36"/>
      <c r="ADE4" s="36"/>
      <c r="ADF4" s="36"/>
      <c r="ADG4" s="36"/>
      <c r="ADH4" s="36"/>
      <c r="ADI4" s="36"/>
      <c r="ADJ4" s="36"/>
      <c r="ADK4" s="36"/>
      <c r="ADL4" s="36"/>
      <c r="ADM4" s="36"/>
      <c r="ADN4" s="36"/>
      <c r="ADO4" s="36"/>
      <c r="ADP4" s="36"/>
      <c r="ADQ4" s="36"/>
      <c r="ADR4" s="36"/>
      <c r="ADS4" s="36"/>
      <c r="ADT4" s="36"/>
      <c r="ADU4" s="36"/>
      <c r="ADV4" s="36"/>
      <c r="ADW4" s="36"/>
      <c r="ADX4" s="36"/>
      <c r="ADY4" s="36"/>
      <c r="ADZ4" s="36"/>
      <c r="AEA4" s="36"/>
      <c r="AEB4" s="36"/>
      <c r="AEC4" s="36"/>
      <c r="AED4" s="36"/>
      <c r="AEE4" s="36"/>
      <c r="AEF4" s="36"/>
      <c r="AEG4" s="36"/>
      <c r="AEH4" s="36"/>
      <c r="AEI4" s="36"/>
      <c r="AEJ4" s="36"/>
      <c r="AEK4" s="36"/>
      <c r="AEL4" s="36"/>
      <c r="AEM4" s="36"/>
      <c r="AEN4" s="36"/>
      <c r="AEO4" s="36"/>
      <c r="AEP4" s="36"/>
      <c r="AEQ4" s="36"/>
      <c r="AER4" s="36"/>
      <c r="AES4" s="36"/>
      <c r="AET4" s="36"/>
      <c r="AEU4" s="36"/>
      <c r="AEV4" s="36"/>
      <c r="AEW4" s="36"/>
      <c r="AEX4" s="36"/>
      <c r="AEY4" s="36"/>
      <c r="AEZ4" s="36"/>
      <c r="AFA4" s="36"/>
      <c r="AFB4" s="36"/>
      <c r="AFC4" s="36"/>
      <c r="AFD4" s="36"/>
      <c r="AFE4" s="36"/>
      <c r="AFF4" s="36"/>
      <c r="AFG4" s="36"/>
      <c r="AFH4" s="36"/>
      <c r="AFI4" s="36"/>
      <c r="AFJ4" s="36"/>
      <c r="AFK4" s="36"/>
      <c r="AFL4" s="36"/>
      <c r="AFM4" s="36"/>
      <c r="AFN4" s="36"/>
      <c r="AFO4" s="36"/>
      <c r="AFP4" s="36"/>
      <c r="AFQ4" s="36"/>
      <c r="AFR4" s="36"/>
      <c r="AFS4" s="36"/>
      <c r="AFT4" s="36"/>
      <c r="AFU4" s="36"/>
      <c r="AFV4" s="36"/>
      <c r="AFW4" s="36"/>
      <c r="AFX4" s="36"/>
      <c r="AFY4" s="36"/>
      <c r="AFZ4" s="36"/>
      <c r="AGA4" s="36"/>
      <c r="AGB4" s="36"/>
      <c r="AGC4" s="36"/>
      <c r="AGD4" s="36"/>
      <c r="AGE4" s="36"/>
      <c r="AGF4" s="36"/>
      <c r="AGG4" s="36"/>
      <c r="AGH4" s="36"/>
      <c r="AGI4" s="36"/>
      <c r="AGJ4" s="36"/>
      <c r="AGK4" s="36"/>
      <c r="AGL4" s="36"/>
      <c r="AGM4" s="36"/>
      <c r="AGN4" s="36"/>
      <c r="AGO4" s="36"/>
      <c r="AGP4" s="36"/>
      <c r="AGQ4" s="36"/>
      <c r="AGR4" s="36"/>
      <c r="AGS4" s="36"/>
      <c r="AGT4" s="36"/>
      <c r="AGU4" s="36"/>
      <c r="AGV4" s="36"/>
      <c r="AGW4" s="36"/>
      <c r="AGX4" s="36"/>
      <c r="AGY4" s="36"/>
      <c r="AGZ4" s="36"/>
      <c r="AHA4" s="36"/>
      <c r="AHB4" s="36"/>
      <c r="AHC4" s="36"/>
      <c r="AHD4" s="36"/>
      <c r="AHE4" s="36"/>
      <c r="AHF4" s="36"/>
      <c r="AHG4" s="36"/>
      <c r="AHH4" s="36"/>
      <c r="AHI4" s="36"/>
      <c r="AHJ4" s="36"/>
      <c r="AHK4" s="36"/>
      <c r="AHL4" s="36"/>
      <c r="AHM4" s="36"/>
      <c r="AHN4" s="36"/>
      <c r="AHO4" s="36"/>
      <c r="AHP4" s="36"/>
      <c r="AHQ4" s="36"/>
      <c r="AHR4" s="36"/>
      <c r="AHS4" s="36"/>
      <c r="AHT4" s="36"/>
      <c r="AHU4" s="36"/>
      <c r="AHV4" s="36"/>
      <c r="AHW4" s="36"/>
      <c r="AHX4" s="36"/>
      <c r="AHY4" s="36"/>
      <c r="AHZ4" s="36"/>
      <c r="AIA4" s="36"/>
      <c r="AIB4" s="36"/>
      <c r="AIC4" s="36"/>
      <c r="AID4" s="36"/>
      <c r="AIE4" s="36"/>
      <c r="AIF4" s="36"/>
      <c r="AIG4" s="36"/>
      <c r="AIH4" s="36"/>
      <c r="AII4" s="36"/>
      <c r="AIJ4" s="36"/>
      <c r="AIK4" s="36"/>
      <c r="AIL4" s="36"/>
      <c r="AIM4" s="36"/>
      <c r="AIN4" s="36"/>
      <c r="AIO4" s="36"/>
      <c r="AIP4" s="36"/>
      <c r="AIQ4" s="36"/>
      <c r="AIR4" s="36"/>
      <c r="AIS4" s="36"/>
      <c r="AIT4" s="36"/>
      <c r="AIU4" s="36"/>
      <c r="AIV4" s="36"/>
      <c r="AIW4" s="36"/>
      <c r="AIX4" s="36"/>
      <c r="AIY4" s="36"/>
      <c r="AIZ4" s="36"/>
      <c r="AJA4" s="36"/>
      <c r="AJB4" s="36"/>
      <c r="AJC4" s="36"/>
      <c r="AJD4" s="36"/>
      <c r="AJE4" s="36"/>
      <c r="AJF4" s="36"/>
      <c r="AJG4" s="36"/>
      <c r="AJH4" s="36"/>
      <c r="AJI4" s="36"/>
      <c r="AJJ4" s="36"/>
      <c r="AJK4" s="36"/>
      <c r="AJL4" s="36"/>
      <c r="AJM4" s="36"/>
      <c r="AJN4" s="36"/>
      <c r="AJO4" s="36"/>
      <c r="AJP4" s="36"/>
      <c r="AJQ4" s="36"/>
      <c r="AJR4" s="36"/>
      <c r="AJS4" s="36"/>
      <c r="AJT4" s="36"/>
      <c r="AJU4" s="36"/>
      <c r="AJV4" s="36"/>
      <c r="AJW4" s="36"/>
      <c r="AJX4" s="36"/>
      <c r="AJY4" s="36"/>
      <c r="AJZ4" s="36"/>
      <c r="AKA4" s="36"/>
      <c r="AKB4" s="36"/>
      <c r="AKC4" s="36"/>
      <c r="AKD4" s="36"/>
      <c r="AKE4" s="36"/>
      <c r="AKF4" s="36"/>
      <c r="AKG4" s="36"/>
      <c r="AKH4" s="36"/>
      <c r="AKI4" s="36"/>
      <c r="AKJ4" s="36"/>
      <c r="AKK4" s="36"/>
      <c r="AKL4" s="36"/>
      <c r="AKM4" s="36"/>
      <c r="AKN4" s="36"/>
      <c r="AKO4" s="36"/>
      <c r="AKP4" s="36"/>
      <c r="AKQ4" s="36"/>
      <c r="AKR4" s="36"/>
      <c r="AKS4" s="36"/>
      <c r="AKT4" s="36"/>
      <c r="AKU4" s="36"/>
      <c r="AKV4" s="36"/>
      <c r="AKW4" s="36"/>
      <c r="AKX4" s="36"/>
      <c r="AKY4" s="36"/>
      <c r="AKZ4" s="36"/>
      <c r="ALA4" s="36"/>
      <c r="ALB4" s="36"/>
      <c r="ALC4" s="36"/>
      <c r="ALD4" s="36"/>
      <c r="ALE4" s="36"/>
      <c r="ALF4" s="36"/>
      <c r="ALG4" s="36"/>
      <c r="ALH4" s="36"/>
      <c r="ALI4" s="36"/>
      <c r="ALJ4" s="36"/>
      <c r="ALK4" s="36"/>
      <c r="ALL4" s="36"/>
      <c r="ALM4" s="36"/>
      <c r="ALN4" s="36"/>
      <c r="ALO4" s="36"/>
      <c r="ALP4" s="36"/>
      <c r="ALQ4" s="36"/>
      <c r="ALR4" s="36"/>
      <c r="ALS4" s="36"/>
      <c r="ALT4" s="36"/>
      <c r="ALU4" s="36"/>
      <c r="ALV4" s="36"/>
      <c r="ALW4" s="36"/>
      <c r="ALX4" s="36"/>
      <c r="ALY4" s="36"/>
      <c r="ALZ4" s="36"/>
      <c r="AMA4" s="36"/>
      <c r="AMB4" s="36"/>
      <c r="AMC4" s="36"/>
      <c r="AMD4" s="36"/>
      <c r="AME4" s="36"/>
      <c r="AMF4" s="36"/>
      <c r="AMG4" s="36"/>
      <c r="AMH4" s="36"/>
      <c r="AMI4" s="36"/>
      <c r="AMJ4" s="36"/>
      <c r="AMK4" s="36"/>
      <c r="AML4" s="36"/>
      <c r="AMM4" s="36"/>
    </row>
    <row r="5" spans="1:1027" s="51" customFormat="1" ht="15" customHeight="1">
      <c r="A5" s="349"/>
      <c r="B5" s="349"/>
      <c r="C5" s="372"/>
      <c r="D5" s="8" t="s">
        <v>15</v>
      </c>
      <c r="E5" s="8" t="s">
        <v>13</v>
      </c>
      <c r="F5" s="38" t="s">
        <v>84</v>
      </c>
      <c r="G5" s="327"/>
      <c r="H5" s="337"/>
      <c r="I5" s="38" t="s">
        <v>216</v>
      </c>
      <c r="J5" s="99" t="s">
        <v>162</v>
      </c>
      <c r="K5" s="34" t="s">
        <v>22</v>
      </c>
      <c r="L5" s="34" t="s">
        <v>161</v>
      </c>
      <c r="M5" s="352"/>
      <c r="N5" s="391"/>
      <c r="O5" s="313"/>
      <c r="P5" s="314"/>
      <c r="Q5" s="315"/>
      <c r="R5" s="315"/>
      <c r="S5" s="316"/>
      <c r="T5" s="317"/>
      <c r="U5" s="317"/>
      <c r="V5" s="317"/>
      <c r="W5" s="317"/>
      <c r="X5" s="317"/>
      <c r="Y5" s="317"/>
      <c r="Z5" s="317"/>
      <c r="AA5" s="317"/>
      <c r="AB5" s="317"/>
      <c r="AC5" s="317"/>
      <c r="AD5" s="317"/>
      <c r="AE5" s="317"/>
      <c r="AF5" s="317"/>
      <c r="AG5" s="317"/>
      <c r="AH5" s="317"/>
      <c r="AI5" s="317"/>
      <c r="AJ5" s="317"/>
      <c r="AK5" s="317"/>
      <c r="AL5" s="317"/>
      <c r="AM5" s="317"/>
      <c r="AN5" s="317">
        <v>4.8757890962646222</v>
      </c>
      <c r="AO5" s="317">
        <v>4.9054598499943127</v>
      </c>
      <c r="AP5" s="317">
        <v>4.9013900335288971</v>
      </c>
      <c r="AQ5" s="316"/>
      <c r="AR5" s="316"/>
      <c r="AS5" s="316"/>
      <c r="AT5" s="316"/>
      <c r="AU5" s="314"/>
      <c r="AV5" s="314"/>
      <c r="AW5" s="315"/>
      <c r="AX5" s="315"/>
      <c r="AY5" s="316"/>
      <c r="AZ5" s="316"/>
      <c r="BA5" s="316"/>
      <c r="BB5" s="316"/>
      <c r="BC5" s="314"/>
      <c r="BD5" s="314"/>
      <c r="BE5" s="315"/>
      <c r="BF5" s="315"/>
      <c r="BG5" s="316"/>
      <c r="BH5" s="316"/>
      <c r="BI5" s="316"/>
      <c r="BJ5" s="316"/>
      <c r="BK5" s="314"/>
      <c r="BL5" s="314"/>
      <c r="BM5" s="316"/>
      <c r="BN5" s="315"/>
      <c r="BO5" s="316"/>
      <c r="BP5" s="316"/>
      <c r="BQ5" s="316"/>
      <c r="BR5" s="316"/>
      <c r="BS5" s="314"/>
      <c r="BT5" s="314"/>
      <c r="BU5" s="315"/>
      <c r="BV5" s="315"/>
      <c r="BW5" s="316"/>
      <c r="BX5" s="157"/>
      <c r="BY5" s="157"/>
      <c r="BZ5" s="157"/>
      <c r="CA5" s="157"/>
      <c r="CB5" s="157"/>
      <c r="CC5" s="157"/>
      <c r="CD5" s="157"/>
      <c r="CE5" s="121"/>
      <c r="CF5" s="121"/>
      <c r="CG5" s="121"/>
      <c r="CH5" s="121"/>
      <c r="CI5" s="121"/>
      <c r="CJ5" s="121"/>
      <c r="CK5" s="121"/>
      <c r="CL5" s="121"/>
      <c r="CM5" s="121"/>
      <c r="CN5" s="121"/>
      <c r="CO5" s="121"/>
      <c r="CP5" s="121"/>
      <c r="CQ5" s="121"/>
      <c r="CR5" s="121"/>
      <c r="CS5" s="121"/>
      <c r="CT5" s="121"/>
      <c r="CU5" s="121"/>
      <c r="CV5" s="121"/>
      <c r="CW5" s="121"/>
      <c r="CX5" s="121"/>
      <c r="CY5" s="121"/>
      <c r="CZ5" s="121"/>
      <c r="DA5" s="121"/>
      <c r="DB5" s="121"/>
      <c r="DC5" s="121"/>
      <c r="DD5" s="121"/>
      <c r="DE5" s="121"/>
      <c r="DF5" s="121"/>
      <c r="DG5" s="121"/>
      <c r="DH5" s="121"/>
      <c r="DI5" s="121"/>
      <c r="DJ5" s="121"/>
      <c r="DK5" s="121"/>
      <c r="DL5" s="121"/>
      <c r="DM5" s="121"/>
      <c r="DN5" s="121"/>
      <c r="DO5" s="121"/>
      <c r="DP5" s="121"/>
      <c r="DQ5" s="121"/>
      <c r="DR5" s="121"/>
      <c r="DS5" s="121"/>
      <c r="DT5" s="121"/>
      <c r="DU5" s="121"/>
      <c r="DV5" s="121"/>
      <c r="DW5" s="121"/>
      <c r="DX5" s="121"/>
      <c r="DY5" s="121"/>
      <c r="DZ5" s="121"/>
      <c r="EA5" s="121"/>
      <c r="EB5" s="121"/>
      <c r="EC5" s="121"/>
      <c r="ED5" s="121"/>
      <c r="EE5" s="121"/>
      <c r="EF5" s="121"/>
      <c r="EG5" s="121"/>
      <c r="EH5" s="121"/>
      <c r="EI5" s="121"/>
      <c r="EJ5" s="121"/>
      <c r="EK5" s="121"/>
      <c r="EL5" s="121"/>
      <c r="EM5" s="121"/>
      <c r="EN5" s="121"/>
      <c r="EO5" s="121"/>
      <c r="EP5" s="121"/>
      <c r="EQ5" s="121"/>
      <c r="ER5" s="121"/>
      <c r="ES5" s="121"/>
      <c r="ET5" s="121"/>
      <c r="EU5" s="121"/>
      <c r="EV5" s="121"/>
      <c r="EW5" s="121"/>
      <c r="EX5" s="121"/>
      <c r="EY5" s="121"/>
      <c r="EZ5" s="121"/>
      <c r="FA5" s="121"/>
      <c r="FB5" s="121"/>
      <c r="FC5" s="121"/>
      <c r="FD5" s="121"/>
      <c r="FE5" s="121"/>
      <c r="FF5" s="121"/>
      <c r="FG5" s="121"/>
      <c r="FH5" s="121"/>
      <c r="FI5" s="121"/>
      <c r="FJ5" s="121"/>
      <c r="FK5" s="121"/>
      <c r="FL5" s="121"/>
      <c r="FM5" s="121"/>
      <c r="FN5" s="121"/>
      <c r="FO5" s="121"/>
      <c r="FP5" s="121"/>
      <c r="FQ5" s="121"/>
      <c r="FR5" s="121"/>
      <c r="FS5" s="121"/>
      <c r="FT5" s="121"/>
      <c r="FU5" s="121"/>
      <c r="FV5" s="121"/>
      <c r="FW5" s="121"/>
      <c r="FX5" s="121"/>
      <c r="FY5" s="121"/>
      <c r="FZ5" s="121"/>
      <c r="GA5" s="121"/>
      <c r="GB5" s="121"/>
      <c r="GC5" s="121"/>
      <c r="GD5" s="121"/>
      <c r="GE5" s="121"/>
      <c r="GF5" s="121"/>
      <c r="GG5" s="121"/>
      <c r="GH5" s="121"/>
      <c r="GI5" s="121"/>
      <c r="GJ5" s="121"/>
      <c r="GK5" s="121"/>
      <c r="GL5" s="121"/>
      <c r="GM5" s="121"/>
      <c r="GN5" s="121"/>
      <c r="GO5" s="121"/>
      <c r="GP5" s="121"/>
      <c r="GQ5" s="121"/>
      <c r="GR5" s="121"/>
      <c r="GS5" s="121"/>
      <c r="GT5" s="121"/>
      <c r="GU5" s="121"/>
      <c r="GV5" s="121"/>
      <c r="GW5" s="121"/>
      <c r="GX5" s="121"/>
      <c r="GY5" s="121"/>
      <c r="GZ5" s="121"/>
      <c r="HA5" s="121"/>
      <c r="HB5" s="121"/>
      <c r="HC5" s="121"/>
      <c r="HD5" s="121"/>
      <c r="HE5" s="121"/>
      <c r="HF5" s="121"/>
      <c r="HG5" s="121"/>
      <c r="HH5" s="121"/>
      <c r="HI5" s="121"/>
      <c r="HJ5" s="121"/>
      <c r="HK5" s="121"/>
      <c r="HL5" s="121"/>
      <c r="HM5" s="121"/>
      <c r="HN5" s="121"/>
      <c r="HO5" s="121"/>
      <c r="HP5" s="121"/>
      <c r="HQ5" s="121"/>
      <c r="HR5" s="121"/>
      <c r="HS5" s="121"/>
      <c r="HT5" s="121"/>
      <c r="HU5" s="121"/>
      <c r="HV5" s="121"/>
      <c r="HW5" s="121"/>
      <c r="HX5" s="121"/>
      <c r="HY5" s="121"/>
      <c r="HZ5" s="121"/>
      <c r="IA5" s="121"/>
      <c r="IB5" s="121"/>
      <c r="IC5" s="121"/>
      <c r="ID5" s="121"/>
      <c r="IE5" s="121"/>
      <c r="IF5" s="121"/>
      <c r="IG5" s="121"/>
      <c r="IH5" s="121"/>
      <c r="II5" s="121"/>
      <c r="IJ5" s="121"/>
      <c r="IK5" s="121"/>
      <c r="IL5" s="121"/>
      <c r="IM5" s="121"/>
      <c r="IN5" s="121"/>
      <c r="IO5" s="121"/>
      <c r="IP5" s="121"/>
      <c r="IQ5" s="121"/>
      <c r="IR5" s="121"/>
      <c r="IS5" s="121"/>
      <c r="IT5" s="121"/>
      <c r="IU5" s="121"/>
      <c r="IV5" s="121"/>
      <c r="IW5" s="121"/>
      <c r="IX5" s="121"/>
      <c r="IY5" s="121"/>
      <c r="IZ5" s="121"/>
      <c r="JA5" s="121"/>
      <c r="JB5" s="121"/>
      <c r="JC5" s="121"/>
      <c r="JD5" s="121"/>
      <c r="JE5" s="121"/>
      <c r="JF5" s="121"/>
      <c r="JG5" s="121"/>
      <c r="JH5" s="121"/>
      <c r="JI5" s="121"/>
      <c r="JJ5" s="121"/>
      <c r="JK5" s="121"/>
      <c r="JL5" s="121"/>
      <c r="JM5" s="121"/>
      <c r="JN5" s="121"/>
      <c r="JO5" s="121"/>
      <c r="JP5" s="121"/>
      <c r="JQ5" s="121"/>
      <c r="JR5" s="121"/>
      <c r="JS5" s="121"/>
      <c r="JT5" s="121"/>
      <c r="JU5" s="121"/>
      <c r="JV5" s="121"/>
      <c r="JW5" s="121"/>
      <c r="JX5" s="121"/>
      <c r="JY5" s="121"/>
      <c r="JZ5" s="121"/>
      <c r="KA5" s="121"/>
      <c r="KB5" s="121"/>
      <c r="KC5" s="121"/>
      <c r="KD5" s="121"/>
      <c r="KE5" s="121"/>
      <c r="KF5" s="121"/>
      <c r="KG5" s="121"/>
      <c r="KH5" s="121"/>
      <c r="KI5" s="121"/>
      <c r="KJ5" s="121"/>
      <c r="KK5" s="121"/>
      <c r="KL5" s="121"/>
      <c r="KM5" s="121"/>
      <c r="KN5" s="121"/>
      <c r="KO5" s="121"/>
      <c r="KP5" s="121"/>
      <c r="KQ5" s="121"/>
      <c r="KR5" s="121"/>
      <c r="KS5" s="121"/>
      <c r="KT5" s="121"/>
      <c r="KU5" s="121"/>
      <c r="KV5" s="121"/>
      <c r="KW5" s="121"/>
      <c r="KX5" s="121"/>
      <c r="KY5" s="121"/>
      <c r="KZ5" s="121"/>
      <c r="LA5" s="121"/>
      <c r="LB5" s="121"/>
      <c r="LC5" s="121"/>
      <c r="LD5" s="121"/>
      <c r="LE5" s="121"/>
      <c r="LF5" s="121"/>
      <c r="LG5" s="121"/>
      <c r="LH5" s="121"/>
      <c r="LI5" s="121"/>
      <c r="LJ5" s="121"/>
      <c r="LK5" s="121"/>
      <c r="LL5" s="121"/>
      <c r="LM5" s="121"/>
      <c r="LN5" s="121"/>
      <c r="LO5" s="121"/>
      <c r="LP5" s="121"/>
      <c r="LQ5" s="121"/>
      <c r="LR5" s="121"/>
      <c r="LS5" s="121"/>
      <c r="LT5" s="121"/>
      <c r="LU5" s="121"/>
      <c r="LV5" s="36"/>
      <c r="LW5" s="36"/>
      <c r="LX5" s="36"/>
      <c r="LY5" s="36"/>
      <c r="LZ5" s="36"/>
      <c r="MA5" s="36"/>
      <c r="MB5" s="36"/>
      <c r="MC5" s="36"/>
      <c r="MD5" s="36"/>
      <c r="ME5" s="36"/>
      <c r="MF5" s="36"/>
      <c r="MG5" s="36"/>
      <c r="MH5" s="36"/>
      <c r="MI5" s="36"/>
      <c r="MJ5" s="36"/>
      <c r="MK5" s="36"/>
      <c r="ML5" s="36"/>
      <c r="MM5" s="36"/>
      <c r="MN5" s="36"/>
      <c r="MO5" s="36"/>
      <c r="MP5" s="36"/>
      <c r="MQ5" s="36"/>
      <c r="MR5" s="36"/>
      <c r="MS5" s="36"/>
      <c r="MT5" s="36"/>
      <c r="MU5" s="36"/>
      <c r="MV5" s="36"/>
      <c r="MW5" s="36"/>
      <c r="MX5" s="36"/>
      <c r="MY5" s="36"/>
      <c r="MZ5" s="36"/>
      <c r="NA5" s="36"/>
      <c r="NB5" s="36"/>
      <c r="NC5" s="36"/>
      <c r="ND5" s="36"/>
      <c r="NE5" s="36"/>
      <c r="NF5" s="36"/>
      <c r="NG5" s="36"/>
      <c r="NH5" s="36"/>
      <c r="NI5" s="36"/>
      <c r="NJ5" s="36"/>
      <c r="NK5" s="36"/>
      <c r="NL5" s="36"/>
      <c r="NM5" s="36"/>
      <c r="NN5" s="36"/>
      <c r="NO5" s="36"/>
      <c r="NP5" s="36"/>
      <c r="NQ5" s="36"/>
      <c r="NR5" s="36"/>
      <c r="NS5" s="36"/>
      <c r="NT5" s="36"/>
      <c r="NU5" s="36"/>
      <c r="NV5" s="36"/>
      <c r="NW5" s="36"/>
      <c r="NX5" s="36"/>
      <c r="NY5" s="36"/>
      <c r="NZ5" s="36"/>
      <c r="OA5" s="36"/>
      <c r="OB5" s="36"/>
      <c r="OC5" s="36"/>
      <c r="OD5" s="36"/>
      <c r="OE5" s="36"/>
      <c r="OF5" s="36"/>
      <c r="OG5" s="36"/>
      <c r="OH5" s="36"/>
      <c r="OI5" s="36"/>
      <c r="OJ5" s="36"/>
      <c r="OK5" s="36"/>
      <c r="OL5" s="36"/>
      <c r="OM5" s="36"/>
      <c r="ON5" s="36"/>
      <c r="OO5" s="36"/>
      <c r="OP5" s="36"/>
      <c r="OQ5" s="36"/>
      <c r="OR5" s="36"/>
      <c r="OS5" s="36"/>
      <c r="OT5" s="36"/>
      <c r="OU5" s="36"/>
      <c r="OV5" s="36"/>
      <c r="OW5" s="36"/>
      <c r="OX5" s="36"/>
      <c r="OY5" s="36"/>
      <c r="OZ5" s="36"/>
      <c r="PA5" s="36"/>
      <c r="PB5" s="36"/>
      <c r="PC5" s="36"/>
      <c r="PD5" s="36"/>
      <c r="PE5" s="36"/>
      <c r="PF5" s="36"/>
      <c r="PG5" s="36"/>
      <c r="PH5" s="36"/>
      <c r="PI5" s="36"/>
      <c r="PJ5" s="36"/>
      <c r="PK5" s="36"/>
      <c r="PL5" s="36"/>
      <c r="PM5" s="36"/>
      <c r="PN5" s="36"/>
      <c r="PO5" s="36"/>
      <c r="PP5" s="36"/>
      <c r="PQ5" s="36"/>
      <c r="PR5" s="36"/>
      <c r="PS5" s="36"/>
      <c r="PT5" s="36"/>
      <c r="PU5" s="36"/>
      <c r="PV5" s="36"/>
      <c r="PW5" s="36"/>
      <c r="PX5" s="36"/>
      <c r="PY5" s="36"/>
      <c r="PZ5" s="36"/>
      <c r="QA5" s="36"/>
      <c r="QB5" s="36"/>
      <c r="QC5" s="36"/>
      <c r="QD5" s="36"/>
      <c r="QE5" s="36"/>
      <c r="QF5" s="36"/>
      <c r="QG5" s="36"/>
      <c r="QH5" s="36"/>
      <c r="QI5" s="36"/>
      <c r="QJ5" s="36"/>
      <c r="QK5" s="36"/>
      <c r="QL5" s="36"/>
      <c r="QM5" s="36"/>
      <c r="QN5" s="36"/>
      <c r="QO5" s="36"/>
      <c r="QP5" s="36"/>
      <c r="QQ5" s="36"/>
      <c r="QR5" s="36"/>
      <c r="QS5" s="36"/>
      <c r="QT5" s="36"/>
      <c r="QU5" s="36"/>
      <c r="QV5" s="36"/>
      <c r="QW5" s="36"/>
      <c r="QX5" s="36"/>
      <c r="QY5" s="36"/>
      <c r="QZ5" s="36"/>
      <c r="RA5" s="36"/>
      <c r="RB5" s="36"/>
      <c r="RC5" s="36"/>
      <c r="RD5" s="36"/>
      <c r="RE5" s="36"/>
      <c r="RF5" s="36"/>
      <c r="RG5" s="36"/>
      <c r="RH5" s="36"/>
      <c r="RI5" s="36"/>
      <c r="RJ5" s="36"/>
      <c r="RK5" s="36"/>
      <c r="RL5" s="36"/>
      <c r="RM5" s="36"/>
      <c r="RN5" s="36"/>
      <c r="RO5" s="36"/>
      <c r="RP5" s="36"/>
      <c r="RQ5" s="36"/>
      <c r="RR5" s="36"/>
      <c r="RS5" s="36"/>
      <c r="RT5" s="36"/>
      <c r="RU5" s="36"/>
      <c r="RV5" s="36"/>
      <c r="RW5" s="36"/>
      <c r="RX5" s="36"/>
      <c r="RY5" s="36"/>
      <c r="RZ5" s="36"/>
      <c r="SA5" s="36"/>
      <c r="SB5" s="36"/>
      <c r="SC5" s="36"/>
      <c r="SD5" s="36"/>
      <c r="SE5" s="36"/>
      <c r="SF5" s="36"/>
      <c r="SG5" s="36"/>
      <c r="SH5" s="36"/>
      <c r="SI5" s="36"/>
      <c r="SJ5" s="36"/>
      <c r="SK5" s="36"/>
      <c r="SL5" s="36"/>
      <c r="SM5" s="36"/>
      <c r="SN5" s="36"/>
      <c r="SO5" s="36"/>
      <c r="SP5" s="36"/>
      <c r="SQ5" s="36"/>
      <c r="SR5" s="36"/>
      <c r="SS5" s="36"/>
      <c r="ST5" s="36"/>
      <c r="SU5" s="36"/>
      <c r="SV5" s="36"/>
      <c r="SW5" s="36"/>
      <c r="SX5" s="36"/>
      <c r="SY5" s="36"/>
      <c r="SZ5" s="36"/>
      <c r="TA5" s="36"/>
      <c r="TB5" s="36"/>
      <c r="TC5" s="36"/>
      <c r="TD5" s="36"/>
      <c r="TE5" s="36"/>
      <c r="TF5" s="36"/>
      <c r="TG5" s="36"/>
      <c r="TH5" s="36"/>
      <c r="TI5" s="36"/>
      <c r="TJ5" s="36"/>
      <c r="TK5" s="36"/>
      <c r="TL5" s="36"/>
      <c r="TM5" s="36"/>
      <c r="TN5" s="36"/>
      <c r="TO5" s="36"/>
      <c r="TP5" s="36"/>
      <c r="TQ5" s="36"/>
      <c r="TR5" s="36"/>
      <c r="TS5" s="36"/>
      <c r="TT5" s="36"/>
      <c r="TU5" s="36"/>
      <c r="TV5" s="36"/>
      <c r="TW5" s="36"/>
      <c r="TX5" s="36"/>
      <c r="TY5" s="36"/>
      <c r="TZ5" s="36"/>
      <c r="UA5" s="36"/>
      <c r="UB5" s="36"/>
      <c r="UC5" s="36"/>
      <c r="UD5" s="36"/>
      <c r="UE5" s="36"/>
      <c r="UF5" s="36"/>
      <c r="UG5" s="36"/>
      <c r="UH5" s="36"/>
      <c r="UI5" s="36"/>
      <c r="UJ5" s="36"/>
      <c r="UK5" s="36"/>
      <c r="UL5" s="36"/>
      <c r="UM5" s="36"/>
      <c r="UN5" s="36"/>
      <c r="UO5" s="36"/>
      <c r="UP5" s="36"/>
      <c r="UQ5" s="36"/>
      <c r="UR5" s="36"/>
      <c r="US5" s="36"/>
      <c r="UT5" s="36"/>
      <c r="UU5" s="36"/>
      <c r="UV5" s="36"/>
      <c r="UW5" s="36"/>
      <c r="UX5" s="36"/>
      <c r="UY5" s="36"/>
      <c r="UZ5" s="36"/>
      <c r="VA5" s="36"/>
      <c r="VB5" s="36"/>
      <c r="VC5" s="36"/>
      <c r="VD5" s="36"/>
      <c r="VE5" s="36"/>
      <c r="VF5" s="36"/>
      <c r="VG5" s="36"/>
      <c r="VH5" s="36"/>
      <c r="VI5" s="36"/>
      <c r="VJ5" s="36"/>
      <c r="VK5" s="36"/>
      <c r="VL5" s="36"/>
      <c r="VM5" s="36"/>
      <c r="VN5" s="36"/>
      <c r="VO5" s="36"/>
      <c r="VP5" s="36"/>
      <c r="VQ5" s="36"/>
      <c r="VR5" s="36"/>
      <c r="VS5" s="36"/>
      <c r="VT5" s="36"/>
      <c r="VU5" s="36"/>
      <c r="VV5" s="36"/>
      <c r="VW5" s="36"/>
      <c r="VX5" s="36"/>
      <c r="VY5" s="36"/>
      <c r="VZ5" s="36"/>
      <c r="WA5" s="36"/>
      <c r="WB5" s="36"/>
      <c r="WC5" s="36"/>
      <c r="WD5" s="36"/>
      <c r="WE5" s="36"/>
      <c r="WF5" s="36"/>
      <c r="WG5" s="36"/>
      <c r="WH5" s="36"/>
      <c r="WI5" s="36"/>
      <c r="WJ5" s="36"/>
      <c r="WK5" s="36"/>
      <c r="WL5" s="36"/>
      <c r="WM5" s="36"/>
      <c r="WN5" s="36"/>
      <c r="WO5" s="36"/>
      <c r="WP5" s="36"/>
      <c r="WQ5" s="36"/>
      <c r="WR5" s="36"/>
      <c r="WS5" s="36"/>
      <c r="WT5" s="36"/>
      <c r="WU5" s="36"/>
      <c r="WV5" s="36"/>
      <c r="WW5" s="36"/>
      <c r="WX5" s="36"/>
      <c r="WY5" s="36"/>
      <c r="WZ5" s="36"/>
      <c r="XA5" s="36"/>
      <c r="XB5" s="36"/>
      <c r="XC5" s="36"/>
      <c r="XD5" s="36"/>
      <c r="XE5" s="36"/>
      <c r="XF5" s="36"/>
      <c r="XG5" s="36"/>
      <c r="XH5" s="36"/>
      <c r="XI5" s="36"/>
      <c r="XJ5" s="36"/>
      <c r="XK5" s="36"/>
      <c r="XL5" s="36"/>
      <c r="XM5" s="36"/>
      <c r="XN5" s="36"/>
      <c r="XO5" s="36"/>
      <c r="XP5" s="36"/>
      <c r="XQ5" s="36"/>
      <c r="XR5" s="36"/>
      <c r="XS5" s="36"/>
      <c r="XT5" s="36"/>
      <c r="XU5" s="36"/>
      <c r="XV5" s="36"/>
      <c r="XW5" s="36"/>
      <c r="XX5" s="36"/>
      <c r="XY5" s="36"/>
      <c r="XZ5" s="36"/>
      <c r="YA5" s="36"/>
      <c r="YB5" s="36"/>
      <c r="YC5" s="36"/>
      <c r="YD5" s="36"/>
      <c r="YE5" s="36"/>
      <c r="YF5" s="36"/>
      <c r="YG5" s="36"/>
      <c r="YH5" s="36"/>
      <c r="YI5" s="36"/>
      <c r="YJ5" s="36"/>
      <c r="YK5" s="36"/>
      <c r="YL5" s="36"/>
      <c r="YM5" s="36"/>
      <c r="YN5" s="36"/>
      <c r="YO5" s="36"/>
      <c r="YP5" s="36"/>
      <c r="YQ5" s="36"/>
      <c r="YR5" s="36"/>
      <c r="YS5" s="36"/>
      <c r="YT5" s="36"/>
      <c r="YU5" s="36"/>
      <c r="YV5" s="36"/>
      <c r="YW5" s="36"/>
      <c r="YX5" s="36"/>
      <c r="YY5" s="36"/>
      <c r="YZ5" s="36"/>
      <c r="ZA5" s="36"/>
      <c r="ZB5" s="36"/>
      <c r="ZC5" s="36"/>
      <c r="ZD5" s="36"/>
      <c r="ZE5" s="36"/>
      <c r="ZF5" s="36"/>
      <c r="ZG5" s="36"/>
      <c r="ZH5" s="36"/>
      <c r="ZI5" s="36"/>
      <c r="ZJ5" s="36"/>
      <c r="ZK5" s="36"/>
      <c r="ZL5" s="36"/>
      <c r="ZM5" s="36"/>
      <c r="ZN5" s="36"/>
      <c r="ZO5" s="36"/>
      <c r="ZP5" s="36"/>
      <c r="ZQ5" s="36"/>
      <c r="ZR5" s="36"/>
      <c r="ZS5" s="36"/>
      <c r="ZT5" s="36"/>
      <c r="ZU5" s="36"/>
      <c r="ZV5" s="36"/>
      <c r="ZW5" s="36"/>
      <c r="ZX5" s="36"/>
      <c r="ZY5" s="36"/>
      <c r="ZZ5" s="36"/>
      <c r="AAA5" s="36"/>
      <c r="AAB5" s="36"/>
      <c r="AAC5" s="36"/>
      <c r="AAD5" s="36"/>
      <c r="AAE5" s="36"/>
      <c r="AAF5" s="36"/>
      <c r="AAG5" s="36"/>
      <c r="AAH5" s="36"/>
      <c r="AAI5" s="36"/>
      <c r="AAJ5" s="36"/>
      <c r="AAK5" s="36"/>
      <c r="AAL5" s="36"/>
      <c r="AAM5" s="36"/>
      <c r="AAN5" s="36"/>
      <c r="AAO5" s="36"/>
      <c r="AAP5" s="36"/>
      <c r="AAQ5" s="36"/>
      <c r="AAR5" s="36"/>
      <c r="AAS5" s="36"/>
      <c r="AAT5" s="36"/>
      <c r="AAU5" s="36"/>
      <c r="AAV5" s="36"/>
      <c r="AAW5" s="36"/>
      <c r="AAX5" s="36"/>
      <c r="AAY5" s="36"/>
      <c r="AAZ5" s="36"/>
      <c r="ABA5" s="36"/>
      <c r="ABB5" s="36"/>
      <c r="ABC5" s="36"/>
      <c r="ABD5" s="36"/>
      <c r="ABE5" s="36"/>
      <c r="ABF5" s="36"/>
      <c r="ABG5" s="36"/>
      <c r="ABH5" s="36"/>
      <c r="ABI5" s="36"/>
      <c r="ABJ5" s="36"/>
      <c r="ABK5" s="36"/>
      <c r="ABL5" s="36"/>
      <c r="ABM5" s="36"/>
      <c r="ABN5" s="36"/>
      <c r="ABO5" s="36"/>
      <c r="ABP5" s="36"/>
      <c r="ABQ5" s="36"/>
      <c r="ABR5" s="36"/>
      <c r="ABS5" s="36"/>
      <c r="ABT5" s="36"/>
      <c r="ABU5" s="36"/>
      <c r="ABV5" s="36"/>
      <c r="ABW5" s="36"/>
      <c r="ABX5" s="36"/>
      <c r="ABY5" s="36"/>
      <c r="ABZ5" s="36"/>
      <c r="ACA5" s="36"/>
      <c r="ACB5" s="36"/>
      <c r="ACC5" s="36"/>
      <c r="ACD5" s="36"/>
      <c r="ACE5" s="36"/>
      <c r="ACF5" s="36"/>
      <c r="ACG5" s="36"/>
      <c r="ACH5" s="36"/>
      <c r="ACI5" s="36"/>
      <c r="ACJ5" s="36"/>
      <c r="ACK5" s="36"/>
      <c r="ACL5" s="36"/>
      <c r="ACM5" s="36"/>
      <c r="ACN5" s="36"/>
      <c r="ACO5" s="36"/>
      <c r="ACP5" s="36"/>
      <c r="ACQ5" s="36"/>
      <c r="ACR5" s="36"/>
      <c r="ACS5" s="36"/>
      <c r="ACT5" s="36"/>
      <c r="ACU5" s="36"/>
      <c r="ACV5" s="36"/>
      <c r="ACW5" s="36"/>
      <c r="ACX5" s="36"/>
      <c r="ACY5" s="36"/>
      <c r="ACZ5" s="36"/>
      <c r="ADA5" s="36"/>
      <c r="ADB5" s="36"/>
      <c r="ADC5" s="36"/>
      <c r="ADD5" s="36"/>
      <c r="ADE5" s="36"/>
      <c r="ADF5" s="36"/>
      <c r="ADG5" s="36"/>
      <c r="ADH5" s="36"/>
      <c r="ADI5" s="36"/>
      <c r="ADJ5" s="36"/>
      <c r="ADK5" s="36"/>
      <c r="ADL5" s="36"/>
      <c r="ADM5" s="36"/>
      <c r="ADN5" s="36"/>
      <c r="ADO5" s="36"/>
      <c r="ADP5" s="36"/>
      <c r="ADQ5" s="36"/>
      <c r="ADR5" s="36"/>
      <c r="ADS5" s="36"/>
      <c r="ADT5" s="36"/>
      <c r="ADU5" s="36"/>
      <c r="ADV5" s="36"/>
      <c r="ADW5" s="36"/>
      <c r="ADX5" s="36"/>
      <c r="ADY5" s="36"/>
      <c r="ADZ5" s="36"/>
      <c r="AEA5" s="36"/>
      <c r="AEB5" s="36"/>
      <c r="AEC5" s="36"/>
      <c r="AED5" s="36"/>
      <c r="AEE5" s="36"/>
      <c r="AEF5" s="36"/>
      <c r="AEG5" s="36"/>
      <c r="AEH5" s="36"/>
      <c r="AEI5" s="36"/>
      <c r="AEJ5" s="36"/>
      <c r="AEK5" s="36"/>
      <c r="AEL5" s="36"/>
      <c r="AEM5" s="36"/>
      <c r="AEN5" s="36"/>
      <c r="AEO5" s="36"/>
      <c r="AEP5" s="36"/>
      <c r="AEQ5" s="36"/>
      <c r="AER5" s="36"/>
      <c r="AES5" s="36"/>
      <c r="AET5" s="36"/>
      <c r="AEU5" s="36"/>
      <c r="AEV5" s="36"/>
      <c r="AEW5" s="36"/>
      <c r="AEX5" s="36"/>
      <c r="AEY5" s="36"/>
      <c r="AEZ5" s="36"/>
      <c r="AFA5" s="36"/>
      <c r="AFB5" s="36"/>
      <c r="AFC5" s="36"/>
      <c r="AFD5" s="36"/>
      <c r="AFE5" s="36"/>
      <c r="AFF5" s="36"/>
      <c r="AFG5" s="36"/>
      <c r="AFH5" s="36"/>
      <c r="AFI5" s="36"/>
      <c r="AFJ5" s="36"/>
      <c r="AFK5" s="36"/>
      <c r="AFL5" s="36"/>
      <c r="AFM5" s="36"/>
      <c r="AFN5" s="36"/>
      <c r="AFO5" s="36"/>
      <c r="AFP5" s="36"/>
      <c r="AFQ5" s="36"/>
      <c r="AFR5" s="36"/>
      <c r="AFS5" s="36"/>
      <c r="AFT5" s="36"/>
      <c r="AFU5" s="36"/>
      <c r="AFV5" s="36"/>
      <c r="AFW5" s="36"/>
      <c r="AFX5" s="36"/>
      <c r="AFY5" s="36"/>
      <c r="AFZ5" s="36"/>
      <c r="AGA5" s="36"/>
      <c r="AGB5" s="36"/>
      <c r="AGC5" s="36"/>
      <c r="AGD5" s="36"/>
      <c r="AGE5" s="36"/>
      <c r="AGF5" s="36"/>
      <c r="AGG5" s="36"/>
      <c r="AGH5" s="36"/>
      <c r="AGI5" s="36"/>
      <c r="AGJ5" s="36"/>
      <c r="AGK5" s="36"/>
      <c r="AGL5" s="36"/>
      <c r="AGM5" s="36"/>
      <c r="AGN5" s="36"/>
      <c r="AGO5" s="36"/>
      <c r="AGP5" s="36"/>
      <c r="AGQ5" s="36"/>
      <c r="AGR5" s="36"/>
      <c r="AGS5" s="36"/>
      <c r="AGT5" s="36"/>
      <c r="AGU5" s="36"/>
      <c r="AGV5" s="36"/>
      <c r="AGW5" s="36"/>
      <c r="AGX5" s="36"/>
      <c r="AGY5" s="36"/>
      <c r="AGZ5" s="36"/>
      <c r="AHA5" s="36"/>
      <c r="AHB5" s="36"/>
      <c r="AHC5" s="36"/>
      <c r="AHD5" s="36"/>
      <c r="AHE5" s="36"/>
      <c r="AHF5" s="36"/>
      <c r="AHG5" s="36"/>
      <c r="AHH5" s="36"/>
      <c r="AHI5" s="36"/>
      <c r="AHJ5" s="36"/>
      <c r="AHK5" s="36"/>
      <c r="AHL5" s="36"/>
      <c r="AHM5" s="36"/>
      <c r="AHN5" s="36"/>
      <c r="AHO5" s="36"/>
      <c r="AHP5" s="36"/>
      <c r="AHQ5" s="36"/>
      <c r="AHR5" s="36"/>
      <c r="AHS5" s="36"/>
      <c r="AHT5" s="36"/>
      <c r="AHU5" s="36"/>
      <c r="AHV5" s="36"/>
      <c r="AHW5" s="36"/>
      <c r="AHX5" s="36"/>
      <c r="AHY5" s="36"/>
      <c r="AHZ5" s="36"/>
      <c r="AIA5" s="36"/>
      <c r="AIB5" s="36"/>
      <c r="AIC5" s="36"/>
      <c r="AID5" s="36"/>
      <c r="AIE5" s="36"/>
      <c r="AIF5" s="36"/>
      <c r="AIG5" s="36"/>
      <c r="AIH5" s="36"/>
      <c r="AII5" s="36"/>
      <c r="AIJ5" s="36"/>
      <c r="AIK5" s="36"/>
      <c r="AIL5" s="36"/>
      <c r="AIM5" s="36"/>
      <c r="AIN5" s="36"/>
      <c r="AIO5" s="36"/>
      <c r="AIP5" s="36"/>
      <c r="AIQ5" s="36"/>
      <c r="AIR5" s="36"/>
      <c r="AIS5" s="36"/>
      <c r="AIT5" s="36"/>
      <c r="AIU5" s="36"/>
      <c r="AIV5" s="36"/>
      <c r="AIW5" s="36"/>
      <c r="AIX5" s="36"/>
      <c r="AIY5" s="36"/>
      <c r="AIZ5" s="36"/>
      <c r="AJA5" s="36"/>
      <c r="AJB5" s="36"/>
      <c r="AJC5" s="36"/>
      <c r="AJD5" s="36"/>
      <c r="AJE5" s="36"/>
      <c r="AJF5" s="36"/>
      <c r="AJG5" s="36"/>
      <c r="AJH5" s="36"/>
      <c r="AJI5" s="36"/>
      <c r="AJJ5" s="36"/>
      <c r="AJK5" s="36"/>
      <c r="AJL5" s="36"/>
      <c r="AJM5" s="36"/>
      <c r="AJN5" s="36"/>
      <c r="AJO5" s="36"/>
      <c r="AJP5" s="36"/>
      <c r="AJQ5" s="36"/>
      <c r="AJR5" s="36"/>
      <c r="AJS5" s="36"/>
      <c r="AJT5" s="36"/>
      <c r="AJU5" s="36"/>
      <c r="AJV5" s="36"/>
      <c r="AJW5" s="36"/>
      <c r="AJX5" s="36"/>
      <c r="AJY5" s="36"/>
      <c r="AJZ5" s="36"/>
      <c r="AKA5" s="36"/>
      <c r="AKB5" s="36"/>
      <c r="AKC5" s="36"/>
      <c r="AKD5" s="36"/>
      <c r="AKE5" s="36"/>
      <c r="AKF5" s="36"/>
      <c r="AKG5" s="36"/>
      <c r="AKH5" s="36"/>
      <c r="AKI5" s="36"/>
      <c r="AKJ5" s="36"/>
      <c r="AKK5" s="36"/>
      <c r="AKL5" s="36"/>
      <c r="AKM5" s="36"/>
      <c r="AKN5" s="36"/>
      <c r="AKO5" s="36"/>
      <c r="AKP5" s="36"/>
      <c r="AKQ5" s="36"/>
      <c r="AKR5" s="36"/>
      <c r="AKS5" s="36"/>
      <c r="AKT5" s="36"/>
      <c r="AKU5" s="36"/>
      <c r="AKV5" s="36"/>
      <c r="AKW5" s="36"/>
      <c r="AKX5" s="36"/>
      <c r="AKY5" s="36"/>
      <c r="AKZ5" s="36"/>
      <c r="ALA5" s="36"/>
      <c r="ALB5" s="36"/>
      <c r="ALC5" s="36"/>
      <c r="ALD5" s="36"/>
      <c r="ALE5" s="36"/>
      <c r="ALF5" s="36"/>
      <c r="ALG5" s="36"/>
      <c r="ALH5" s="36"/>
      <c r="ALI5" s="36"/>
      <c r="ALJ5" s="36"/>
      <c r="ALK5" s="36"/>
      <c r="ALL5" s="36"/>
      <c r="ALM5" s="36"/>
      <c r="ALN5" s="36"/>
      <c r="ALO5" s="36"/>
      <c r="ALP5" s="36"/>
      <c r="ALQ5" s="36"/>
      <c r="ALR5" s="36"/>
      <c r="ALS5" s="36"/>
      <c r="ALT5" s="36"/>
      <c r="ALU5" s="36"/>
      <c r="ALV5" s="36"/>
      <c r="ALW5" s="36"/>
      <c r="ALX5" s="36"/>
      <c r="ALY5" s="36"/>
      <c r="ALZ5" s="36"/>
      <c r="AMA5" s="36"/>
      <c r="AMB5" s="36"/>
      <c r="AMC5" s="36"/>
      <c r="AMD5" s="36"/>
      <c r="AME5" s="36"/>
      <c r="AMF5" s="36"/>
      <c r="AMG5" s="36"/>
      <c r="AMH5" s="36"/>
      <c r="AMI5" s="36"/>
      <c r="AMJ5" s="36"/>
      <c r="AMK5" s="36"/>
      <c r="AML5" s="36"/>
      <c r="AMM5" s="36"/>
    </row>
    <row r="6" spans="1:1027" s="51" customFormat="1" ht="15" customHeight="1">
      <c r="A6" s="349"/>
      <c r="B6" s="349"/>
      <c r="C6" s="321" t="s">
        <v>151</v>
      </c>
      <c r="D6" s="8" t="s">
        <v>12</v>
      </c>
      <c r="E6" s="8" t="s">
        <v>13</v>
      </c>
      <c r="F6" s="38" t="s">
        <v>84</v>
      </c>
      <c r="G6" s="327"/>
      <c r="H6" s="337"/>
      <c r="I6" s="38" t="s">
        <v>216</v>
      </c>
      <c r="J6" s="99" t="s">
        <v>162</v>
      </c>
      <c r="K6" s="34" t="s">
        <v>22</v>
      </c>
      <c r="L6" s="34" t="s">
        <v>161</v>
      </c>
      <c r="M6" s="352"/>
      <c r="N6" s="391"/>
      <c r="O6" s="179"/>
      <c r="P6" s="8"/>
      <c r="Q6" s="38"/>
      <c r="R6" s="38"/>
      <c r="S6" s="99"/>
      <c r="T6" s="75">
        <v>3.561943795688765</v>
      </c>
      <c r="U6" s="75"/>
      <c r="V6" s="75"/>
      <c r="W6" s="75"/>
      <c r="X6" s="75"/>
      <c r="Y6" s="75">
        <v>4.6960905326637814</v>
      </c>
      <c r="Z6" s="75"/>
      <c r="AA6" s="115"/>
      <c r="AB6" s="75"/>
      <c r="AC6" s="75"/>
      <c r="AD6" s="75">
        <v>5.2183756988402648</v>
      </c>
      <c r="AE6" s="75"/>
      <c r="AF6" s="75"/>
      <c r="AG6" s="75"/>
      <c r="AH6" s="75"/>
      <c r="AI6" s="115">
        <v>5.7109249846613528</v>
      </c>
      <c r="AJ6" s="115">
        <v>6.3793402304699898</v>
      </c>
      <c r="AK6" s="115">
        <v>6.1106202103283094</v>
      </c>
      <c r="AL6" s="115">
        <v>5.8924289614880898</v>
      </c>
      <c r="AM6" s="115">
        <v>5.9937319875200199</v>
      </c>
      <c r="AN6" s="202">
        <v>6.1242109037353778</v>
      </c>
      <c r="AO6" s="202">
        <v>6.2145401500056865</v>
      </c>
      <c r="AP6" s="202">
        <v>6.2886099664711024</v>
      </c>
      <c r="AQ6" s="99"/>
      <c r="AR6" s="34"/>
      <c r="AS6" s="34"/>
      <c r="AT6" s="34"/>
      <c r="AU6" s="8"/>
      <c r="AV6" s="8"/>
      <c r="AW6" s="38"/>
      <c r="AX6" s="38"/>
      <c r="AY6" s="99"/>
      <c r="AZ6" s="34"/>
      <c r="BA6" s="34"/>
      <c r="BB6" s="34"/>
      <c r="BC6" s="8"/>
      <c r="BD6" s="8"/>
      <c r="BE6" s="38"/>
      <c r="BF6" s="38"/>
      <c r="BG6" s="99"/>
      <c r="BH6" s="34"/>
      <c r="BI6" s="34"/>
      <c r="BJ6" s="34"/>
      <c r="BK6" s="8"/>
      <c r="BL6" s="8"/>
      <c r="BM6" s="34"/>
      <c r="BN6" s="38"/>
      <c r="BO6" s="99"/>
      <c r="BP6" s="34"/>
      <c r="BQ6" s="34"/>
      <c r="BR6" s="34"/>
      <c r="BS6" s="8"/>
      <c r="BT6" s="8"/>
      <c r="BU6" s="38"/>
      <c r="BV6" s="38"/>
      <c r="BW6" s="99"/>
      <c r="BX6" s="157"/>
      <c r="BY6" s="157"/>
      <c r="BZ6" s="157"/>
      <c r="CA6" s="157"/>
      <c r="CB6" s="157"/>
      <c r="CC6" s="157"/>
      <c r="CD6" s="157"/>
      <c r="CE6" s="121"/>
      <c r="CF6" s="121"/>
      <c r="CG6" s="121"/>
      <c r="CH6" s="121"/>
      <c r="CI6" s="121"/>
      <c r="CJ6" s="121"/>
      <c r="CK6" s="121"/>
      <c r="CL6" s="121"/>
      <c r="CM6" s="121"/>
      <c r="CN6" s="121"/>
      <c r="CO6" s="121"/>
      <c r="CP6" s="121"/>
      <c r="CQ6" s="121"/>
      <c r="CR6" s="121"/>
      <c r="CS6" s="121"/>
      <c r="CT6" s="121"/>
      <c r="CU6" s="121"/>
      <c r="CV6" s="121"/>
      <c r="CW6" s="121"/>
      <c r="CX6" s="121"/>
      <c r="CY6" s="121"/>
      <c r="CZ6" s="121"/>
      <c r="DA6" s="121"/>
      <c r="DB6" s="121"/>
      <c r="DC6" s="121"/>
      <c r="DD6" s="121"/>
      <c r="DE6" s="121"/>
      <c r="DF6" s="121"/>
      <c r="DG6" s="121"/>
      <c r="DH6" s="121"/>
      <c r="DI6" s="121"/>
      <c r="DJ6" s="121"/>
      <c r="DK6" s="121"/>
      <c r="DL6" s="121"/>
      <c r="DM6" s="121"/>
      <c r="DN6" s="121"/>
      <c r="DO6" s="121"/>
      <c r="DP6" s="121"/>
      <c r="DQ6" s="121"/>
      <c r="DR6" s="121"/>
      <c r="DS6" s="121"/>
      <c r="DT6" s="121"/>
      <c r="DU6" s="121"/>
      <c r="DV6" s="121"/>
      <c r="DW6" s="121"/>
      <c r="DX6" s="121"/>
      <c r="DY6" s="121"/>
      <c r="DZ6" s="121"/>
      <c r="EA6" s="121"/>
      <c r="EB6" s="121"/>
      <c r="EC6" s="121"/>
      <c r="ED6" s="121"/>
      <c r="EE6" s="121"/>
      <c r="EF6" s="121"/>
      <c r="EG6" s="121"/>
      <c r="EH6" s="121"/>
      <c r="EI6" s="121"/>
      <c r="EJ6" s="121"/>
      <c r="EK6" s="121"/>
      <c r="EL6" s="121"/>
      <c r="EM6" s="121"/>
      <c r="EN6" s="121"/>
      <c r="EO6" s="121"/>
      <c r="EP6" s="121"/>
      <c r="EQ6" s="121"/>
      <c r="ER6" s="121"/>
      <c r="ES6" s="121"/>
      <c r="ET6" s="121"/>
      <c r="EU6" s="121"/>
      <c r="EV6" s="121"/>
      <c r="EW6" s="121"/>
      <c r="EX6" s="121"/>
      <c r="EY6" s="121"/>
      <c r="EZ6" s="121"/>
      <c r="FA6" s="121"/>
      <c r="FB6" s="121"/>
      <c r="FC6" s="121"/>
      <c r="FD6" s="121"/>
      <c r="FE6" s="121"/>
      <c r="FF6" s="121"/>
      <c r="FG6" s="121"/>
      <c r="FH6" s="121"/>
      <c r="FI6" s="121"/>
      <c r="FJ6" s="121"/>
      <c r="FK6" s="121"/>
      <c r="FL6" s="121"/>
      <c r="FM6" s="121"/>
      <c r="FN6" s="121"/>
      <c r="FO6" s="121"/>
      <c r="FP6" s="121"/>
      <c r="FQ6" s="121"/>
      <c r="FR6" s="121"/>
      <c r="FS6" s="121"/>
      <c r="FT6" s="121"/>
      <c r="FU6" s="121"/>
      <c r="FV6" s="121"/>
      <c r="FW6" s="121"/>
      <c r="FX6" s="121"/>
      <c r="FY6" s="121"/>
      <c r="FZ6" s="121"/>
      <c r="GA6" s="121"/>
      <c r="GB6" s="121"/>
      <c r="GC6" s="121"/>
      <c r="GD6" s="121"/>
      <c r="GE6" s="121"/>
      <c r="GF6" s="121"/>
      <c r="GG6" s="121"/>
      <c r="GH6" s="121"/>
      <c r="GI6" s="121"/>
      <c r="GJ6" s="121"/>
      <c r="GK6" s="121"/>
      <c r="GL6" s="121"/>
      <c r="GM6" s="121"/>
      <c r="GN6" s="121"/>
      <c r="GO6" s="121"/>
      <c r="GP6" s="121"/>
      <c r="GQ6" s="121"/>
      <c r="GR6" s="121"/>
      <c r="GS6" s="121"/>
      <c r="GT6" s="121"/>
      <c r="GU6" s="121"/>
      <c r="GV6" s="121"/>
      <c r="GW6" s="121"/>
      <c r="GX6" s="121"/>
      <c r="GY6" s="121"/>
      <c r="GZ6" s="121"/>
      <c r="HA6" s="121"/>
      <c r="HB6" s="121"/>
      <c r="HC6" s="121"/>
      <c r="HD6" s="121"/>
      <c r="HE6" s="121"/>
      <c r="HF6" s="121"/>
      <c r="HG6" s="121"/>
      <c r="HH6" s="121"/>
      <c r="HI6" s="121"/>
      <c r="HJ6" s="121"/>
      <c r="HK6" s="121"/>
      <c r="HL6" s="121"/>
      <c r="HM6" s="121"/>
      <c r="HN6" s="121"/>
      <c r="HO6" s="121"/>
      <c r="HP6" s="121"/>
      <c r="HQ6" s="121"/>
      <c r="HR6" s="121"/>
      <c r="HS6" s="121"/>
      <c r="HT6" s="121"/>
      <c r="HU6" s="121"/>
      <c r="HV6" s="121"/>
      <c r="HW6" s="121"/>
      <c r="HX6" s="121"/>
      <c r="HY6" s="121"/>
      <c r="HZ6" s="121"/>
      <c r="IA6" s="121"/>
      <c r="IB6" s="121"/>
      <c r="IC6" s="121"/>
      <c r="ID6" s="121"/>
      <c r="IE6" s="121"/>
      <c r="IF6" s="121"/>
      <c r="IG6" s="121"/>
      <c r="IH6" s="121"/>
      <c r="II6" s="121"/>
      <c r="IJ6" s="121"/>
      <c r="IK6" s="121"/>
      <c r="IL6" s="121"/>
      <c r="IM6" s="121"/>
      <c r="IN6" s="121"/>
      <c r="IO6" s="121"/>
      <c r="IP6" s="121"/>
      <c r="IQ6" s="121"/>
      <c r="IR6" s="121"/>
      <c r="IS6" s="121"/>
      <c r="IT6" s="121"/>
      <c r="IU6" s="121"/>
      <c r="IV6" s="121"/>
      <c r="IW6" s="121"/>
      <c r="IX6" s="121"/>
      <c r="IY6" s="121"/>
      <c r="IZ6" s="121"/>
      <c r="JA6" s="121"/>
      <c r="JB6" s="121"/>
      <c r="JC6" s="121"/>
      <c r="JD6" s="121"/>
      <c r="JE6" s="121"/>
      <c r="JF6" s="121"/>
      <c r="JG6" s="121"/>
      <c r="JH6" s="121"/>
      <c r="JI6" s="121"/>
      <c r="JJ6" s="121"/>
      <c r="JK6" s="121"/>
      <c r="JL6" s="121"/>
      <c r="JM6" s="121"/>
      <c r="JN6" s="121"/>
      <c r="JO6" s="121"/>
      <c r="JP6" s="121"/>
      <c r="JQ6" s="121"/>
      <c r="JR6" s="121"/>
      <c r="JS6" s="121"/>
      <c r="JT6" s="121"/>
      <c r="JU6" s="121"/>
      <c r="JV6" s="121"/>
      <c r="JW6" s="121"/>
      <c r="JX6" s="121"/>
      <c r="JY6" s="121"/>
      <c r="JZ6" s="121"/>
      <c r="KA6" s="121"/>
      <c r="KB6" s="121"/>
      <c r="KC6" s="121"/>
      <c r="KD6" s="121"/>
      <c r="KE6" s="121"/>
      <c r="KF6" s="121"/>
      <c r="KG6" s="121"/>
      <c r="KH6" s="121"/>
      <c r="KI6" s="121"/>
      <c r="KJ6" s="121"/>
      <c r="KK6" s="121"/>
      <c r="KL6" s="121"/>
      <c r="KM6" s="121"/>
      <c r="KN6" s="121"/>
      <c r="KO6" s="121"/>
      <c r="KP6" s="121"/>
      <c r="KQ6" s="121"/>
      <c r="KR6" s="121"/>
      <c r="KS6" s="121"/>
      <c r="KT6" s="121"/>
      <c r="KU6" s="121"/>
      <c r="KV6" s="121"/>
      <c r="KW6" s="121"/>
      <c r="KX6" s="121"/>
      <c r="KY6" s="121"/>
      <c r="KZ6" s="121"/>
      <c r="LA6" s="121"/>
      <c r="LB6" s="121"/>
      <c r="LC6" s="121"/>
      <c r="LD6" s="121"/>
      <c r="LE6" s="121"/>
      <c r="LF6" s="121"/>
      <c r="LG6" s="121"/>
      <c r="LH6" s="121"/>
      <c r="LI6" s="121"/>
      <c r="LJ6" s="121"/>
      <c r="LK6" s="121"/>
      <c r="LL6" s="121"/>
      <c r="LM6" s="121"/>
      <c r="LN6" s="121"/>
      <c r="LO6" s="121"/>
      <c r="LP6" s="121"/>
      <c r="LQ6" s="121"/>
      <c r="LR6" s="121"/>
      <c r="LS6" s="121"/>
      <c r="LT6" s="121"/>
      <c r="LU6" s="121"/>
      <c r="LV6" s="36"/>
      <c r="LW6" s="36"/>
      <c r="LX6" s="36"/>
      <c r="LY6" s="36"/>
      <c r="LZ6" s="36"/>
      <c r="MA6" s="36"/>
      <c r="MB6" s="36"/>
      <c r="MC6" s="36"/>
      <c r="MD6" s="36"/>
      <c r="ME6" s="36"/>
      <c r="MF6" s="36"/>
      <c r="MG6" s="36"/>
      <c r="MH6" s="36"/>
      <c r="MI6" s="36"/>
      <c r="MJ6" s="36"/>
      <c r="MK6" s="36"/>
      <c r="ML6" s="36"/>
      <c r="MM6" s="36"/>
      <c r="MN6" s="36"/>
      <c r="MO6" s="36"/>
      <c r="MP6" s="36"/>
      <c r="MQ6" s="36"/>
      <c r="MR6" s="36"/>
      <c r="MS6" s="36"/>
      <c r="MT6" s="36"/>
      <c r="MU6" s="36"/>
      <c r="MV6" s="36"/>
      <c r="MW6" s="36"/>
      <c r="MX6" s="36"/>
      <c r="MY6" s="36"/>
      <c r="MZ6" s="36"/>
      <c r="NA6" s="36"/>
      <c r="NB6" s="36"/>
      <c r="NC6" s="36"/>
      <c r="ND6" s="36"/>
      <c r="NE6" s="36"/>
      <c r="NF6" s="36"/>
      <c r="NG6" s="36"/>
      <c r="NH6" s="36"/>
      <c r="NI6" s="36"/>
      <c r="NJ6" s="36"/>
      <c r="NK6" s="36"/>
      <c r="NL6" s="36"/>
      <c r="NM6" s="36"/>
      <c r="NN6" s="36"/>
      <c r="NO6" s="36"/>
      <c r="NP6" s="36"/>
      <c r="NQ6" s="36"/>
      <c r="NR6" s="36"/>
      <c r="NS6" s="36"/>
      <c r="NT6" s="36"/>
      <c r="NU6" s="36"/>
      <c r="NV6" s="36"/>
      <c r="NW6" s="36"/>
      <c r="NX6" s="36"/>
      <c r="NY6" s="36"/>
      <c r="NZ6" s="36"/>
      <c r="OA6" s="36"/>
      <c r="OB6" s="36"/>
      <c r="OC6" s="36"/>
      <c r="OD6" s="36"/>
      <c r="OE6" s="36"/>
      <c r="OF6" s="36"/>
      <c r="OG6" s="36"/>
      <c r="OH6" s="36"/>
      <c r="OI6" s="36"/>
      <c r="OJ6" s="36"/>
      <c r="OK6" s="36"/>
      <c r="OL6" s="36"/>
      <c r="OM6" s="36"/>
      <c r="ON6" s="36"/>
      <c r="OO6" s="36"/>
      <c r="OP6" s="36"/>
      <c r="OQ6" s="36"/>
      <c r="OR6" s="36"/>
      <c r="OS6" s="36"/>
      <c r="OT6" s="36"/>
      <c r="OU6" s="36"/>
      <c r="OV6" s="36"/>
      <c r="OW6" s="36"/>
      <c r="OX6" s="36"/>
      <c r="OY6" s="36"/>
      <c r="OZ6" s="36"/>
      <c r="PA6" s="36"/>
      <c r="PB6" s="36"/>
      <c r="PC6" s="36"/>
      <c r="PD6" s="36"/>
      <c r="PE6" s="36"/>
      <c r="PF6" s="36"/>
      <c r="PG6" s="36"/>
      <c r="PH6" s="36"/>
      <c r="PI6" s="36"/>
      <c r="PJ6" s="36"/>
      <c r="PK6" s="36"/>
      <c r="PL6" s="36"/>
      <c r="PM6" s="36"/>
      <c r="PN6" s="36"/>
      <c r="PO6" s="36"/>
      <c r="PP6" s="36"/>
      <c r="PQ6" s="36"/>
      <c r="PR6" s="36"/>
      <c r="PS6" s="36"/>
      <c r="PT6" s="36"/>
      <c r="PU6" s="36"/>
      <c r="PV6" s="36"/>
      <c r="PW6" s="36"/>
      <c r="PX6" s="36"/>
      <c r="PY6" s="36"/>
      <c r="PZ6" s="36"/>
      <c r="QA6" s="36"/>
      <c r="QB6" s="36"/>
      <c r="QC6" s="36"/>
      <c r="QD6" s="36"/>
      <c r="QE6" s="36"/>
      <c r="QF6" s="36"/>
      <c r="QG6" s="36"/>
      <c r="QH6" s="36"/>
      <c r="QI6" s="36"/>
      <c r="QJ6" s="36"/>
      <c r="QK6" s="36"/>
      <c r="QL6" s="36"/>
      <c r="QM6" s="36"/>
      <c r="QN6" s="36"/>
      <c r="QO6" s="36"/>
      <c r="QP6" s="36"/>
      <c r="QQ6" s="36"/>
      <c r="QR6" s="36"/>
      <c r="QS6" s="36"/>
      <c r="QT6" s="36"/>
      <c r="QU6" s="36"/>
      <c r="QV6" s="36"/>
      <c r="QW6" s="36"/>
      <c r="QX6" s="36"/>
      <c r="QY6" s="36"/>
      <c r="QZ6" s="36"/>
      <c r="RA6" s="36"/>
      <c r="RB6" s="36"/>
      <c r="RC6" s="36"/>
      <c r="RD6" s="36"/>
      <c r="RE6" s="36"/>
      <c r="RF6" s="36"/>
      <c r="RG6" s="36"/>
      <c r="RH6" s="36"/>
      <c r="RI6" s="36"/>
      <c r="RJ6" s="36"/>
      <c r="RK6" s="36"/>
      <c r="RL6" s="36"/>
      <c r="RM6" s="36"/>
      <c r="RN6" s="36"/>
      <c r="RO6" s="36"/>
      <c r="RP6" s="36"/>
      <c r="RQ6" s="36"/>
      <c r="RR6" s="36"/>
      <c r="RS6" s="36"/>
      <c r="RT6" s="36"/>
      <c r="RU6" s="36"/>
      <c r="RV6" s="36"/>
      <c r="RW6" s="36"/>
      <c r="RX6" s="36"/>
      <c r="RY6" s="36"/>
      <c r="RZ6" s="36"/>
      <c r="SA6" s="36"/>
      <c r="SB6" s="36"/>
      <c r="SC6" s="36"/>
      <c r="SD6" s="36"/>
      <c r="SE6" s="36"/>
      <c r="SF6" s="36"/>
      <c r="SG6" s="36"/>
      <c r="SH6" s="36"/>
      <c r="SI6" s="36"/>
      <c r="SJ6" s="36"/>
      <c r="SK6" s="36"/>
      <c r="SL6" s="36"/>
      <c r="SM6" s="36"/>
      <c r="SN6" s="36"/>
      <c r="SO6" s="36"/>
      <c r="SP6" s="36"/>
      <c r="SQ6" s="36"/>
      <c r="SR6" s="36"/>
      <c r="SS6" s="36"/>
      <c r="ST6" s="36"/>
      <c r="SU6" s="36"/>
      <c r="SV6" s="36"/>
      <c r="SW6" s="36"/>
      <c r="SX6" s="36"/>
      <c r="SY6" s="36"/>
      <c r="SZ6" s="36"/>
      <c r="TA6" s="36"/>
      <c r="TB6" s="36"/>
      <c r="TC6" s="36"/>
      <c r="TD6" s="36"/>
      <c r="TE6" s="36"/>
      <c r="TF6" s="36"/>
      <c r="TG6" s="36"/>
      <c r="TH6" s="36"/>
      <c r="TI6" s="36"/>
      <c r="TJ6" s="36"/>
      <c r="TK6" s="36"/>
      <c r="TL6" s="36"/>
      <c r="TM6" s="36"/>
      <c r="TN6" s="36"/>
      <c r="TO6" s="36"/>
      <c r="TP6" s="36"/>
      <c r="TQ6" s="36"/>
      <c r="TR6" s="36"/>
      <c r="TS6" s="36"/>
      <c r="TT6" s="36"/>
      <c r="TU6" s="36"/>
      <c r="TV6" s="36"/>
      <c r="TW6" s="36"/>
      <c r="TX6" s="36"/>
      <c r="TY6" s="36"/>
      <c r="TZ6" s="36"/>
      <c r="UA6" s="36"/>
      <c r="UB6" s="36"/>
      <c r="UC6" s="36"/>
      <c r="UD6" s="36"/>
      <c r="UE6" s="36"/>
      <c r="UF6" s="36"/>
      <c r="UG6" s="36"/>
      <c r="UH6" s="36"/>
      <c r="UI6" s="36"/>
      <c r="UJ6" s="36"/>
      <c r="UK6" s="36"/>
      <c r="UL6" s="36"/>
      <c r="UM6" s="36"/>
      <c r="UN6" s="36"/>
      <c r="UO6" s="36"/>
      <c r="UP6" s="36"/>
      <c r="UQ6" s="36"/>
      <c r="UR6" s="36"/>
      <c r="US6" s="36"/>
      <c r="UT6" s="36"/>
      <c r="UU6" s="36"/>
      <c r="UV6" s="36"/>
      <c r="UW6" s="36"/>
      <c r="UX6" s="36"/>
      <c r="UY6" s="36"/>
      <c r="UZ6" s="36"/>
      <c r="VA6" s="36"/>
      <c r="VB6" s="36"/>
      <c r="VC6" s="36"/>
      <c r="VD6" s="36"/>
      <c r="VE6" s="36"/>
      <c r="VF6" s="36"/>
      <c r="VG6" s="36"/>
      <c r="VH6" s="36"/>
      <c r="VI6" s="36"/>
      <c r="VJ6" s="36"/>
      <c r="VK6" s="36"/>
      <c r="VL6" s="36"/>
      <c r="VM6" s="36"/>
      <c r="VN6" s="36"/>
      <c r="VO6" s="36"/>
      <c r="VP6" s="36"/>
      <c r="VQ6" s="36"/>
      <c r="VR6" s="36"/>
      <c r="VS6" s="36"/>
      <c r="VT6" s="36"/>
      <c r="VU6" s="36"/>
      <c r="VV6" s="36"/>
      <c r="VW6" s="36"/>
      <c r="VX6" s="36"/>
      <c r="VY6" s="36"/>
      <c r="VZ6" s="36"/>
      <c r="WA6" s="36"/>
      <c r="WB6" s="36"/>
      <c r="WC6" s="36"/>
      <c r="WD6" s="36"/>
      <c r="WE6" s="36"/>
      <c r="WF6" s="36"/>
      <c r="WG6" s="36"/>
      <c r="WH6" s="36"/>
      <c r="WI6" s="36"/>
      <c r="WJ6" s="36"/>
      <c r="WK6" s="36"/>
      <c r="WL6" s="36"/>
      <c r="WM6" s="36"/>
      <c r="WN6" s="36"/>
      <c r="WO6" s="36"/>
      <c r="WP6" s="36"/>
      <c r="WQ6" s="36"/>
      <c r="WR6" s="36"/>
      <c r="WS6" s="36"/>
      <c r="WT6" s="36"/>
      <c r="WU6" s="36"/>
      <c r="WV6" s="36"/>
      <c r="WW6" s="36"/>
      <c r="WX6" s="36"/>
      <c r="WY6" s="36"/>
      <c r="WZ6" s="36"/>
      <c r="XA6" s="36"/>
      <c r="XB6" s="36"/>
      <c r="XC6" s="36"/>
      <c r="XD6" s="36"/>
      <c r="XE6" s="36"/>
      <c r="XF6" s="36"/>
      <c r="XG6" s="36"/>
      <c r="XH6" s="36"/>
      <c r="XI6" s="36"/>
      <c r="XJ6" s="36"/>
      <c r="XK6" s="36"/>
      <c r="XL6" s="36"/>
      <c r="XM6" s="36"/>
      <c r="XN6" s="36"/>
      <c r="XO6" s="36"/>
      <c r="XP6" s="36"/>
      <c r="XQ6" s="36"/>
      <c r="XR6" s="36"/>
      <c r="XS6" s="36"/>
      <c r="XT6" s="36"/>
      <c r="XU6" s="36"/>
      <c r="XV6" s="36"/>
      <c r="XW6" s="36"/>
      <c r="XX6" s="36"/>
      <c r="XY6" s="36"/>
      <c r="XZ6" s="36"/>
      <c r="YA6" s="36"/>
      <c r="YB6" s="36"/>
      <c r="YC6" s="36"/>
      <c r="YD6" s="36"/>
      <c r="YE6" s="36"/>
      <c r="YF6" s="36"/>
      <c r="YG6" s="36"/>
      <c r="YH6" s="36"/>
      <c r="YI6" s="36"/>
      <c r="YJ6" s="36"/>
      <c r="YK6" s="36"/>
      <c r="YL6" s="36"/>
      <c r="YM6" s="36"/>
      <c r="YN6" s="36"/>
      <c r="YO6" s="36"/>
      <c r="YP6" s="36"/>
      <c r="YQ6" s="36"/>
      <c r="YR6" s="36"/>
      <c r="YS6" s="36"/>
      <c r="YT6" s="36"/>
      <c r="YU6" s="36"/>
      <c r="YV6" s="36"/>
      <c r="YW6" s="36"/>
      <c r="YX6" s="36"/>
      <c r="YY6" s="36"/>
      <c r="YZ6" s="36"/>
      <c r="ZA6" s="36"/>
      <c r="ZB6" s="36"/>
      <c r="ZC6" s="36"/>
      <c r="ZD6" s="36"/>
      <c r="ZE6" s="36"/>
      <c r="ZF6" s="36"/>
      <c r="ZG6" s="36"/>
      <c r="ZH6" s="36"/>
      <c r="ZI6" s="36"/>
      <c r="ZJ6" s="36"/>
      <c r="ZK6" s="36"/>
      <c r="ZL6" s="36"/>
      <c r="ZM6" s="36"/>
      <c r="ZN6" s="36"/>
      <c r="ZO6" s="36"/>
      <c r="ZP6" s="36"/>
      <c r="ZQ6" s="36"/>
      <c r="ZR6" s="36"/>
      <c r="ZS6" s="36"/>
      <c r="ZT6" s="36"/>
      <c r="ZU6" s="36"/>
      <c r="ZV6" s="36"/>
      <c r="ZW6" s="36"/>
      <c r="ZX6" s="36"/>
      <c r="ZY6" s="36"/>
      <c r="ZZ6" s="36"/>
      <c r="AAA6" s="36"/>
      <c r="AAB6" s="36"/>
      <c r="AAC6" s="36"/>
      <c r="AAD6" s="36"/>
      <c r="AAE6" s="36"/>
      <c r="AAF6" s="36"/>
      <c r="AAG6" s="36"/>
      <c r="AAH6" s="36"/>
      <c r="AAI6" s="36"/>
      <c r="AAJ6" s="36"/>
      <c r="AAK6" s="36"/>
      <c r="AAL6" s="36"/>
      <c r="AAM6" s="36"/>
      <c r="AAN6" s="36"/>
      <c r="AAO6" s="36"/>
      <c r="AAP6" s="36"/>
      <c r="AAQ6" s="36"/>
      <c r="AAR6" s="36"/>
      <c r="AAS6" s="36"/>
      <c r="AAT6" s="36"/>
      <c r="AAU6" s="36"/>
      <c r="AAV6" s="36"/>
      <c r="AAW6" s="36"/>
      <c r="AAX6" s="36"/>
      <c r="AAY6" s="36"/>
      <c r="AAZ6" s="36"/>
      <c r="ABA6" s="36"/>
      <c r="ABB6" s="36"/>
      <c r="ABC6" s="36"/>
      <c r="ABD6" s="36"/>
      <c r="ABE6" s="36"/>
      <c r="ABF6" s="36"/>
      <c r="ABG6" s="36"/>
      <c r="ABH6" s="36"/>
      <c r="ABI6" s="36"/>
      <c r="ABJ6" s="36"/>
      <c r="ABK6" s="36"/>
      <c r="ABL6" s="36"/>
      <c r="ABM6" s="36"/>
      <c r="ABN6" s="36"/>
      <c r="ABO6" s="36"/>
      <c r="ABP6" s="36"/>
      <c r="ABQ6" s="36"/>
      <c r="ABR6" s="36"/>
      <c r="ABS6" s="36"/>
      <c r="ABT6" s="36"/>
      <c r="ABU6" s="36"/>
      <c r="ABV6" s="36"/>
      <c r="ABW6" s="36"/>
      <c r="ABX6" s="36"/>
      <c r="ABY6" s="36"/>
      <c r="ABZ6" s="36"/>
      <c r="ACA6" s="36"/>
      <c r="ACB6" s="36"/>
      <c r="ACC6" s="36"/>
      <c r="ACD6" s="36"/>
      <c r="ACE6" s="36"/>
      <c r="ACF6" s="36"/>
      <c r="ACG6" s="36"/>
      <c r="ACH6" s="36"/>
      <c r="ACI6" s="36"/>
      <c r="ACJ6" s="36"/>
      <c r="ACK6" s="36"/>
      <c r="ACL6" s="36"/>
      <c r="ACM6" s="36"/>
      <c r="ACN6" s="36"/>
      <c r="ACO6" s="36"/>
      <c r="ACP6" s="36"/>
      <c r="ACQ6" s="36"/>
      <c r="ACR6" s="36"/>
      <c r="ACS6" s="36"/>
      <c r="ACT6" s="36"/>
      <c r="ACU6" s="36"/>
      <c r="ACV6" s="36"/>
      <c r="ACW6" s="36"/>
      <c r="ACX6" s="36"/>
      <c r="ACY6" s="36"/>
      <c r="ACZ6" s="36"/>
      <c r="ADA6" s="36"/>
      <c r="ADB6" s="36"/>
      <c r="ADC6" s="36"/>
      <c r="ADD6" s="36"/>
      <c r="ADE6" s="36"/>
      <c r="ADF6" s="36"/>
      <c r="ADG6" s="36"/>
      <c r="ADH6" s="36"/>
      <c r="ADI6" s="36"/>
      <c r="ADJ6" s="36"/>
      <c r="ADK6" s="36"/>
      <c r="ADL6" s="36"/>
      <c r="ADM6" s="36"/>
      <c r="ADN6" s="36"/>
      <c r="ADO6" s="36"/>
      <c r="ADP6" s="36"/>
      <c r="ADQ6" s="36"/>
      <c r="ADR6" s="36"/>
      <c r="ADS6" s="36"/>
      <c r="ADT6" s="36"/>
      <c r="ADU6" s="36"/>
      <c r="ADV6" s="36"/>
      <c r="ADW6" s="36"/>
      <c r="ADX6" s="36"/>
      <c r="ADY6" s="36"/>
      <c r="ADZ6" s="36"/>
      <c r="AEA6" s="36"/>
      <c r="AEB6" s="36"/>
      <c r="AEC6" s="36"/>
      <c r="AED6" s="36"/>
      <c r="AEE6" s="36"/>
      <c r="AEF6" s="36"/>
      <c r="AEG6" s="36"/>
      <c r="AEH6" s="36"/>
      <c r="AEI6" s="36"/>
      <c r="AEJ6" s="36"/>
      <c r="AEK6" s="36"/>
      <c r="AEL6" s="36"/>
      <c r="AEM6" s="36"/>
      <c r="AEN6" s="36"/>
      <c r="AEO6" s="36"/>
      <c r="AEP6" s="36"/>
      <c r="AEQ6" s="36"/>
      <c r="AER6" s="36"/>
      <c r="AES6" s="36"/>
      <c r="AET6" s="36"/>
      <c r="AEU6" s="36"/>
      <c r="AEV6" s="36"/>
      <c r="AEW6" s="36"/>
      <c r="AEX6" s="36"/>
      <c r="AEY6" s="36"/>
      <c r="AEZ6" s="36"/>
      <c r="AFA6" s="36"/>
      <c r="AFB6" s="36"/>
      <c r="AFC6" s="36"/>
      <c r="AFD6" s="36"/>
      <c r="AFE6" s="36"/>
      <c r="AFF6" s="36"/>
      <c r="AFG6" s="36"/>
      <c r="AFH6" s="36"/>
      <c r="AFI6" s="36"/>
      <c r="AFJ6" s="36"/>
      <c r="AFK6" s="36"/>
      <c r="AFL6" s="36"/>
      <c r="AFM6" s="36"/>
      <c r="AFN6" s="36"/>
      <c r="AFO6" s="36"/>
      <c r="AFP6" s="36"/>
      <c r="AFQ6" s="36"/>
      <c r="AFR6" s="36"/>
      <c r="AFS6" s="36"/>
      <c r="AFT6" s="36"/>
      <c r="AFU6" s="36"/>
      <c r="AFV6" s="36"/>
      <c r="AFW6" s="36"/>
      <c r="AFX6" s="36"/>
      <c r="AFY6" s="36"/>
      <c r="AFZ6" s="36"/>
      <c r="AGA6" s="36"/>
      <c r="AGB6" s="36"/>
      <c r="AGC6" s="36"/>
      <c r="AGD6" s="36"/>
      <c r="AGE6" s="36"/>
      <c r="AGF6" s="36"/>
      <c r="AGG6" s="36"/>
      <c r="AGH6" s="36"/>
      <c r="AGI6" s="36"/>
      <c r="AGJ6" s="36"/>
      <c r="AGK6" s="36"/>
      <c r="AGL6" s="36"/>
      <c r="AGM6" s="36"/>
      <c r="AGN6" s="36"/>
      <c r="AGO6" s="36"/>
      <c r="AGP6" s="36"/>
      <c r="AGQ6" s="36"/>
      <c r="AGR6" s="36"/>
      <c r="AGS6" s="36"/>
      <c r="AGT6" s="36"/>
      <c r="AGU6" s="36"/>
      <c r="AGV6" s="36"/>
      <c r="AGW6" s="36"/>
      <c r="AGX6" s="36"/>
      <c r="AGY6" s="36"/>
      <c r="AGZ6" s="36"/>
      <c r="AHA6" s="36"/>
      <c r="AHB6" s="36"/>
      <c r="AHC6" s="36"/>
      <c r="AHD6" s="36"/>
      <c r="AHE6" s="36"/>
      <c r="AHF6" s="36"/>
      <c r="AHG6" s="36"/>
      <c r="AHH6" s="36"/>
      <c r="AHI6" s="36"/>
      <c r="AHJ6" s="36"/>
      <c r="AHK6" s="36"/>
      <c r="AHL6" s="36"/>
      <c r="AHM6" s="36"/>
      <c r="AHN6" s="36"/>
      <c r="AHO6" s="36"/>
      <c r="AHP6" s="36"/>
      <c r="AHQ6" s="36"/>
      <c r="AHR6" s="36"/>
      <c r="AHS6" s="36"/>
      <c r="AHT6" s="36"/>
      <c r="AHU6" s="36"/>
      <c r="AHV6" s="36"/>
      <c r="AHW6" s="36"/>
      <c r="AHX6" s="36"/>
      <c r="AHY6" s="36"/>
      <c r="AHZ6" s="36"/>
      <c r="AIA6" s="36"/>
      <c r="AIB6" s="36"/>
      <c r="AIC6" s="36"/>
      <c r="AID6" s="36"/>
      <c r="AIE6" s="36"/>
      <c r="AIF6" s="36"/>
      <c r="AIG6" s="36"/>
      <c r="AIH6" s="36"/>
      <c r="AII6" s="36"/>
      <c r="AIJ6" s="36"/>
      <c r="AIK6" s="36"/>
      <c r="AIL6" s="36"/>
      <c r="AIM6" s="36"/>
      <c r="AIN6" s="36"/>
      <c r="AIO6" s="36"/>
      <c r="AIP6" s="36"/>
      <c r="AIQ6" s="36"/>
      <c r="AIR6" s="36"/>
      <c r="AIS6" s="36"/>
      <c r="AIT6" s="36"/>
      <c r="AIU6" s="36"/>
      <c r="AIV6" s="36"/>
      <c r="AIW6" s="36"/>
      <c r="AIX6" s="36"/>
      <c r="AIY6" s="36"/>
      <c r="AIZ6" s="36"/>
      <c r="AJA6" s="36"/>
      <c r="AJB6" s="36"/>
      <c r="AJC6" s="36"/>
      <c r="AJD6" s="36"/>
      <c r="AJE6" s="36"/>
      <c r="AJF6" s="36"/>
      <c r="AJG6" s="36"/>
      <c r="AJH6" s="36"/>
      <c r="AJI6" s="36"/>
      <c r="AJJ6" s="36"/>
      <c r="AJK6" s="36"/>
      <c r="AJL6" s="36"/>
      <c r="AJM6" s="36"/>
      <c r="AJN6" s="36"/>
      <c r="AJO6" s="36"/>
      <c r="AJP6" s="36"/>
      <c r="AJQ6" s="36"/>
      <c r="AJR6" s="36"/>
      <c r="AJS6" s="36"/>
      <c r="AJT6" s="36"/>
      <c r="AJU6" s="36"/>
      <c r="AJV6" s="36"/>
      <c r="AJW6" s="36"/>
      <c r="AJX6" s="36"/>
      <c r="AJY6" s="36"/>
      <c r="AJZ6" s="36"/>
      <c r="AKA6" s="36"/>
      <c r="AKB6" s="36"/>
      <c r="AKC6" s="36"/>
      <c r="AKD6" s="36"/>
      <c r="AKE6" s="36"/>
      <c r="AKF6" s="36"/>
      <c r="AKG6" s="36"/>
      <c r="AKH6" s="36"/>
      <c r="AKI6" s="36"/>
      <c r="AKJ6" s="36"/>
      <c r="AKK6" s="36"/>
      <c r="AKL6" s="36"/>
      <c r="AKM6" s="36"/>
      <c r="AKN6" s="36"/>
      <c r="AKO6" s="36"/>
      <c r="AKP6" s="36"/>
      <c r="AKQ6" s="36"/>
      <c r="AKR6" s="36"/>
      <c r="AKS6" s="36"/>
      <c r="AKT6" s="36"/>
      <c r="AKU6" s="36"/>
      <c r="AKV6" s="36"/>
      <c r="AKW6" s="36"/>
      <c r="AKX6" s="36"/>
      <c r="AKY6" s="36"/>
      <c r="AKZ6" s="36"/>
      <c r="ALA6" s="36"/>
      <c r="ALB6" s="36"/>
      <c r="ALC6" s="36"/>
      <c r="ALD6" s="36"/>
      <c r="ALE6" s="36"/>
      <c r="ALF6" s="36"/>
      <c r="ALG6" s="36"/>
      <c r="ALH6" s="36"/>
      <c r="ALI6" s="36"/>
      <c r="ALJ6" s="36"/>
      <c r="ALK6" s="36"/>
      <c r="ALL6" s="36"/>
      <c r="ALM6" s="36"/>
      <c r="ALN6" s="36"/>
      <c r="ALO6" s="36"/>
      <c r="ALP6" s="36"/>
      <c r="ALQ6" s="36"/>
      <c r="ALR6" s="36"/>
      <c r="ALS6" s="36"/>
      <c r="ALT6" s="36"/>
      <c r="ALU6" s="36"/>
      <c r="ALV6" s="36"/>
      <c r="ALW6" s="36"/>
      <c r="ALX6" s="36"/>
      <c r="ALY6" s="36"/>
      <c r="ALZ6" s="36"/>
      <c r="AMA6" s="36"/>
      <c r="AMB6" s="36"/>
      <c r="AMC6" s="36"/>
      <c r="AMD6" s="36"/>
      <c r="AME6" s="36"/>
      <c r="AMF6" s="36"/>
      <c r="AMG6" s="36"/>
      <c r="AMH6" s="36"/>
      <c r="AMI6" s="36"/>
      <c r="AMJ6" s="36"/>
      <c r="AMK6" s="36"/>
      <c r="AML6" s="36"/>
      <c r="AMM6" s="36"/>
    </row>
    <row r="7" spans="1:1027" s="51" customFormat="1" ht="15" customHeight="1">
      <c r="A7" s="349"/>
      <c r="B7" s="349"/>
      <c r="C7" s="321"/>
      <c r="D7" s="8" t="s">
        <v>15</v>
      </c>
      <c r="E7" s="8" t="s">
        <v>13</v>
      </c>
      <c r="F7" s="38" t="s">
        <v>84</v>
      </c>
      <c r="G7" s="328"/>
      <c r="H7" s="338"/>
      <c r="I7" s="38" t="s">
        <v>216</v>
      </c>
      <c r="J7" s="99" t="s">
        <v>162</v>
      </c>
      <c r="K7" s="34" t="s">
        <v>22</v>
      </c>
      <c r="L7" s="34" t="s">
        <v>161</v>
      </c>
      <c r="M7" s="353"/>
      <c r="N7" s="391"/>
      <c r="O7" s="179"/>
      <c r="P7" s="8"/>
      <c r="Q7" s="38"/>
      <c r="R7" s="38"/>
      <c r="S7" s="99"/>
      <c r="T7" s="75"/>
      <c r="U7" s="75"/>
      <c r="V7" s="75"/>
      <c r="W7" s="75"/>
      <c r="X7" s="75"/>
      <c r="Y7" s="75"/>
      <c r="Z7" s="75"/>
      <c r="AA7" s="115"/>
      <c r="AB7" s="75"/>
      <c r="AC7" s="75"/>
      <c r="AD7" s="75"/>
      <c r="AE7" s="75"/>
      <c r="AF7" s="75"/>
      <c r="AG7" s="75"/>
      <c r="AH7" s="75"/>
      <c r="AI7" s="115"/>
      <c r="AJ7" s="75"/>
      <c r="AK7" s="75"/>
      <c r="AL7" s="75"/>
      <c r="AM7" s="75"/>
      <c r="AN7" s="75">
        <v>6.1242109037353778</v>
      </c>
      <c r="AO7" s="75">
        <v>6.2145401500056865</v>
      </c>
      <c r="AP7" s="75">
        <v>6.2886099664711024</v>
      </c>
      <c r="AQ7" s="99"/>
      <c r="AR7" s="34"/>
      <c r="AS7" s="34"/>
      <c r="AT7" s="34"/>
      <c r="AU7" s="8"/>
      <c r="AV7" s="8"/>
      <c r="AW7" s="38"/>
      <c r="AX7" s="38"/>
      <c r="AY7" s="99"/>
      <c r="AZ7" s="34"/>
      <c r="BA7" s="34"/>
      <c r="BB7" s="34"/>
      <c r="BC7" s="8"/>
      <c r="BD7" s="8"/>
      <c r="BE7" s="38"/>
      <c r="BF7" s="38"/>
      <c r="BG7" s="99"/>
      <c r="BH7" s="34"/>
      <c r="BI7" s="34"/>
      <c r="BJ7" s="34"/>
      <c r="BK7" s="8"/>
      <c r="BL7" s="8"/>
      <c r="BM7" s="34"/>
      <c r="BN7" s="38"/>
      <c r="BO7" s="99"/>
      <c r="BP7" s="34"/>
      <c r="BQ7" s="34"/>
      <c r="BR7" s="34"/>
      <c r="BS7" s="8"/>
      <c r="BT7" s="8"/>
      <c r="BU7" s="38"/>
      <c r="BV7" s="38"/>
      <c r="BW7" s="99"/>
      <c r="BX7" s="157"/>
      <c r="BY7" s="157"/>
      <c r="BZ7" s="157"/>
      <c r="CA7" s="157"/>
      <c r="CB7" s="157"/>
      <c r="CC7" s="157"/>
      <c r="CD7" s="157"/>
      <c r="CE7" s="121"/>
      <c r="CF7" s="121"/>
      <c r="CG7" s="121"/>
      <c r="CH7" s="121"/>
      <c r="CI7" s="121"/>
      <c r="CJ7" s="121"/>
      <c r="CK7" s="121"/>
      <c r="CL7" s="121"/>
      <c r="CM7" s="121"/>
      <c r="CN7" s="121"/>
      <c r="CO7" s="121"/>
      <c r="CP7" s="121"/>
      <c r="CQ7" s="121"/>
      <c r="CR7" s="121"/>
      <c r="CS7" s="121"/>
      <c r="CT7" s="121"/>
      <c r="CU7" s="121"/>
      <c r="CV7" s="121"/>
      <c r="CW7" s="121"/>
      <c r="CX7" s="121"/>
      <c r="CY7" s="121"/>
      <c r="CZ7" s="121"/>
      <c r="DA7" s="121"/>
      <c r="DB7" s="121"/>
      <c r="DC7" s="121"/>
      <c r="DD7" s="121"/>
      <c r="DE7" s="121"/>
      <c r="DF7" s="121"/>
      <c r="DG7" s="121"/>
      <c r="DH7" s="121"/>
      <c r="DI7" s="121"/>
      <c r="DJ7" s="121"/>
      <c r="DK7" s="121"/>
      <c r="DL7" s="121"/>
      <c r="DM7" s="121"/>
      <c r="DN7" s="121"/>
      <c r="DO7" s="121"/>
      <c r="DP7" s="121"/>
      <c r="DQ7" s="121"/>
      <c r="DR7" s="121"/>
      <c r="DS7" s="121"/>
      <c r="DT7" s="121"/>
      <c r="DU7" s="121"/>
      <c r="DV7" s="121"/>
      <c r="DW7" s="121"/>
      <c r="DX7" s="121"/>
      <c r="DY7" s="121"/>
      <c r="DZ7" s="121"/>
      <c r="EA7" s="121"/>
      <c r="EB7" s="121"/>
      <c r="EC7" s="121"/>
      <c r="ED7" s="121"/>
      <c r="EE7" s="121"/>
      <c r="EF7" s="121"/>
      <c r="EG7" s="121"/>
      <c r="EH7" s="121"/>
      <c r="EI7" s="121"/>
      <c r="EJ7" s="121"/>
      <c r="EK7" s="121"/>
      <c r="EL7" s="121"/>
      <c r="EM7" s="121"/>
      <c r="EN7" s="121"/>
      <c r="EO7" s="121"/>
      <c r="EP7" s="121"/>
      <c r="EQ7" s="121"/>
      <c r="ER7" s="121"/>
      <c r="ES7" s="121"/>
      <c r="ET7" s="121"/>
      <c r="EU7" s="121"/>
      <c r="EV7" s="121"/>
      <c r="EW7" s="121"/>
      <c r="EX7" s="121"/>
      <c r="EY7" s="121"/>
      <c r="EZ7" s="121"/>
      <c r="FA7" s="121"/>
      <c r="FB7" s="121"/>
      <c r="FC7" s="121"/>
      <c r="FD7" s="121"/>
      <c r="FE7" s="121"/>
      <c r="FF7" s="121"/>
      <c r="FG7" s="121"/>
      <c r="FH7" s="121"/>
      <c r="FI7" s="121"/>
      <c r="FJ7" s="121"/>
      <c r="FK7" s="121"/>
      <c r="FL7" s="121"/>
      <c r="FM7" s="121"/>
      <c r="FN7" s="121"/>
      <c r="FO7" s="121"/>
      <c r="FP7" s="121"/>
      <c r="FQ7" s="121"/>
      <c r="FR7" s="121"/>
      <c r="FS7" s="121"/>
      <c r="FT7" s="121"/>
      <c r="FU7" s="121"/>
      <c r="FV7" s="121"/>
      <c r="FW7" s="121"/>
      <c r="FX7" s="121"/>
      <c r="FY7" s="121"/>
      <c r="FZ7" s="121"/>
      <c r="GA7" s="121"/>
      <c r="GB7" s="121"/>
      <c r="GC7" s="121"/>
      <c r="GD7" s="121"/>
      <c r="GE7" s="121"/>
      <c r="GF7" s="121"/>
      <c r="GG7" s="121"/>
      <c r="GH7" s="121"/>
      <c r="GI7" s="121"/>
      <c r="GJ7" s="121"/>
      <c r="GK7" s="121"/>
      <c r="GL7" s="121"/>
      <c r="GM7" s="121"/>
      <c r="GN7" s="121"/>
      <c r="GO7" s="121"/>
      <c r="GP7" s="121"/>
      <c r="GQ7" s="121"/>
      <c r="GR7" s="121"/>
      <c r="GS7" s="121"/>
      <c r="GT7" s="121"/>
      <c r="GU7" s="121"/>
      <c r="GV7" s="121"/>
      <c r="GW7" s="121"/>
      <c r="GX7" s="121"/>
      <c r="GY7" s="121"/>
      <c r="GZ7" s="121"/>
      <c r="HA7" s="121"/>
      <c r="HB7" s="121"/>
      <c r="HC7" s="121"/>
      <c r="HD7" s="121"/>
      <c r="HE7" s="121"/>
      <c r="HF7" s="121"/>
      <c r="HG7" s="121"/>
      <c r="HH7" s="121"/>
      <c r="HI7" s="121"/>
      <c r="HJ7" s="121"/>
      <c r="HK7" s="121"/>
      <c r="HL7" s="121"/>
      <c r="HM7" s="121"/>
      <c r="HN7" s="121"/>
      <c r="HO7" s="121"/>
      <c r="HP7" s="121"/>
      <c r="HQ7" s="121"/>
      <c r="HR7" s="121"/>
      <c r="HS7" s="121"/>
      <c r="HT7" s="121"/>
      <c r="HU7" s="121"/>
      <c r="HV7" s="121"/>
      <c r="HW7" s="121"/>
      <c r="HX7" s="121"/>
      <c r="HY7" s="121"/>
      <c r="HZ7" s="121"/>
      <c r="IA7" s="121"/>
      <c r="IB7" s="121"/>
      <c r="IC7" s="121"/>
      <c r="ID7" s="121"/>
      <c r="IE7" s="121"/>
      <c r="IF7" s="121"/>
      <c r="IG7" s="121"/>
      <c r="IH7" s="121"/>
      <c r="II7" s="121"/>
      <c r="IJ7" s="121"/>
      <c r="IK7" s="121"/>
      <c r="IL7" s="121"/>
      <c r="IM7" s="121"/>
      <c r="IN7" s="121"/>
      <c r="IO7" s="121"/>
      <c r="IP7" s="121"/>
      <c r="IQ7" s="121"/>
      <c r="IR7" s="121"/>
      <c r="IS7" s="121"/>
      <c r="IT7" s="121"/>
      <c r="IU7" s="121"/>
      <c r="IV7" s="121"/>
      <c r="IW7" s="121"/>
      <c r="IX7" s="121"/>
      <c r="IY7" s="121"/>
      <c r="IZ7" s="121"/>
      <c r="JA7" s="121"/>
      <c r="JB7" s="121"/>
      <c r="JC7" s="121"/>
      <c r="JD7" s="121"/>
      <c r="JE7" s="121"/>
      <c r="JF7" s="121"/>
      <c r="JG7" s="121"/>
      <c r="JH7" s="121"/>
      <c r="JI7" s="121"/>
      <c r="JJ7" s="121"/>
      <c r="JK7" s="121"/>
      <c r="JL7" s="121"/>
      <c r="JM7" s="121"/>
      <c r="JN7" s="121"/>
      <c r="JO7" s="121"/>
      <c r="JP7" s="121"/>
      <c r="JQ7" s="121"/>
      <c r="JR7" s="121"/>
      <c r="JS7" s="121"/>
      <c r="JT7" s="121"/>
      <c r="JU7" s="121"/>
      <c r="JV7" s="121"/>
      <c r="JW7" s="121"/>
      <c r="JX7" s="121"/>
      <c r="JY7" s="121"/>
      <c r="JZ7" s="121"/>
      <c r="KA7" s="121"/>
      <c r="KB7" s="121"/>
      <c r="KC7" s="121"/>
      <c r="KD7" s="121"/>
      <c r="KE7" s="121"/>
      <c r="KF7" s="121"/>
      <c r="KG7" s="121"/>
      <c r="KH7" s="121"/>
      <c r="KI7" s="121"/>
      <c r="KJ7" s="121"/>
      <c r="KK7" s="121"/>
      <c r="KL7" s="121"/>
      <c r="KM7" s="121"/>
      <c r="KN7" s="121"/>
      <c r="KO7" s="121"/>
      <c r="KP7" s="121"/>
      <c r="KQ7" s="121"/>
      <c r="KR7" s="121"/>
      <c r="KS7" s="121"/>
      <c r="KT7" s="121"/>
      <c r="KU7" s="121"/>
      <c r="KV7" s="121"/>
      <c r="KW7" s="121"/>
      <c r="KX7" s="121"/>
      <c r="KY7" s="121"/>
      <c r="KZ7" s="121"/>
      <c r="LA7" s="121"/>
      <c r="LB7" s="121"/>
      <c r="LC7" s="121"/>
      <c r="LD7" s="121"/>
      <c r="LE7" s="121"/>
      <c r="LF7" s="121"/>
      <c r="LG7" s="121"/>
      <c r="LH7" s="121"/>
      <c r="LI7" s="121"/>
      <c r="LJ7" s="121"/>
      <c r="LK7" s="121"/>
      <c r="LL7" s="121"/>
      <c r="LM7" s="121"/>
      <c r="LN7" s="121"/>
      <c r="LO7" s="121"/>
      <c r="LP7" s="121"/>
      <c r="LQ7" s="121"/>
      <c r="LR7" s="121"/>
      <c r="LS7" s="121"/>
      <c r="LT7" s="121"/>
      <c r="LU7" s="121"/>
      <c r="LV7" s="36"/>
      <c r="LW7" s="36"/>
      <c r="LX7" s="36"/>
      <c r="LY7" s="36"/>
      <c r="LZ7" s="36"/>
      <c r="MA7" s="36"/>
      <c r="MB7" s="36"/>
      <c r="MC7" s="36"/>
      <c r="MD7" s="36"/>
      <c r="ME7" s="36"/>
      <c r="MF7" s="36"/>
      <c r="MG7" s="36"/>
      <c r="MH7" s="36"/>
      <c r="MI7" s="36"/>
      <c r="MJ7" s="36"/>
      <c r="MK7" s="36"/>
      <c r="ML7" s="36"/>
      <c r="MM7" s="36"/>
      <c r="MN7" s="36"/>
      <c r="MO7" s="36"/>
      <c r="MP7" s="36"/>
      <c r="MQ7" s="36"/>
      <c r="MR7" s="36"/>
      <c r="MS7" s="36"/>
      <c r="MT7" s="36"/>
      <c r="MU7" s="36"/>
      <c r="MV7" s="36"/>
      <c r="MW7" s="36"/>
      <c r="MX7" s="36"/>
      <c r="MY7" s="36"/>
      <c r="MZ7" s="36"/>
      <c r="NA7" s="36"/>
      <c r="NB7" s="36"/>
      <c r="NC7" s="36"/>
      <c r="ND7" s="36"/>
      <c r="NE7" s="36"/>
      <c r="NF7" s="36"/>
      <c r="NG7" s="36"/>
      <c r="NH7" s="36"/>
      <c r="NI7" s="36"/>
      <c r="NJ7" s="36"/>
      <c r="NK7" s="36"/>
      <c r="NL7" s="36"/>
      <c r="NM7" s="36"/>
      <c r="NN7" s="36"/>
      <c r="NO7" s="36"/>
      <c r="NP7" s="36"/>
      <c r="NQ7" s="36"/>
      <c r="NR7" s="36"/>
      <c r="NS7" s="36"/>
      <c r="NT7" s="36"/>
      <c r="NU7" s="36"/>
      <c r="NV7" s="36"/>
      <c r="NW7" s="36"/>
      <c r="NX7" s="36"/>
      <c r="NY7" s="36"/>
      <c r="NZ7" s="36"/>
      <c r="OA7" s="36"/>
      <c r="OB7" s="36"/>
      <c r="OC7" s="36"/>
      <c r="OD7" s="36"/>
      <c r="OE7" s="36"/>
      <c r="OF7" s="36"/>
      <c r="OG7" s="36"/>
      <c r="OH7" s="36"/>
      <c r="OI7" s="36"/>
      <c r="OJ7" s="36"/>
      <c r="OK7" s="36"/>
      <c r="OL7" s="36"/>
      <c r="OM7" s="36"/>
      <c r="ON7" s="36"/>
      <c r="OO7" s="36"/>
      <c r="OP7" s="36"/>
      <c r="OQ7" s="36"/>
      <c r="OR7" s="36"/>
      <c r="OS7" s="36"/>
      <c r="OT7" s="36"/>
      <c r="OU7" s="36"/>
      <c r="OV7" s="36"/>
      <c r="OW7" s="36"/>
      <c r="OX7" s="36"/>
      <c r="OY7" s="36"/>
      <c r="OZ7" s="36"/>
      <c r="PA7" s="36"/>
      <c r="PB7" s="36"/>
      <c r="PC7" s="36"/>
      <c r="PD7" s="36"/>
      <c r="PE7" s="36"/>
      <c r="PF7" s="36"/>
      <c r="PG7" s="36"/>
      <c r="PH7" s="36"/>
      <c r="PI7" s="36"/>
      <c r="PJ7" s="36"/>
      <c r="PK7" s="36"/>
      <c r="PL7" s="36"/>
      <c r="PM7" s="36"/>
      <c r="PN7" s="36"/>
      <c r="PO7" s="36"/>
      <c r="PP7" s="36"/>
      <c r="PQ7" s="36"/>
      <c r="PR7" s="36"/>
      <c r="PS7" s="36"/>
      <c r="PT7" s="36"/>
      <c r="PU7" s="36"/>
      <c r="PV7" s="36"/>
      <c r="PW7" s="36"/>
      <c r="PX7" s="36"/>
      <c r="PY7" s="36"/>
      <c r="PZ7" s="36"/>
      <c r="QA7" s="36"/>
      <c r="QB7" s="36"/>
      <c r="QC7" s="36"/>
      <c r="QD7" s="36"/>
      <c r="QE7" s="36"/>
      <c r="QF7" s="36"/>
      <c r="QG7" s="36"/>
      <c r="QH7" s="36"/>
      <c r="QI7" s="36"/>
      <c r="QJ7" s="36"/>
      <c r="QK7" s="36"/>
      <c r="QL7" s="36"/>
      <c r="QM7" s="36"/>
      <c r="QN7" s="36"/>
      <c r="QO7" s="36"/>
      <c r="QP7" s="36"/>
      <c r="QQ7" s="36"/>
      <c r="QR7" s="36"/>
      <c r="QS7" s="36"/>
      <c r="QT7" s="36"/>
      <c r="QU7" s="36"/>
      <c r="QV7" s="36"/>
      <c r="QW7" s="36"/>
      <c r="QX7" s="36"/>
      <c r="QY7" s="36"/>
      <c r="QZ7" s="36"/>
      <c r="RA7" s="36"/>
      <c r="RB7" s="36"/>
      <c r="RC7" s="36"/>
      <c r="RD7" s="36"/>
      <c r="RE7" s="36"/>
      <c r="RF7" s="36"/>
      <c r="RG7" s="36"/>
      <c r="RH7" s="36"/>
      <c r="RI7" s="36"/>
      <c r="RJ7" s="36"/>
      <c r="RK7" s="36"/>
      <c r="RL7" s="36"/>
      <c r="RM7" s="36"/>
      <c r="RN7" s="36"/>
      <c r="RO7" s="36"/>
      <c r="RP7" s="36"/>
      <c r="RQ7" s="36"/>
      <c r="RR7" s="36"/>
      <c r="RS7" s="36"/>
      <c r="RT7" s="36"/>
      <c r="RU7" s="36"/>
      <c r="RV7" s="36"/>
      <c r="RW7" s="36"/>
      <c r="RX7" s="36"/>
      <c r="RY7" s="36"/>
      <c r="RZ7" s="36"/>
      <c r="SA7" s="36"/>
      <c r="SB7" s="36"/>
      <c r="SC7" s="36"/>
      <c r="SD7" s="36"/>
      <c r="SE7" s="36"/>
      <c r="SF7" s="36"/>
      <c r="SG7" s="36"/>
      <c r="SH7" s="36"/>
      <c r="SI7" s="36"/>
      <c r="SJ7" s="36"/>
      <c r="SK7" s="36"/>
      <c r="SL7" s="36"/>
      <c r="SM7" s="36"/>
      <c r="SN7" s="36"/>
      <c r="SO7" s="36"/>
      <c r="SP7" s="36"/>
      <c r="SQ7" s="36"/>
      <c r="SR7" s="36"/>
      <c r="SS7" s="36"/>
      <c r="ST7" s="36"/>
      <c r="SU7" s="36"/>
      <c r="SV7" s="36"/>
      <c r="SW7" s="36"/>
      <c r="SX7" s="36"/>
      <c r="SY7" s="36"/>
      <c r="SZ7" s="36"/>
      <c r="TA7" s="36"/>
      <c r="TB7" s="36"/>
      <c r="TC7" s="36"/>
      <c r="TD7" s="36"/>
      <c r="TE7" s="36"/>
      <c r="TF7" s="36"/>
      <c r="TG7" s="36"/>
      <c r="TH7" s="36"/>
      <c r="TI7" s="36"/>
      <c r="TJ7" s="36"/>
      <c r="TK7" s="36"/>
      <c r="TL7" s="36"/>
      <c r="TM7" s="36"/>
      <c r="TN7" s="36"/>
      <c r="TO7" s="36"/>
      <c r="TP7" s="36"/>
      <c r="TQ7" s="36"/>
      <c r="TR7" s="36"/>
      <c r="TS7" s="36"/>
      <c r="TT7" s="36"/>
      <c r="TU7" s="36"/>
      <c r="TV7" s="36"/>
      <c r="TW7" s="36"/>
      <c r="TX7" s="36"/>
      <c r="TY7" s="36"/>
      <c r="TZ7" s="36"/>
      <c r="UA7" s="36"/>
      <c r="UB7" s="36"/>
      <c r="UC7" s="36"/>
      <c r="UD7" s="36"/>
      <c r="UE7" s="36"/>
      <c r="UF7" s="36"/>
      <c r="UG7" s="36"/>
      <c r="UH7" s="36"/>
      <c r="UI7" s="36"/>
      <c r="UJ7" s="36"/>
      <c r="UK7" s="36"/>
      <c r="UL7" s="36"/>
      <c r="UM7" s="36"/>
      <c r="UN7" s="36"/>
      <c r="UO7" s="36"/>
      <c r="UP7" s="36"/>
      <c r="UQ7" s="36"/>
      <c r="UR7" s="36"/>
      <c r="US7" s="36"/>
      <c r="UT7" s="36"/>
      <c r="UU7" s="36"/>
      <c r="UV7" s="36"/>
      <c r="UW7" s="36"/>
      <c r="UX7" s="36"/>
      <c r="UY7" s="36"/>
      <c r="UZ7" s="36"/>
      <c r="VA7" s="36"/>
      <c r="VB7" s="36"/>
      <c r="VC7" s="36"/>
      <c r="VD7" s="36"/>
      <c r="VE7" s="36"/>
      <c r="VF7" s="36"/>
      <c r="VG7" s="36"/>
      <c r="VH7" s="36"/>
      <c r="VI7" s="36"/>
      <c r="VJ7" s="36"/>
      <c r="VK7" s="36"/>
      <c r="VL7" s="36"/>
      <c r="VM7" s="36"/>
      <c r="VN7" s="36"/>
      <c r="VO7" s="36"/>
      <c r="VP7" s="36"/>
      <c r="VQ7" s="36"/>
      <c r="VR7" s="36"/>
      <c r="VS7" s="36"/>
      <c r="VT7" s="36"/>
      <c r="VU7" s="36"/>
      <c r="VV7" s="36"/>
      <c r="VW7" s="36"/>
      <c r="VX7" s="36"/>
      <c r="VY7" s="36"/>
      <c r="VZ7" s="36"/>
      <c r="WA7" s="36"/>
      <c r="WB7" s="36"/>
      <c r="WC7" s="36"/>
      <c r="WD7" s="36"/>
      <c r="WE7" s="36"/>
      <c r="WF7" s="36"/>
      <c r="WG7" s="36"/>
      <c r="WH7" s="36"/>
      <c r="WI7" s="36"/>
      <c r="WJ7" s="36"/>
      <c r="WK7" s="36"/>
      <c r="WL7" s="36"/>
      <c r="WM7" s="36"/>
      <c r="WN7" s="36"/>
      <c r="WO7" s="36"/>
      <c r="WP7" s="36"/>
      <c r="WQ7" s="36"/>
      <c r="WR7" s="36"/>
      <c r="WS7" s="36"/>
      <c r="WT7" s="36"/>
      <c r="WU7" s="36"/>
      <c r="WV7" s="36"/>
      <c r="WW7" s="36"/>
      <c r="WX7" s="36"/>
      <c r="WY7" s="36"/>
      <c r="WZ7" s="36"/>
      <c r="XA7" s="36"/>
      <c r="XB7" s="36"/>
      <c r="XC7" s="36"/>
      <c r="XD7" s="36"/>
      <c r="XE7" s="36"/>
      <c r="XF7" s="36"/>
      <c r="XG7" s="36"/>
      <c r="XH7" s="36"/>
      <c r="XI7" s="36"/>
      <c r="XJ7" s="36"/>
      <c r="XK7" s="36"/>
      <c r="XL7" s="36"/>
      <c r="XM7" s="36"/>
      <c r="XN7" s="36"/>
      <c r="XO7" s="36"/>
      <c r="XP7" s="36"/>
      <c r="XQ7" s="36"/>
      <c r="XR7" s="36"/>
      <c r="XS7" s="36"/>
      <c r="XT7" s="36"/>
      <c r="XU7" s="36"/>
      <c r="XV7" s="36"/>
      <c r="XW7" s="36"/>
      <c r="XX7" s="36"/>
      <c r="XY7" s="36"/>
      <c r="XZ7" s="36"/>
      <c r="YA7" s="36"/>
      <c r="YB7" s="36"/>
      <c r="YC7" s="36"/>
      <c r="YD7" s="36"/>
      <c r="YE7" s="36"/>
      <c r="YF7" s="36"/>
      <c r="YG7" s="36"/>
      <c r="YH7" s="36"/>
      <c r="YI7" s="36"/>
      <c r="YJ7" s="36"/>
      <c r="YK7" s="36"/>
      <c r="YL7" s="36"/>
      <c r="YM7" s="36"/>
      <c r="YN7" s="36"/>
      <c r="YO7" s="36"/>
      <c r="YP7" s="36"/>
      <c r="YQ7" s="36"/>
      <c r="YR7" s="36"/>
      <c r="YS7" s="36"/>
      <c r="YT7" s="36"/>
      <c r="YU7" s="36"/>
      <c r="YV7" s="36"/>
      <c r="YW7" s="36"/>
      <c r="YX7" s="36"/>
      <c r="YY7" s="36"/>
      <c r="YZ7" s="36"/>
      <c r="ZA7" s="36"/>
      <c r="ZB7" s="36"/>
      <c r="ZC7" s="36"/>
      <c r="ZD7" s="36"/>
      <c r="ZE7" s="36"/>
      <c r="ZF7" s="36"/>
      <c r="ZG7" s="36"/>
      <c r="ZH7" s="36"/>
      <c r="ZI7" s="36"/>
      <c r="ZJ7" s="36"/>
      <c r="ZK7" s="36"/>
      <c r="ZL7" s="36"/>
      <c r="ZM7" s="36"/>
      <c r="ZN7" s="36"/>
      <c r="ZO7" s="36"/>
      <c r="ZP7" s="36"/>
      <c r="ZQ7" s="36"/>
      <c r="ZR7" s="36"/>
      <c r="ZS7" s="36"/>
      <c r="ZT7" s="36"/>
      <c r="ZU7" s="36"/>
      <c r="ZV7" s="36"/>
      <c r="ZW7" s="36"/>
      <c r="ZX7" s="36"/>
      <c r="ZY7" s="36"/>
      <c r="ZZ7" s="36"/>
      <c r="AAA7" s="36"/>
      <c r="AAB7" s="36"/>
      <c r="AAC7" s="36"/>
      <c r="AAD7" s="36"/>
      <c r="AAE7" s="36"/>
      <c r="AAF7" s="36"/>
      <c r="AAG7" s="36"/>
      <c r="AAH7" s="36"/>
      <c r="AAI7" s="36"/>
      <c r="AAJ7" s="36"/>
      <c r="AAK7" s="36"/>
      <c r="AAL7" s="36"/>
      <c r="AAM7" s="36"/>
      <c r="AAN7" s="36"/>
      <c r="AAO7" s="36"/>
      <c r="AAP7" s="36"/>
      <c r="AAQ7" s="36"/>
      <c r="AAR7" s="36"/>
      <c r="AAS7" s="36"/>
      <c r="AAT7" s="36"/>
      <c r="AAU7" s="36"/>
      <c r="AAV7" s="36"/>
      <c r="AAW7" s="36"/>
      <c r="AAX7" s="36"/>
      <c r="AAY7" s="36"/>
      <c r="AAZ7" s="36"/>
      <c r="ABA7" s="36"/>
      <c r="ABB7" s="36"/>
      <c r="ABC7" s="36"/>
      <c r="ABD7" s="36"/>
      <c r="ABE7" s="36"/>
      <c r="ABF7" s="36"/>
      <c r="ABG7" s="36"/>
      <c r="ABH7" s="36"/>
      <c r="ABI7" s="36"/>
      <c r="ABJ7" s="36"/>
      <c r="ABK7" s="36"/>
      <c r="ABL7" s="36"/>
      <c r="ABM7" s="36"/>
      <c r="ABN7" s="36"/>
      <c r="ABO7" s="36"/>
      <c r="ABP7" s="36"/>
      <c r="ABQ7" s="36"/>
      <c r="ABR7" s="36"/>
      <c r="ABS7" s="36"/>
      <c r="ABT7" s="36"/>
      <c r="ABU7" s="36"/>
      <c r="ABV7" s="36"/>
      <c r="ABW7" s="36"/>
      <c r="ABX7" s="36"/>
      <c r="ABY7" s="36"/>
      <c r="ABZ7" s="36"/>
      <c r="ACA7" s="36"/>
      <c r="ACB7" s="36"/>
      <c r="ACC7" s="36"/>
      <c r="ACD7" s="36"/>
      <c r="ACE7" s="36"/>
      <c r="ACF7" s="36"/>
      <c r="ACG7" s="36"/>
      <c r="ACH7" s="36"/>
      <c r="ACI7" s="36"/>
      <c r="ACJ7" s="36"/>
      <c r="ACK7" s="36"/>
      <c r="ACL7" s="36"/>
      <c r="ACM7" s="36"/>
      <c r="ACN7" s="36"/>
      <c r="ACO7" s="36"/>
      <c r="ACP7" s="36"/>
      <c r="ACQ7" s="36"/>
      <c r="ACR7" s="36"/>
      <c r="ACS7" s="36"/>
      <c r="ACT7" s="36"/>
      <c r="ACU7" s="36"/>
      <c r="ACV7" s="36"/>
      <c r="ACW7" s="36"/>
      <c r="ACX7" s="36"/>
      <c r="ACY7" s="36"/>
      <c r="ACZ7" s="36"/>
      <c r="ADA7" s="36"/>
      <c r="ADB7" s="36"/>
      <c r="ADC7" s="36"/>
      <c r="ADD7" s="36"/>
      <c r="ADE7" s="36"/>
      <c r="ADF7" s="36"/>
      <c r="ADG7" s="36"/>
      <c r="ADH7" s="36"/>
      <c r="ADI7" s="36"/>
      <c r="ADJ7" s="36"/>
      <c r="ADK7" s="36"/>
      <c r="ADL7" s="36"/>
      <c r="ADM7" s="36"/>
      <c r="ADN7" s="36"/>
      <c r="ADO7" s="36"/>
      <c r="ADP7" s="36"/>
      <c r="ADQ7" s="36"/>
      <c r="ADR7" s="36"/>
      <c r="ADS7" s="36"/>
      <c r="ADT7" s="36"/>
      <c r="ADU7" s="36"/>
      <c r="ADV7" s="36"/>
      <c r="ADW7" s="36"/>
      <c r="ADX7" s="36"/>
      <c r="ADY7" s="36"/>
      <c r="ADZ7" s="36"/>
      <c r="AEA7" s="36"/>
      <c r="AEB7" s="36"/>
      <c r="AEC7" s="36"/>
      <c r="AED7" s="36"/>
      <c r="AEE7" s="36"/>
      <c r="AEF7" s="36"/>
      <c r="AEG7" s="36"/>
      <c r="AEH7" s="36"/>
      <c r="AEI7" s="36"/>
      <c r="AEJ7" s="36"/>
      <c r="AEK7" s="36"/>
      <c r="AEL7" s="36"/>
      <c r="AEM7" s="36"/>
      <c r="AEN7" s="36"/>
      <c r="AEO7" s="36"/>
      <c r="AEP7" s="36"/>
      <c r="AEQ7" s="36"/>
      <c r="AER7" s="36"/>
      <c r="AES7" s="36"/>
      <c r="AET7" s="36"/>
      <c r="AEU7" s="36"/>
      <c r="AEV7" s="36"/>
      <c r="AEW7" s="36"/>
      <c r="AEX7" s="36"/>
      <c r="AEY7" s="36"/>
      <c r="AEZ7" s="36"/>
      <c r="AFA7" s="36"/>
      <c r="AFB7" s="36"/>
      <c r="AFC7" s="36"/>
      <c r="AFD7" s="36"/>
      <c r="AFE7" s="36"/>
      <c r="AFF7" s="36"/>
      <c r="AFG7" s="36"/>
      <c r="AFH7" s="36"/>
      <c r="AFI7" s="36"/>
      <c r="AFJ7" s="36"/>
      <c r="AFK7" s="36"/>
      <c r="AFL7" s="36"/>
      <c r="AFM7" s="36"/>
      <c r="AFN7" s="36"/>
      <c r="AFO7" s="36"/>
      <c r="AFP7" s="36"/>
      <c r="AFQ7" s="36"/>
      <c r="AFR7" s="36"/>
      <c r="AFS7" s="36"/>
      <c r="AFT7" s="36"/>
      <c r="AFU7" s="36"/>
      <c r="AFV7" s="36"/>
      <c r="AFW7" s="36"/>
      <c r="AFX7" s="36"/>
      <c r="AFY7" s="36"/>
      <c r="AFZ7" s="36"/>
      <c r="AGA7" s="36"/>
      <c r="AGB7" s="36"/>
      <c r="AGC7" s="36"/>
      <c r="AGD7" s="36"/>
      <c r="AGE7" s="36"/>
      <c r="AGF7" s="36"/>
      <c r="AGG7" s="36"/>
      <c r="AGH7" s="36"/>
      <c r="AGI7" s="36"/>
      <c r="AGJ7" s="36"/>
      <c r="AGK7" s="36"/>
      <c r="AGL7" s="36"/>
      <c r="AGM7" s="36"/>
      <c r="AGN7" s="36"/>
      <c r="AGO7" s="36"/>
      <c r="AGP7" s="36"/>
      <c r="AGQ7" s="36"/>
      <c r="AGR7" s="36"/>
      <c r="AGS7" s="36"/>
      <c r="AGT7" s="36"/>
      <c r="AGU7" s="36"/>
      <c r="AGV7" s="36"/>
      <c r="AGW7" s="36"/>
      <c r="AGX7" s="36"/>
      <c r="AGY7" s="36"/>
      <c r="AGZ7" s="36"/>
      <c r="AHA7" s="36"/>
      <c r="AHB7" s="36"/>
      <c r="AHC7" s="36"/>
      <c r="AHD7" s="36"/>
      <c r="AHE7" s="36"/>
      <c r="AHF7" s="36"/>
      <c r="AHG7" s="36"/>
      <c r="AHH7" s="36"/>
      <c r="AHI7" s="36"/>
      <c r="AHJ7" s="36"/>
      <c r="AHK7" s="36"/>
      <c r="AHL7" s="36"/>
      <c r="AHM7" s="36"/>
      <c r="AHN7" s="36"/>
      <c r="AHO7" s="36"/>
      <c r="AHP7" s="36"/>
      <c r="AHQ7" s="36"/>
      <c r="AHR7" s="36"/>
      <c r="AHS7" s="36"/>
      <c r="AHT7" s="36"/>
      <c r="AHU7" s="36"/>
      <c r="AHV7" s="36"/>
      <c r="AHW7" s="36"/>
      <c r="AHX7" s="36"/>
      <c r="AHY7" s="36"/>
      <c r="AHZ7" s="36"/>
      <c r="AIA7" s="36"/>
      <c r="AIB7" s="36"/>
      <c r="AIC7" s="36"/>
      <c r="AID7" s="36"/>
      <c r="AIE7" s="36"/>
      <c r="AIF7" s="36"/>
      <c r="AIG7" s="36"/>
      <c r="AIH7" s="36"/>
      <c r="AII7" s="36"/>
      <c r="AIJ7" s="36"/>
      <c r="AIK7" s="36"/>
      <c r="AIL7" s="36"/>
      <c r="AIM7" s="36"/>
      <c r="AIN7" s="36"/>
      <c r="AIO7" s="36"/>
      <c r="AIP7" s="36"/>
      <c r="AIQ7" s="36"/>
      <c r="AIR7" s="36"/>
      <c r="AIS7" s="36"/>
      <c r="AIT7" s="36"/>
      <c r="AIU7" s="36"/>
      <c r="AIV7" s="36"/>
      <c r="AIW7" s="36"/>
      <c r="AIX7" s="36"/>
      <c r="AIY7" s="36"/>
      <c r="AIZ7" s="36"/>
      <c r="AJA7" s="36"/>
      <c r="AJB7" s="36"/>
      <c r="AJC7" s="36"/>
      <c r="AJD7" s="36"/>
      <c r="AJE7" s="36"/>
      <c r="AJF7" s="36"/>
      <c r="AJG7" s="36"/>
      <c r="AJH7" s="36"/>
      <c r="AJI7" s="36"/>
      <c r="AJJ7" s="36"/>
      <c r="AJK7" s="36"/>
      <c r="AJL7" s="36"/>
      <c r="AJM7" s="36"/>
      <c r="AJN7" s="36"/>
      <c r="AJO7" s="36"/>
      <c r="AJP7" s="36"/>
      <c r="AJQ7" s="36"/>
      <c r="AJR7" s="36"/>
      <c r="AJS7" s="36"/>
      <c r="AJT7" s="36"/>
      <c r="AJU7" s="36"/>
      <c r="AJV7" s="36"/>
      <c r="AJW7" s="36"/>
      <c r="AJX7" s="36"/>
      <c r="AJY7" s="36"/>
      <c r="AJZ7" s="36"/>
      <c r="AKA7" s="36"/>
      <c r="AKB7" s="36"/>
      <c r="AKC7" s="36"/>
      <c r="AKD7" s="36"/>
      <c r="AKE7" s="36"/>
      <c r="AKF7" s="36"/>
      <c r="AKG7" s="36"/>
      <c r="AKH7" s="36"/>
      <c r="AKI7" s="36"/>
      <c r="AKJ7" s="36"/>
      <c r="AKK7" s="36"/>
      <c r="AKL7" s="36"/>
      <c r="AKM7" s="36"/>
      <c r="AKN7" s="36"/>
      <c r="AKO7" s="36"/>
      <c r="AKP7" s="36"/>
      <c r="AKQ7" s="36"/>
      <c r="AKR7" s="36"/>
      <c r="AKS7" s="36"/>
      <c r="AKT7" s="36"/>
      <c r="AKU7" s="36"/>
      <c r="AKV7" s="36"/>
      <c r="AKW7" s="36"/>
      <c r="AKX7" s="36"/>
      <c r="AKY7" s="36"/>
      <c r="AKZ7" s="36"/>
      <c r="ALA7" s="36"/>
      <c r="ALB7" s="36"/>
      <c r="ALC7" s="36"/>
      <c r="ALD7" s="36"/>
      <c r="ALE7" s="36"/>
      <c r="ALF7" s="36"/>
      <c r="ALG7" s="36"/>
      <c r="ALH7" s="36"/>
      <c r="ALI7" s="36"/>
      <c r="ALJ7" s="36"/>
      <c r="ALK7" s="36"/>
      <c r="ALL7" s="36"/>
      <c r="ALM7" s="36"/>
      <c r="ALN7" s="36"/>
      <c r="ALO7" s="36"/>
      <c r="ALP7" s="36"/>
      <c r="ALQ7" s="36"/>
      <c r="ALR7" s="36"/>
      <c r="ALS7" s="36"/>
      <c r="ALT7" s="36"/>
      <c r="ALU7" s="36"/>
      <c r="ALV7" s="36"/>
      <c r="ALW7" s="36"/>
      <c r="ALX7" s="36"/>
      <c r="ALY7" s="36"/>
      <c r="ALZ7" s="36"/>
      <c r="AMA7" s="36"/>
      <c r="AMB7" s="36"/>
      <c r="AMC7" s="36"/>
      <c r="AMD7" s="36"/>
      <c r="AME7" s="36"/>
      <c r="AMF7" s="36"/>
      <c r="AMG7" s="36"/>
      <c r="AMH7" s="36"/>
      <c r="AMI7" s="36"/>
      <c r="AMJ7" s="36"/>
      <c r="AMK7" s="36"/>
      <c r="AML7" s="36"/>
      <c r="AMM7" s="36"/>
    </row>
    <row r="8" spans="1:1027" s="51" customFormat="1" ht="15" customHeight="1">
      <c r="A8" s="349"/>
      <c r="B8" s="349"/>
      <c r="C8" s="360" t="s">
        <v>331</v>
      </c>
      <c r="D8" s="9" t="s">
        <v>12</v>
      </c>
      <c r="E8" s="9" t="s">
        <v>29</v>
      </c>
      <c r="F8" s="21" t="s">
        <v>20</v>
      </c>
      <c r="G8" s="21" t="s">
        <v>73</v>
      </c>
      <c r="H8" s="257" t="s">
        <v>334</v>
      </c>
      <c r="I8" s="10" t="s">
        <v>216</v>
      </c>
      <c r="J8" s="249" t="s">
        <v>14</v>
      </c>
      <c r="K8" s="22" t="s">
        <v>22</v>
      </c>
      <c r="L8" s="249" t="s">
        <v>118</v>
      </c>
      <c r="M8" s="250"/>
      <c r="N8" s="392"/>
      <c r="O8" s="313"/>
      <c r="P8" s="314"/>
      <c r="Q8" s="315"/>
      <c r="R8" s="315"/>
      <c r="S8" s="316"/>
      <c r="T8" s="317">
        <v>9.1619488333200785</v>
      </c>
      <c r="U8" s="317"/>
      <c r="V8" s="317"/>
      <c r="W8" s="317"/>
      <c r="X8" s="317"/>
      <c r="Y8" s="317">
        <v>9.1304941746836086</v>
      </c>
      <c r="Z8" s="317"/>
      <c r="AA8" s="317"/>
      <c r="AB8" s="317"/>
      <c r="AC8" s="317"/>
      <c r="AD8" s="317">
        <v>8.8453662121716103</v>
      </c>
      <c r="AE8" s="317"/>
      <c r="AF8" s="317"/>
      <c r="AG8" s="317"/>
      <c r="AH8" s="317"/>
      <c r="AI8" s="317">
        <v>7.9216426833854436</v>
      </c>
      <c r="AJ8" s="317">
        <v>7.4771390138666849</v>
      </c>
      <c r="AK8" s="317">
        <v>7.4395097241538837</v>
      </c>
      <c r="AL8" s="317">
        <v>7.4041881462439214</v>
      </c>
      <c r="AM8" s="317">
        <v>6.9023421239530265</v>
      </c>
      <c r="AN8" s="317">
        <v>6.9235771939377084</v>
      </c>
      <c r="AO8" s="317">
        <v>6.9067316732088937</v>
      </c>
      <c r="AP8" s="317">
        <v>6.9390181792364443</v>
      </c>
      <c r="AQ8" s="316"/>
      <c r="AR8" s="316"/>
      <c r="AS8" s="316"/>
      <c r="AT8" s="316"/>
      <c r="AU8" s="314"/>
      <c r="AV8" s="314"/>
      <c r="AW8" s="315"/>
      <c r="AX8" s="315"/>
      <c r="AY8" s="316"/>
      <c r="AZ8" s="316"/>
      <c r="BA8" s="316"/>
      <c r="BB8" s="316"/>
      <c r="BC8" s="314"/>
      <c r="BD8" s="314"/>
      <c r="BE8" s="315"/>
      <c r="BF8" s="315"/>
      <c r="BG8" s="316"/>
      <c r="BH8" s="316"/>
      <c r="BI8" s="316"/>
      <c r="BJ8" s="316"/>
      <c r="BK8" s="314"/>
      <c r="BL8" s="314"/>
      <c r="BM8" s="316"/>
      <c r="BN8" s="315"/>
      <c r="BO8" s="316"/>
      <c r="BP8" s="316"/>
      <c r="BQ8" s="316"/>
      <c r="BR8" s="316"/>
      <c r="BS8" s="314"/>
      <c r="BT8" s="314"/>
      <c r="BU8" s="315"/>
      <c r="BV8" s="315"/>
      <c r="BW8" s="316"/>
      <c r="BX8" s="157"/>
      <c r="BY8" s="157"/>
      <c r="BZ8" s="157"/>
      <c r="CA8" s="157"/>
      <c r="CB8" s="157"/>
      <c r="CC8" s="157"/>
      <c r="CD8" s="157"/>
      <c r="CE8" s="121"/>
      <c r="CF8" s="121"/>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1"/>
      <c r="EG8" s="121"/>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1"/>
      <c r="FZ8" s="121"/>
      <c r="GA8" s="121"/>
      <c r="GB8" s="121"/>
      <c r="GC8" s="121"/>
      <c r="GD8" s="121"/>
      <c r="GE8" s="121"/>
      <c r="GF8" s="121"/>
      <c r="GG8" s="121"/>
      <c r="GH8" s="121"/>
      <c r="GI8" s="121"/>
      <c r="GJ8" s="121"/>
      <c r="GK8" s="121"/>
      <c r="GL8" s="121"/>
      <c r="GM8" s="121"/>
      <c r="GN8" s="121"/>
      <c r="GO8" s="121"/>
      <c r="GP8" s="121"/>
      <c r="GQ8" s="121"/>
      <c r="GR8" s="121"/>
      <c r="GS8" s="121"/>
      <c r="GT8" s="121"/>
      <c r="GU8" s="121"/>
      <c r="GV8" s="121"/>
      <c r="GW8" s="121"/>
      <c r="GX8" s="121"/>
      <c r="GY8" s="121"/>
      <c r="GZ8" s="121"/>
      <c r="HA8" s="121"/>
      <c r="HB8" s="121"/>
      <c r="HC8" s="121"/>
      <c r="HD8" s="121"/>
      <c r="HE8" s="121"/>
      <c r="HF8" s="121"/>
      <c r="HG8" s="121"/>
      <c r="HH8" s="121"/>
      <c r="HI8" s="121"/>
      <c r="HJ8" s="121"/>
      <c r="HK8" s="121"/>
      <c r="HL8" s="121"/>
      <c r="HM8" s="121"/>
      <c r="HN8" s="121"/>
      <c r="HO8" s="121"/>
      <c r="HP8" s="121"/>
      <c r="HQ8" s="121"/>
      <c r="HR8" s="121"/>
      <c r="HS8" s="121"/>
      <c r="HT8" s="121"/>
      <c r="HU8" s="121"/>
      <c r="HV8" s="121"/>
      <c r="HW8" s="121"/>
      <c r="HX8" s="121"/>
      <c r="HY8" s="121"/>
      <c r="HZ8" s="121"/>
      <c r="IA8" s="121"/>
      <c r="IB8" s="121"/>
      <c r="IC8" s="121"/>
      <c r="ID8" s="121"/>
      <c r="IE8" s="121"/>
      <c r="IF8" s="121"/>
      <c r="IG8" s="121"/>
      <c r="IH8" s="121"/>
      <c r="II8" s="121"/>
      <c r="IJ8" s="121"/>
      <c r="IK8" s="121"/>
      <c r="IL8" s="121"/>
      <c r="IM8" s="121"/>
      <c r="IN8" s="121"/>
      <c r="IO8" s="121"/>
      <c r="IP8" s="121"/>
      <c r="IQ8" s="121"/>
      <c r="IR8" s="121"/>
      <c r="IS8" s="121"/>
      <c r="IT8" s="121"/>
      <c r="IU8" s="121"/>
      <c r="IV8" s="121"/>
      <c r="IW8" s="121"/>
      <c r="IX8" s="121"/>
      <c r="IY8" s="121"/>
      <c r="IZ8" s="121"/>
      <c r="JA8" s="121"/>
      <c r="JB8" s="121"/>
      <c r="JC8" s="121"/>
      <c r="JD8" s="121"/>
      <c r="JE8" s="121"/>
      <c r="JF8" s="121"/>
      <c r="JG8" s="121"/>
      <c r="JH8" s="121"/>
      <c r="JI8" s="121"/>
      <c r="JJ8" s="121"/>
      <c r="JK8" s="121"/>
      <c r="JL8" s="121"/>
      <c r="JM8" s="121"/>
      <c r="JN8" s="121"/>
      <c r="JO8" s="121"/>
      <c r="JP8" s="121"/>
      <c r="JQ8" s="121"/>
      <c r="JR8" s="121"/>
      <c r="JS8" s="121"/>
      <c r="JT8" s="121"/>
      <c r="JU8" s="121"/>
      <c r="JV8" s="121"/>
      <c r="JW8" s="121"/>
      <c r="JX8" s="121"/>
      <c r="JY8" s="121"/>
      <c r="JZ8" s="121"/>
      <c r="KA8" s="121"/>
      <c r="KB8" s="121"/>
      <c r="KC8" s="121"/>
      <c r="KD8" s="121"/>
      <c r="KE8" s="121"/>
      <c r="KF8" s="121"/>
      <c r="KG8" s="121"/>
      <c r="KH8" s="121"/>
      <c r="KI8" s="121"/>
      <c r="KJ8" s="121"/>
      <c r="KK8" s="121"/>
      <c r="KL8" s="121"/>
      <c r="KM8" s="121"/>
      <c r="KN8" s="121"/>
      <c r="KO8" s="121"/>
      <c r="KP8" s="121"/>
      <c r="KQ8" s="121"/>
      <c r="KR8" s="121"/>
      <c r="KS8" s="121"/>
      <c r="KT8" s="121"/>
      <c r="KU8" s="121"/>
      <c r="KV8" s="121"/>
      <c r="KW8" s="121"/>
      <c r="KX8" s="121"/>
      <c r="KY8" s="121"/>
      <c r="KZ8" s="121"/>
      <c r="LA8" s="121"/>
      <c r="LB8" s="121"/>
      <c r="LC8" s="121"/>
      <c r="LD8" s="121"/>
      <c r="LE8" s="121"/>
      <c r="LF8" s="121"/>
      <c r="LG8" s="121"/>
      <c r="LH8" s="121"/>
      <c r="LI8" s="121"/>
      <c r="LJ8" s="121"/>
      <c r="LK8" s="121"/>
      <c r="LL8" s="121"/>
      <c r="LM8" s="121"/>
      <c r="LN8" s="121"/>
      <c r="LO8" s="121"/>
      <c r="LP8" s="121"/>
      <c r="LQ8" s="121"/>
      <c r="LR8" s="121"/>
      <c r="LS8" s="121"/>
      <c r="LT8" s="121"/>
      <c r="LU8" s="121"/>
      <c r="LV8" s="36"/>
      <c r="LW8" s="36"/>
      <c r="LX8" s="36"/>
      <c r="LY8" s="36"/>
      <c r="LZ8" s="36"/>
      <c r="MA8" s="36"/>
      <c r="MB8" s="36"/>
      <c r="MC8" s="36"/>
      <c r="MD8" s="36"/>
      <c r="ME8" s="36"/>
      <c r="MF8" s="36"/>
      <c r="MG8" s="36"/>
      <c r="MH8" s="36"/>
      <c r="MI8" s="36"/>
      <c r="MJ8" s="36"/>
      <c r="MK8" s="36"/>
      <c r="ML8" s="36"/>
      <c r="MM8" s="36"/>
      <c r="MN8" s="36"/>
      <c r="MO8" s="36"/>
      <c r="MP8" s="36"/>
      <c r="MQ8" s="36"/>
      <c r="MR8" s="36"/>
      <c r="MS8" s="36"/>
      <c r="MT8" s="36"/>
      <c r="MU8" s="36"/>
      <c r="MV8" s="36"/>
      <c r="MW8" s="36"/>
      <c r="MX8" s="36"/>
      <c r="MY8" s="36"/>
      <c r="MZ8" s="36"/>
      <c r="NA8" s="36"/>
      <c r="NB8" s="36"/>
      <c r="NC8" s="36"/>
      <c r="ND8" s="36"/>
      <c r="NE8" s="36"/>
      <c r="NF8" s="36"/>
      <c r="NG8" s="36"/>
      <c r="NH8" s="36"/>
      <c r="NI8" s="36"/>
      <c r="NJ8" s="36"/>
      <c r="NK8" s="36"/>
      <c r="NL8" s="36"/>
      <c r="NM8" s="36"/>
      <c r="NN8" s="36"/>
      <c r="NO8" s="36"/>
      <c r="NP8" s="36"/>
      <c r="NQ8" s="36"/>
      <c r="NR8" s="36"/>
      <c r="NS8" s="36"/>
      <c r="NT8" s="36"/>
      <c r="NU8" s="36"/>
      <c r="NV8" s="36"/>
      <c r="NW8" s="36"/>
      <c r="NX8" s="36"/>
      <c r="NY8" s="36"/>
      <c r="NZ8" s="36"/>
      <c r="OA8" s="36"/>
      <c r="OB8" s="36"/>
      <c r="OC8" s="36"/>
      <c r="OD8" s="36"/>
      <c r="OE8" s="36"/>
      <c r="OF8" s="36"/>
      <c r="OG8" s="36"/>
      <c r="OH8" s="36"/>
      <c r="OI8" s="36"/>
      <c r="OJ8" s="36"/>
      <c r="OK8" s="36"/>
      <c r="OL8" s="36"/>
      <c r="OM8" s="36"/>
      <c r="ON8" s="36"/>
      <c r="OO8" s="36"/>
      <c r="OP8" s="36"/>
      <c r="OQ8" s="36"/>
      <c r="OR8" s="36"/>
      <c r="OS8" s="36"/>
      <c r="OT8" s="36"/>
      <c r="OU8" s="36"/>
      <c r="OV8" s="36"/>
      <c r="OW8" s="36"/>
      <c r="OX8" s="36"/>
      <c r="OY8" s="36"/>
      <c r="OZ8" s="36"/>
      <c r="PA8" s="36"/>
      <c r="PB8" s="36"/>
      <c r="PC8" s="36"/>
      <c r="PD8" s="36"/>
      <c r="PE8" s="36"/>
      <c r="PF8" s="36"/>
      <c r="PG8" s="36"/>
      <c r="PH8" s="36"/>
      <c r="PI8" s="36"/>
      <c r="PJ8" s="36"/>
      <c r="PK8" s="36"/>
      <c r="PL8" s="36"/>
      <c r="PM8" s="36"/>
      <c r="PN8" s="36"/>
      <c r="PO8" s="36"/>
      <c r="PP8" s="36"/>
      <c r="PQ8" s="36"/>
      <c r="PR8" s="36"/>
      <c r="PS8" s="36"/>
      <c r="PT8" s="36"/>
      <c r="PU8" s="36"/>
      <c r="PV8" s="36"/>
      <c r="PW8" s="36"/>
      <c r="PX8" s="36"/>
      <c r="PY8" s="36"/>
      <c r="PZ8" s="36"/>
      <c r="QA8" s="36"/>
      <c r="QB8" s="36"/>
      <c r="QC8" s="36"/>
      <c r="QD8" s="36"/>
      <c r="QE8" s="36"/>
      <c r="QF8" s="36"/>
      <c r="QG8" s="36"/>
      <c r="QH8" s="36"/>
      <c r="QI8" s="36"/>
      <c r="QJ8" s="36"/>
      <c r="QK8" s="36"/>
      <c r="QL8" s="36"/>
      <c r="QM8" s="36"/>
      <c r="QN8" s="36"/>
      <c r="QO8" s="36"/>
      <c r="QP8" s="36"/>
      <c r="QQ8" s="36"/>
      <c r="QR8" s="36"/>
      <c r="QS8" s="36"/>
      <c r="QT8" s="36"/>
      <c r="QU8" s="36"/>
      <c r="QV8" s="36"/>
      <c r="QW8" s="36"/>
      <c r="QX8" s="36"/>
      <c r="QY8" s="36"/>
      <c r="QZ8" s="36"/>
      <c r="RA8" s="36"/>
      <c r="RB8" s="36"/>
      <c r="RC8" s="36"/>
      <c r="RD8" s="36"/>
      <c r="RE8" s="36"/>
      <c r="RF8" s="36"/>
      <c r="RG8" s="36"/>
      <c r="RH8" s="36"/>
      <c r="RI8" s="36"/>
      <c r="RJ8" s="36"/>
      <c r="RK8" s="36"/>
      <c r="RL8" s="36"/>
      <c r="RM8" s="36"/>
      <c r="RN8" s="36"/>
      <c r="RO8" s="36"/>
      <c r="RP8" s="36"/>
      <c r="RQ8" s="36"/>
      <c r="RR8" s="36"/>
      <c r="RS8" s="36"/>
      <c r="RT8" s="36"/>
      <c r="RU8" s="36"/>
      <c r="RV8" s="36"/>
      <c r="RW8" s="36"/>
      <c r="RX8" s="36"/>
      <c r="RY8" s="36"/>
      <c r="RZ8" s="36"/>
      <c r="SA8" s="36"/>
      <c r="SB8" s="36"/>
      <c r="SC8" s="36"/>
      <c r="SD8" s="36"/>
      <c r="SE8" s="36"/>
      <c r="SF8" s="36"/>
      <c r="SG8" s="36"/>
      <c r="SH8" s="36"/>
      <c r="SI8" s="36"/>
      <c r="SJ8" s="36"/>
      <c r="SK8" s="36"/>
      <c r="SL8" s="36"/>
      <c r="SM8" s="36"/>
      <c r="SN8" s="36"/>
      <c r="SO8" s="36"/>
      <c r="SP8" s="36"/>
      <c r="SQ8" s="36"/>
      <c r="SR8" s="36"/>
      <c r="SS8" s="36"/>
      <c r="ST8" s="36"/>
      <c r="SU8" s="36"/>
      <c r="SV8" s="36"/>
      <c r="SW8" s="36"/>
      <c r="SX8" s="36"/>
      <c r="SY8" s="36"/>
      <c r="SZ8" s="36"/>
      <c r="TA8" s="36"/>
      <c r="TB8" s="36"/>
      <c r="TC8" s="36"/>
      <c r="TD8" s="36"/>
      <c r="TE8" s="36"/>
      <c r="TF8" s="36"/>
      <c r="TG8" s="36"/>
      <c r="TH8" s="36"/>
      <c r="TI8" s="36"/>
      <c r="TJ8" s="36"/>
      <c r="TK8" s="36"/>
      <c r="TL8" s="36"/>
      <c r="TM8" s="36"/>
      <c r="TN8" s="36"/>
      <c r="TO8" s="36"/>
      <c r="TP8" s="36"/>
      <c r="TQ8" s="36"/>
      <c r="TR8" s="36"/>
      <c r="TS8" s="36"/>
      <c r="TT8" s="36"/>
      <c r="TU8" s="36"/>
      <c r="TV8" s="36"/>
      <c r="TW8" s="36"/>
      <c r="TX8" s="36"/>
      <c r="TY8" s="36"/>
      <c r="TZ8" s="36"/>
      <c r="UA8" s="36"/>
      <c r="UB8" s="36"/>
      <c r="UC8" s="36"/>
      <c r="UD8" s="36"/>
      <c r="UE8" s="36"/>
      <c r="UF8" s="36"/>
      <c r="UG8" s="36"/>
      <c r="UH8" s="36"/>
      <c r="UI8" s="36"/>
      <c r="UJ8" s="36"/>
      <c r="UK8" s="36"/>
      <c r="UL8" s="36"/>
      <c r="UM8" s="36"/>
      <c r="UN8" s="36"/>
      <c r="UO8" s="36"/>
      <c r="UP8" s="36"/>
      <c r="UQ8" s="36"/>
      <c r="UR8" s="36"/>
      <c r="US8" s="36"/>
      <c r="UT8" s="36"/>
      <c r="UU8" s="36"/>
      <c r="UV8" s="36"/>
      <c r="UW8" s="36"/>
      <c r="UX8" s="36"/>
      <c r="UY8" s="36"/>
      <c r="UZ8" s="36"/>
      <c r="VA8" s="36"/>
      <c r="VB8" s="36"/>
      <c r="VC8" s="36"/>
      <c r="VD8" s="36"/>
      <c r="VE8" s="36"/>
      <c r="VF8" s="36"/>
      <c r="VG8" s="36"/>
      <c r="VH8" s="36"/>
      <c r="VI8" s="36"/>
      <c r="VJ8" s="36"/>
      <c r="VK8" s="36"/>
      <c r="VL8" s="36"/>
      <c r="VM8" s="36"/>
      <c r="VN8" s="36"/>
      <c r="VO8" s="36"/>
      <c r="VP8" s="36"/>
      <c r="VQ8" s="36"/>
      <c r="VR8" s="36"/>
      <c r="VS8" s="36"/>
      <c r="VT8" s="36"/>
      <c r="VU8" s="36"/>
      <c r="VV8" s="36"/>
      <c r="VW8" s="36"/>
      <c r="VX8" s="36"/>
      <c r="VY8" s="36"/>
      <c r="VZ8" s="36"/>
      <c r="WA8" s="36"/>
      <c r="WB8" s="36"/>
      <c r="WC8" s="36"/>
      <c r="WD8" s="36"/>
      <c r="WE8" s="36"/>
      <c r="WF8" s="36"/>
      <c r="WG8" s="36"/>
      <c r="WH8" s="36"/>
      <c r="WI8" s="36"/>
      <c r="WJ8" s="36"/>
      <c r="WK8" s="36"/>
      <c r="WL8" s="36"/>
      <c r="WM8" s="36"/>
      <c r="WN8" s="36"/>
      <c r="WO8" s="36"/>
      <c r="WP8" s="36"/>
      <c r="WQ8" s="36"/>
      <c r="WR8" s="36"/>
      <c r="WS8" s="36"/>
      <c r="WT8" s="36"/>
      <c r="WU8" s="36"/>
      <c r="WV8" s="36"/>
      <c r="WW8" s="36"/>
      <c r="WX8" s="36"/>
      <c r="WY8" s="36"/>
      <c r="WZ8" s="36"/>
      <c r="XA8" s="36"/>
      <c r="XB8" s="36"/>
      <c r="XC8" s="36"/>
      <c r="XD8" s="36"/>
      <c r="XE8" s="36"/>
      <c r="XF8" s="36"/>
      <c r="XG8" s="36"/>
      <c r="XH8" s="36"/>
      <c r="XI8" s="36"/>
      <c r="XJ8" s="36"/>
      <c r="XK8" s="36"/>
      <c r="XL8" s="36"/>
      <c r="XM8" s="36"/>
      <c r="XN8" s="36"/>
      <c r="XO8" s="36"/>
      <c r="XP8" s="36"/>
      <c r="XQ8" s="36"/>
      <c r="XR8" s="36"/>
      <c r="XS8" s="36"/>
      <c r="XT8" s="36"/>
      <c r="XU8" s="36"/>
      <c r="XV8" s="36"/>
      <c r="XW8" s="36"/>
      <c r="XX8" s="36"/>
      <c r="XY8" s="36"/>
      <c r="XZ8" s="36"/>
      <c r="YA8" s="36"/>
      <c r="YB8" s="36"/>
      <c r="YC8" s="36"/>
      <c r="YD8" s="36"/>
      <c r="YE8" s="36"/>
      <c r="YF8" s="36"/>
      <c r="YG8" s="36"/>
      <c r="YH8" s="36"/>
      <c r="YI8" s="36"/>
      <c r="YJ8" s="36"/>
      <c r="YK8" s="36"/>
      <c r="YL8" s="36"/>
      <c r="YM8" s="36"/>
      <c r="YN8" s="36"/>
      <c r="YO8" s="36"/>
      <c r="YP8" s="36"/>
      <c r="YQ8" s="36"/>
      <c r="YR8" s="36"/>
      <c r="YS8" s="36"/>
      <c r="YT8" s="36"/>
      <c r="YU8" s="36"/>
      <c r="YV8" s="36"/>
      <c r="YW8" s="36"/>
      <c r="YX8" s="36"/>
      <c r="YY8" s="36"/>
      <c r="YZ8" s="36"/>
      <c r="ZA8" s="36"/>
      <c r="ZB8" s="36"/>
      <c r="ZC8" s="36"/>
      <c r="ZD8" s="36"/>
      <c r="ZE8" s="36"/>
      <c r="ZF8" s="36"/>
      <c r="ZG8" s="36"/>
      <c r="ZH8" s="36"/>
      <c r="ZI8" s="36"/>
      <c r="ZJ8" s="36"/>
      <c r="ZK8" s="36"/>
      <c r="ZL8" s="36"/>
      <c r="ZM8" s="36"/>
      <c r="ZN8" s="36"/>
      <c r="ZO8" s="36"/>
      <c r="ZP8" s="36"/>
      <c r="ZQ8" s="36"/>
      <c r="ZR8" s="36"/>
      <c r="ZS8" s="36"/>
      <c r="ZT8" s="36"/>
      <c r="ZU8" s="36"/>
      <c r="ZV8" s="36"/>
      <c r="ZW8" s="36"/>
      <c r="ZX8" s="36"/>
      <c r="ZY8" s="36"/>
      <c r="ZZ8" s="36"/>
      <c r="AAA8" s="36"/>
      <c r="AAB8" s="36"/>
      <c r="AAC8" s="36"/>
      <c r="AAD8" s="36"/>
      <c r="AAE8" s="36"/>
      <c r="AAF8" s="36"/>
      <c r="AAG8" s="36"/>
      <c r="AAH8" s="36"/>
      <c r="AAI8" s="36"/>
      <c r="AAJ8" s="36"/>
      <c r="AAK8" s="36"/>
      <c r="AAL8" s="36"/>
      <c r="AAM8" s="36"/>
      <c r="AAN8" s="36"/>
      <c r="AAO8" s="36"/>
      <c r="AAP8" s="36"/>
      <c r="AAQ8" s="36"/>
      <c r="AAR8" s="36"/>
      <c r="AAS8" s="36"/>
      <c r="AAT8" s="36"/>
      <c r="AAU8" s="36"/>
      <c r="AAV8" s="36"/>
      <c r="AAW8" s="36"/>
      <c r="AAX8" s="36"/>
      <c r="AAY8" s="36"/>
      <c r="AAZ8" s="36"/>
      <c r="ABA8" s="36"/>
      <c r="ABB8" s="36"/>
      <c r="ABC8" s="36"/>
      <c r="ABD8" s="36"/>
      <c r="ABE8" s="36"/>
      <c r="ABF8" s="36"/>
      <c r="ABG8" s="36"/>
      <c r="ABH8" s="36"/>
      <c r="ABI8" s="36"/>
      <c r="ABJ8" s="36"/>
      <c r="ABK8" s="36"/>
      <c r="ABL8" s="36"/>
      <c r="ABM8" s="36"/>
      <c r="ABN8" s="36"/>
      <c r="ABO8" s="36"/>
      <c r="ABP8" s="36"/>
      <c r="ABQ8" s="36"/>
      <c r="ABR8" s="36"/>
      <c r="ABS8" s="36"/>
      <c r="ABT8" s="36"/>
      <c r="ABU8" s="36"/>
      <c r="ABV8" s="36"/>
      <c r="ABW8" s="36"/>
      <c r="ABX8" s="36"/>
      <c r="ABY8" s="36"/>
      <c r="ABZ8" s="36"/>
      <c r="ACA8" s="36"/>
      <c r="ACB8" s="36"/>
      <c r="ACC8" s="36"/>
      <c r="ACD8" s="36"/>
      <c r="ACE8" s="36"/>
      <c r="ACF8" s="36"/>
      <c r="ACG8" s="36"/>
      <c r="ACH8" s="36"/>
      <c r="ACI8" s="36"/>
      <c r="ACJ8" s="36"/>
      <c r="ACK8" s="36"/>
      <c r="ACL8" s="36"/>
      <c r="ACM8" s="36"/>
      <c r="ACN8" s="36"/>
      <c r="ACO8" s="36"/>
      <c r="ACP8" s="36"/>
      <c r="ACQ8" s="36"/>
      <c r="ACR8" s="36"/>
      <c r="ACS8" s="36"/>
      <c r="ACT8" s="36"/>
      <c r="ACU8" s="36"/>
      <c r="ACV8" s="36"/>
      <c r="ACW8" s="36"/>
      <c r="ACX8" s="36"/>
      <c r="ACY8" s="36"/>
      <c r="ACZ8" s="36"/>
      <c r="ADA8" s="36"/>
      <c r="ADB8" s="36"/>
      <c r="ADC8" s="36"/>
      <c r="ADD8" s="36"/>
      <c r="ADE8" s="36"/>
      <c r="ADF8" s="36"/>
      <c r="ADG8" s="36"/>
      <c r="ADH8" s="36"/>
      <c r="ADI8" s="36"/>
      <c r="ADJ8" s="36"/>
      <c r="ADK8" s="36"/>
      <c r="ADL8" s="36"/>
      <c r="ADM8" s="36"/>
      <c r="ADN8" s="36"/>
      <c r="ADO8" s="36"/>
      <c r="ADP8" s="36"/>
      <c r="ADQ8" s="36"/>
      <c r="ADR8" s="36"/>
      <c r="ADS8" s="36"/>
      <c r="ADT8" s="36"/>
      <c r="ADU8" s="36"/>
      <c r="ADV8" s="36"/>
      <c r="ADW8" s="36"/>
      <c r="ADX8" s="36"/>
      <c r="ADY8" s="36"/>
      <c r="ADZ8" s="36"/>
      <c r="AEA8" s="36"/>
      <c r="AEB8" s="36"/>
      <c r="AEC8" s="36"/>
      <c r="AED8" s="36"/>
      <c r="AEE8" s="36"/>
      <c r="AEF8" s="36"/>
      <c r="AEG8" s="36"/>
      <c r="AEH8" s="36"/>
      <c r="AEI8" s="36"/>
      <c r="AEJ8" s="36"/>
      <c r="AEK8" s="36"/>
      <c r="AEL8" s="36"/>
      <c r="AEM8" s="36"/>
      <c r="AEN8" s="36"/>
      <c r="AEO8" s="36"/>
      <c r="AEP8" s="36"/>
      <c r="AEQ8" s="36"/>
      <c r="AER8" s="36"/>
      <c r="AES8" s="36"/>
      <c r="AET8" s="36"/>
      <c r="AEU8" s="36"/>
      <c r="AEV8" s="36"/>
      <c r="AEW8" s="36"/>
      <c r="AEX8" s="36"/>
      <c r="AEY8" s="36"/>
      <c r="AEZ8" s="36"/>
      <c r="AFA8" s="36"/>
      <c r="AFB8" s="36"/>
      <c r="AFC8" s="36"/>
      <c r="AFD8" s="36"/>
      <c r="AFE8" s="36"/>
      <c r="AFF8" s="36"/>
      <c r="AFG8" s="36"/>
      <c r="AFH8" s="36"/>
      <c r="AFI8" s="36"/>
      <c r="AFJ8" s="36"/>
      <c r="AFK8" s="36"/>
      <c r="AFL8" s="36"/>
      <c r="AFM8" s="36"/>
      <c r="AFN8" s="36"/>
      <c r="AFO8" s="36"/>
      <c r="AFP8" s="36"/>
      <c r="AFQ8" s="36"/>
      <c r="AFR8" s="36"/>
      <c r="AFS8" s="36"/>
      <c r="AFT8" s="36"/>
      <c r="AFU8" s="36"/>
      <c r="AFV8" s="36"/>
      <c r="AFW8" s="36"/>
      <c r="AFX8" s="36"/>
      <c r="AFY8" s="36"/>
      <c r="AFZ8" s="36"/>
      <c r="AGA8" s="36"/>
      <c r="AGB8" s="36"/>
      <c r="AGC8" s="36"/>
      <c r="AGD8" s="36"/>
      <c r="AGE8" s="36"/>
      <c r="AGF8" s="36"/>
      <c r="AGG8" s="36"/>
      <c r="AGH8" s="36"/>
      <c r="AGI8" s="36"/>
      <c r="AGJ8" s="36"/>
      <c r="AGK8" s="36"/>
      <c r="AGL8" s="36"/>
      <c r="AGM8" s="36"/>
      <c r="AGN8" s="36"/>
      <c r="AGO8" s="36"/>
      <c r="AGP8" s="36"/>
      <c r="AGQ8" s="36"/>
      <c r="AGR8" s="36"/>
      <c r="AGS8" s="36"/>
      <c r="AGT8" s="36"/>
      <c r="AGU8" s="36"/>
      <c r="AGV8" s="36"/>
      <c r="AGW8" s="36"/>
      <c r="AGX8" s="36"/>
      <c r="AGY8" s="36"/>
      <c r="AGZ8" s="36"/>
      <c r="AHA8" s="36"/>
      <c r="AHB8" s="36"/>
      <c r="AHC8" s="36"/>
      <c r="AHD8" s="36"/>
      <c r="AHE8" s="36"/>
      <c r="AHF8" s="36"/>
      <c r="AHG8" s="36"/>
      <c r="AHH8" s="36"/>
      <c r="AHI8" s="36"/>
      <c r="AHJ8" s="36"/>
      <c r="AHK8" s="36"/>
      <c r="AHL8" s="36"/>
      <c r="AHM8" s="36"/>
      <c r="AHN8" s="36"/>
      <c r="AHO8" s="36"/>
      <c r="AHP8" s="36"/>
      <c r="AHQ8" s="36"/>
      <c r="AHR8" s="36"/>
      <c r="AHS8" s="36"/>
      <c r="AHT8" s="36"/>
      <c r="AHU8" s="36"/>
      <c r="AHV8" s="36"/>
      <c r="AHW8" s="36"/>
      <c r="AHX8" s="36"/>
      <c r="AHY8" s="36"/>
      <c r="AHZ8" s="36"/>
      <c r="AIA8" s="36"/>
      <c r="AIB8" s="36"/>
      <c r="AIC8" s="36"/>
      <c r="AID8" s="36"/>
      <c r="AIE8" s="36"/>
      <c r="AIF8" s="36"/>
      <c r="AIG8" s="36"/>
      <c r="AIH8" s="36"/>
      <c r="AII8" s="36"/>
      <c r="AIJ8" s="36"/>
      <c r="AIK8" s="36"/>
      <c r="AIL8" s="36"/>
      <c r="AIM8" s="36"/>
      <c r="AIN8" s="36"/>
      <c r="AIO8" s="36"/>
      <c r="AIP8" s="36"/>
      <c r="AIQ8" s="36"/>
      <c r="AIR8" s="36"/>
      <c r="AIS8" s="36"/>
      <c r="AIT8" s="36"/>
      <c r="AIU8" s="36"/>
      <c r="AIV8" s="36"/>
      <c r="AIW8" s="36"/>
      <c r="AIX8" s="36"/>
      <c r="AIY8" s="36"/>
      <c r="AIZ8" s="36"/>
      <c r="AJA8" s="36"/>
      <c r="AJB8" s="36"/>
      <c r="AJC8" s="36"/>
      <c r="AJD8" s="36"/>
      <c r="AJE8" s="36"/>
      <c r="AJF8" s="36"/>
      <c r="AJG8" s="36"/>
      <c r="AJH8" s="36"/>
      <c r="AJI8" s="36"/>
      <c r="AJJ8" s="36"/>
      <c r="AJK8" s="36"/>
      <c r="AJL8" s="36"/>
      <c r="AJM8" s="36"/>
      <c r="AJN8" s="36"/>
      <c r="AJO8" s="36"/>
      <c r="AJP8" s="36"/>
      <c r="AJQ8" s="36"/>
      <c r="AJR8" s="36"/>
      <c r="AJS8" s="36"/>
      <c r="AJT8" s="36"/>
      <c r="AJU8" s="36"/>
      <c r="AJV8" s="36"/>
      <c r="AJW8" s="36"/>
      <c r="AJX8" s="36"/>
      <c r="AJY8" s="36"/>
      <c r="AJZ8" s="36"/>
      <c r="AKA8" s="36"/>
      <c r="AKB8" s="36"/>
      <c r="AKC8" s="36"/>
      <c r="AKD8" s="36"/>
      <c r="AKE8" s="36"/>
      <c r="AKF8" s="36"/>
      <c r="AKG8" s="36"/>
      <c r="AKH8" s="36"/>
      <c r="AKI8" s="36"/>
      <c r="AKJ8" s="36"/>
      <c r="AKK8" s="36"/>
      <c r="AKL8" s="36"/>
      <c r="AKM8" s="36"/>
      <c r="AKN8" s="36"/>
      <c r="AKO8" s="36"/>
      <c r="AKP8" s="36"/>
      <c r="AKQ8" s="36"/>
      <c r="AKR8" s="36"/>
      <c r="AKS8" s="36"/>
      <c r="AKT8" s="36"/>
      <c r="AKU8" s="36"/>
      <c r="AKV8" s="36"/>
      <c r="AKW8" s="36"/>
      <c r="AKX8" s="36"/>
      <c r="AKY8" s="36"/>
      <c r="AKZ8" s="36"/>
      <c r="ALA8" s="36"/>
      <c r="ALB8" s="36"/>
      <c r="ALC8" s="36"/>
      <c r="ALD8" s="36"/>
      <c r="ALE8" s="36"/>
      <c r="ALF8" s="36"/>
      <c r="ALG8" s="36"/>
      <c r="ALH8" s="36"/>
      <c r="ALI8" s="36"/>
      <c r="ALJ8" s="36"/>
      <c r="ALK8" s="36"/>
      <c r="ALL8" s="36"/>
      <c r="ALM8" s="36"/>
      <c r="ALN8" s="36"/>
      <c r="ALO8" s="36"/>
      <c r="ALP8" s="36"/>
      <c r="ALQ8" s="36"/>
      <c r="ALR8" s="36"/>
      <c r="ALS8" s="36"/>
      <c r="ALT8" s="36"/>
      <c r="ALU8" s="36"/>
      <c r="ALV8" s="36"/>
      <c r="ALW8" s="36"/>
      <c r="ALX8" s="36"/>
      <c r="ALY8" s="36"/>
      <c r="ALZ8" s="36"/>
      <c r="AMA8" s="36"/>
      <c r="AMB8" s="36"/>
      <c r="AMC8" s="36"/>
      <c r="AMD8" s="36"/>
      <c r="AME8" s="36"/>
      <c r="AMF8" s="36"/>
      <c r="AMG8" s="36"/>
      <c r="AMH8" s="36"/>
      <c r="AMI8" s="36"/>
      <c r="AMJ8" s="36"/>
      <c r="AMK8" s="36"/>
      <c r="AML8" s="36"/>
      <c r="AMM8" s="36"/>
    </row>
    <row r="9" spans="1:1027" s="51" customFormat="1" ht="15" hidden="1" customHeight="1">
      <c r="A9" s="349"/>
      <c r="B9" s="350"/>
      <c r="C9" s="361"/>
      <c r="D9" s="9" t="s">
        <v>15</v>
      </c>
      <c r="E9" s="9" t="s">
        <v>29</v>
      </c>
      <c r="F9" s="21" t="s">
        <v>20</v>
      </c>
      <c r="G9" s="21"/>
      <c r="H9" s="258"/>
      <c r="I9" s="10" t="s">
        <v>216</v>
      </c>
      <c r="J9" s="249" t="s">
        <v>14</v>
      </c>
      <c r="K9" s="22" t="s">
        <v>22</v>
      </c>
      <c r="L9" s="249" t="s">
        <v>118</v>
      </c>
      <c r="M9" s="250"/>
      <c r="N9" s="301"/>
      <c r="O9" s="179"/>
      <c r="P9" s="8"/>
      <c r="Q9" s="38"/>
      <c r="R9" s="38"/>
      <c r="S9" s="99"/>
      <c r="T9" s="75"/>
      <c r="U9" s="75"/>
      <c r="V9" s="75"/>
      <c r="W9" s="75"/>
      <c r="X9" s="75"/>
      <c r="Y9" s="75"/>
      <c r="Z9" s="75"/>
      <c r="AA9" s="115"/>
      <c r="AB9" s="75"/>
      <c r="AC9" s="75"/>
      <c r="AD9" s="75"/>
      <c r="AE9" s="75"/>
      <c r="AF9" s="75"/>
      <c r="AG9" s="75"/>
      <c r="AH9" s="75"/>
      <c r="AI9" s="115"/>
      <c r="AJ9" s="75"/>
      <c r="AK9" s="75"/>
      <c r="AL9" s="75"/>
      <c r="AM9" s="75"/>
      <c r="AN9" s="75"/>
      <c r="AO9" s="75"/>
      <c r="AP9" s="75"/>
      <c r="AQ9" s="99"/>
      <c r="AR9" s="34"/>
      <c r="AS9" s="34"/>
      <c r="AT9" s="34"/>
      <c r="AU9" s="8"/>
      <c r="AV9" s="8"/>
      <c r="AW9" s="38"/>
      <c r="AX9" s="38"/>
      <c r="AY9" s="99"/>
      <c r="AZ9" s="34"/>
      <c r="BA9" s="34"/>
      <c r="BB9" s="34"/>
      <c r="BC9" s="8"/>
      <c r="BD9" s="8"/>
      <c r="BE9" s="38"/>
      <c r="BF9" s="38"/>
      <c r="BG9" s="99"/>
      <c r="BH9" s="34"/>
      <c r="BI9" s="34"/>
      <c r="BJ9" s="34"/>
      <c r="BK9" s="8"/>
      <c r="BL9" s="8"/>
      <c r="BM9" s="34"/>
      <c r="BN9" s="38"/>
      <c r="BO9" s="99"/>
      <c r="BP9" s="34"/>
      <c r="BQ9" s="34"/>
      <c r="BR9" s="34"/>
      <c r="BS9" s="8"/>
      <c r="BT9" s="8"/>
      <c r="BU9" s="38"/>
      <c r="BV9" s="38"/>
      <c r="BW9" s="99"/>
      <c r="BX9" s="157"/>
      <c r="BY9" s="157"/>
      <c r="BZ9" s="157"/>
      <c r="CA9" s="157"/>
      <c r="CB9" s="157"/>
      <c r="CC9" s="157"/>
      <c r="CD9" s="157"/>
      <c r="CE9" s="121"/>
      <c r="CF9" s="121"/>
      <c r="CG9" s="121"/>
      <c r="CH9" s="121"/>
      <c r="CI9" s="121"/>
      <c r="CJ9" s="121"/>
      <c r="CK9" s="121"/>
      <c r="CL9" s="121"/>
      <c r="CM9" s="121"/>
      <c r="CN9" s="121"/>
      <c r="CO9" s="121"/>
      <c r="CP9" s="121"/>
      <c r="CQ9" s="121"/>
      <c r="CR9" s="121"/>
      <c r="CS9" s="121"/>
      <c r="CT9" s="121"/>
      <c r="CU9" s="121"/>
      <c r="CV9" s="121"/>
      <c r="CW9" s="121"/>
      <c r="CX9" s="121"/>
      <c r="CY9" s="121"/>
      <c r="CZ9" s="121"/>
      <c r="DA9" s="121"/>
      <c r="DB9" s="121"/>
      <c r="DC9" s="121"/>
      <c r="DD9" s="121"/>
      <c r="DE9" s="121"/>
      <c r="DF9" s="121"/>
      <c r="DG9" s="121"/>
      <c r="DH9" s="121"/>
      <c r="DI9" s="121"/>
      <c r="DJ9" s="121"/>
      <c r="DK9" s="121"/>
      <c r="DL9" s="121"/>
      <c r="DM9" s="121"/>
      <c r="DN9" s="121"/>
      <c r="DO9" s="121"/>
      <c r="DP9" s="121"/>
      <c r="DQ9" s="121"/>
      <c r="DR9" s="121"/>
      <c r="DS9" s="121"/>
      <c r="DT9" s="121"/>
      <c r="DU9" s="121"/>
      <c r="DV9" s="121"/>
      <c r="DW9" s="121"/>
      <c r="DX9" s="121"/>
      <c r="DY9" s="121"/>
      <c r="DZ9" s="121"/>
      <c r="EA9" s="121"/>
      <c r="EB9" s="121"/>
      <c r="EC9" s="121"/>
      <c r="ED9" s="121"/>
      <c r="EE9" s="121"/>
      <c r="EF9" s="121"/>
      <c r="EG9" s="121"/>
      <c r="EH9" s="121"/>
      <c r="EI9" s="121"/>
      <c r="EJ9" s="121"/>
      <c r="EK9" s="121"/>
      <c r="EL9" s="121"/>
      <c r="EM9" s="121"/>
      <c r="EN9" s="121"/>
      <c r="EO9" s="121"/>
      <c r="EP9" s="121"/>
      <c r="EQ9" s="121"/>
      <c r="ER9" s="121"/>
      <c r="ES9" s="121"/>
      <c r="ET9" s="121"/>
      <c r="EU9" s="121"/>
      <c r="EV9" s="121"/>
      <c r="EW9" s="121"/>
      <c r="EX9" s="121"/>
      <c r="EY9" s="121"/>
      <c r="EZ9" s="121"/>
      <c r="FA9" s="121"/>
      <c r="FB9" s="121"/>
      <c r="FC9" s="121"/>
      <c r="FD9" s="121"/>
      <c r="FE9" s="121"/>
      <c r="FF9" s="121"/>
      <c r="FG9" s="121"/>
      <c r="FH9" s="121"/>
      <c r="FI9" s="121"/>
      <c r="FJ9" s="121"/>
      <c r="FK9" s="121"/>
      <c r="FL9" s="121"/>
      <c r="FM9" s="121"/>
      <c r="FN9" s="121"/>
      <c r="FO9" s="121"/>
      <c r="FP9" s="121"/>
      <c r="FQ9" s="121"/>
      <c r="FR9" s="121"/>
      <c r="FS9" s="121"/>
      <c r="FT9" s="121"/>
      <c r="FU9" s="121"/>
      <c r="FV9" s="121"/>
      <c r="FW9" s="121"/>
      <c r="FX9" s="121"/>
      <c r="FY9" s="121"/>
      <c r="FZ9" s="121"/>
      <c r="GA9" s="121"/>
      <c r="GB9" s="121"/>
      <c r="GC9" s="121"/>
      <c r="GD9" s="121"/>
      <c r="GE9" s="121"/>
      <c r="GF9" s="121"/>
      <c r="GG9" s="121"/>
      <c r="GH9" s="121"/>
      <c r="GI9" s="121"/>
      <c r="GJ9" s="121"/>
      <c r="GK9" s="121"/>
      <c r="GL9" s="121"/>
      <c r="GM9" s="121"/>
      <c r="GN9" s="121"/>
      <c r="GO9" s="121"/>
      <c r="GP9" s="121"/>
      <c r="GQ9" s="121"/>
      <c r="GR9" s="121"/>
      <c r="GS9" s="121"/>
      <c r="GT9" s="121"/>
      <c r="GU9" s="121"/>
      <c r="GV9" s="121"/>
      <c r="GW9" s="121"/>
      <c r="GX9" s="121"/>
      <c r="GY9" s="121"/>
      <c r="GZ9" s="121"/>
      <c r="HA9" s="121"/>
      <c r="HB9" s="121"/>
      <c r="HC9" s="121"/>
      <c r="HD9" s="121"/>
      <c r="HE9" s="121"/>
      <c r="HF9" s="121"/>
      <c r="HG9" s="121"/>
      <c r="HH9" s="121"/>
      <c r="HI9" s="121"/>
      <c r="HJ9" s="121"/>
      <c r="HK9" s="121"/>
      <c r="HL9" s="121"/>
      <c r="HM9" s="121"/>
      <c r="HN9" s="121"/>
      <c r="HO9" s="121"/>
      <c r="HP9" s="121"/>
      <c r="HQ9" s="121"/>
      <c r="HR9" s="121"/>
      <c r="HS9" s="121"/>
      <c r="HT9" s="121"/>
      <c r="HU9" s="121"/>
      <c r="HV9" s="121"/>
      <c r="HW9" s="121"/>
      <c r="HX9" s="121"/>
      <c r="HY9" s="121"/>
      <c r="HZ9" s="121"/>
      <c r="IA9" s="121"/>
      <c r="IB9" s="121"/>
      <c r="IC9" s="121"/>
      <c r="ID9" s="121"/>
      <c r="IE9" s="121"/>
      <c r="IF9" s="121"/>
      <c r="IG9" s="121"/>
      <c r="IH9" s="121"/>
      <c r="II9" s="121"/>
      <c r="IJ9" s="121"/>
      <c r="IK9" s="121"/>
      <c r="IL9" s="121"/>
      <c r="IM9" s="121"/>
      <c r="IN9" s="121"/>
      <c r="IO9" s="121"/>
      <c r="IP9" s="121"/>
      <c r="IQ9" s="121"/>
      <c r="IR9" s="121"/>
      <c r="IS9" s="121"/>
      <c r="IT9" s="121"/>
      <c r="IU9" s="121"/>
      <c r="IV9" s="121"/>
      <c r="IW9" s="121"/>
      <c r="IX9" s="121"/>
      <c r="IY9" s="121"/>
      <c r="IZ9" s="121"/>
      <c r="JA9" s="121"/>
      <c r="JB9" s="121"/>
      <c r="JC9" s="121"/>
      <c r="JD9" s="121"/>
      <c r="JE9" s="121"/>
      <c r="JF9" s="121"/>
      <c r="JG9" s="121"/>
      <c r="JH9" s="121"/>
      <c r="JI9" s="121"/>
      <c r="JJ9" s="121"/>
      <c r="JK9" s="121"/>
      <c r="JL9" s="121"/>
      <c r="JM9" s="121"/>
      <c r="JN9" s="121"/>
      <c r="JO9" s="121"/>
      <c r="JP9" s="121"/>
      <c r="JQ9" s="121"/>
      <c r="JR9" s="121"/>
      <c r="JS9" s="121"/>
      <c r="JT9" s="121"/>
      <c r="JU9" s="121"/>
      <c r="JV9" s="121"/>
      <c r="JW9" s="121"/>
      <c r="JX9" s="121"/>
      <c r="JY9" s="121"/>
      <c r="JZ9" s="121"/>
      <c r="KA9" s="121"/>
      <c r="KB9" s="121"/>
      <c r="KC9" s="121"/>
      <c r="KD9" s="121"/>
      <c r="KE9" s="121"/>
      <c r="KF9" s="121"/>
      <c r="KG9" s="121"/>
      <c r="KH9" s="121"/>
      <c r="KI9" s="121"/>
      <c r="KJ9" s="121"/>
      <c r="KK9" s="121"/>
      <c r="KL9" s="121"/>
      <c r="KM9" s="121"/>
      <c r="KN9" s="121"/>
      <c r="KO9" s="121"/>
      <c r="KP9" s="121"/>
      <c r="KQ9" s="121"/>
      <c r="KR9" s="121"/>
      <c r="KS9" s="121"/>
      <c r="KT9" s="121"/>
      <c r="KU9" s="121"/>
      <c r="KV9" s="121"/>
      <c r="KW9" s="121"/>
      <c r="KX9" s="121"/>
      <c r="KY9" s="121"/>
      <c r="KZ9" s="121"/>
      <c r="LA9" s="121"/>
      <c r="LB9" s="121"/>
      <c r="LC9" s="121"/>
      <c r="LD9" s="121"/>
      <c r="LE9" s="121"/>
      <c r="LF9" s="121"/>
      <c r="LG9" s="121"/>
      <c r="LH9" s="121"/>
      <c r="LI9" s="121"/>
      <c r="LJ9" s="121"/>
      <c r="LK9" s="121"/>
      <c r="LL9" s="121"/>
      <c r="LM9" s="121"/>
      <c r="LN9" s="121"/>
      <c r="LO9" s="121"/>
      <c r="LP9" s="121"/>
      <c r="LQ9" s="121"/>
      <c r="LR9" s="121"/>
      <c r="LS9" s="121"/>
      <c r="LT9" s="121"/>
      <c r="LU9" s="121"/>
      <c r="LV9" s="36"/>
      <c r="LW9" s="36"/>
      <c r="LX9" s="36"/>
      <c r="LY9" s="36"/>
      <c r="LZ9" s="36"/>
      <c r="MA9" s="36"/>
      <c r="MB9" s="36"/>
      <c r="MC9" s="36"/>
      <c r="MD9" s="36"/>
      <c r="ME9" s="36"/>
      <c r="MF9" s="36"/>
      <c r="MG9" s="36"/>
      <c r="MH9" s="36"/>
      <c r="MI9" s="36"/>
      <c r="MJ9" s="36"/>
      <c r="MK9" s="36"/>
      <c r="ML9" s="36"/>
      <c r="MM9" s="36"/>
      <c r="MN9" s="36"/>
      <c r="MO9" s="36"/>
      <c r="MP9" s="36"/>
      <c r="MQ9" s="36"/>
      <c r="MR9" s="36"/>
      <c r="MS9" s="36"/>
      <c r="MT9" s="36"/>
      <c r="MU9" s="36"/>
      <c r="MV9" s="36"/>
      <c r="MW9" s="36"/>
      <c r="MX9" s="36"/>
      <c r="MY9" s="36"/>
      <c r="MZ9" s="36"/>
      <c r="NA9" s="36"/>
      <c r="NB9" s="36"/>
      <c r="NC9" s="36"/>
      <c r="ND9" s="36"/>
      <c r="NE9" s="36"/>
      <c r="NF9" s="36"/>
      <c r="NG9" s="36"/>
      <c r="NH9" s="36"/>
      <c r="NI9" s="36"/>
      <c r="NJ9" s="36"/>
      <c r="NK9" s="36"/>
      <c r="NL9" s="36"/>
      <c r="NM9" s="36"/>
      <c r="NN9" s="36"/>
      <c r="NO9" s="36"/>
      <c r="NP9" s="36"/>
      <c r="NQ9" s="36"/>
      <c r="NR9" s="36"/>
      <c r="NS9" s="36"/>
      <c r="NT9" s="36"/>
      <c r="NU9" s="36"/>
      <c r="NV9" s="36"/>
      <c r="NW9" s="36"/>
      <c r="NX9" s="36"/>
      <c r="NY9" s="36"/>
      <c r="NZ9" s="36"/>
      <c r="OA9" s="36"/>
      <c r="OB9" s="36"/>
      <c r="OC9" s="36"/>
      <c r="OD9" s="36"/>
      <c r="OE9" s="36"/>
      <c r="OF9" s="36"/>
      <c r="OG9" s="36"/>
      <c r="OH9" s="36"/>
      <c r="OI9" s="36"/>
      <c r="OJ9" s="36"/>
      <c r="OK9" s="36"/>
      <c r="OL9" s="36"/>
      <c r="OM9" s="36"/>
      <c r="ON9" s="36"/>
      <c r="OO9" s="36"/>
      <c r="OP9" s="36"/>
      <c r="OQ9" s="36"/>
      <c r="OR9" s="36"/>
      <c r="OS9" s="36"/>
      <c r="OT9" s="36"/>
      <c r="OU9" s="36"/>
      <c r="OV9" s="36"/>
      <c r="OW9" s="36"/>
      <c r="OX9" s="36"/>
      <c r="OY9" s="36"/>
      <c r="OZ9" s="36"/>
      <c r="PA9" s="36"/>
      <c r="PB9" s="36"/>
      <c r="PC9" s="36"/>
      <c r="PD9" s="36"/>
      <c r="PE9" s="36"/>
      <c r="PF9" s="36"/>
      <c r="PG9" s="36"/>
      <c r="PH9" s="36"/>
      <c r="PI9" s="36"/>
      <c r="PJ9" s="36"/>
      <c r="PK9" s="36"/>
      <c r="PL9" s="36"/>
      <c r="PM9" s="36"/>
      <c r="PN9" s="36"/>
      <c r="PO9" s="36"/>
      <c r="PP9" s="36"/>
      <c r="PQ9" s="36"/>
      <c r="PR9" s="36"/>
      <c r="PS9" s="36"/>
      <c r="PT9" s="36"/>
      <c r="PU9" s="36"/>
      <c r="PV9" s="36"/>
      <c r="PW9" s="36"/>
      <c r="PX9" s="36"/>
      <c r="PY9" s="36"/>
      <c r="PZ9" s="36"/>
      <c r="QA9" s="36"/>
      <c r="QB9" s="36"/>
      <c r="QC9" s="36"/>
      <c r="QD9" s="36"/>
      <c r="QE9" s="36"/>
      <c r="QF9" s="36"/>
      <c r="QG9" s="36"/>
      <c r="QH9" s="36"/>
      <c r="QI9" s="36"/>
      <c r="QJ9" s="36"/>
      <c r="QK9" s="36"/>
      <c r="QL9" s="36"/>
      <c r="QM9" s="36"/>
      <c r="QN9" s="36"/>
      <c r="QO9" s="36"/>
      <c r="QP9" s="36"/>
      <c r="QQ9" s="36"/>
      <c r="QR9" s="36"/>
      <c r="QS9" s="36"/>
      <c r="QT9" s="36"/>
      <c r="QU9" s="36"/>
      <c r="QV9" s="36"/>
      <c r="QW9" s="36"/>
      <c r="QX9" s="36"/>
      <c r="QY9" s="36"/>
      <c r="QZ9" s="36"/>
      <c r="RA9" s="36"/>
      <c r="RB9" s="36"/>
      <c r="RC9" s="36"/>
      <c r="RD9" s="36"/>
      <c r="RE9" s="36"/>
      <c r="RF9" s="36"/>
      <c r="RG9" s="36"/>
      <c r="RH9" s="36"/>
      <c r="RI9" s="36"/>
      <c r="RJ9" s="36"/>
      <c r="RK9" s="36"/>
      <c r="RL9" s="36"/>
      <c r="RM9" s="36"/>
      <c r="RN9" s="36"/>
      <c r="RO9" s="36"/>
      <c r="RP9" s="36"/>
      <c r="RQ9" s="36"/>
      <c r="RR9" s="36"/>
      <c r="RS9" s="36"/>
      <c r="RT9" s="36"/>
      <c r="RU9" s="36"/>
      <c r="RV9" s="36"/>
      <c r="RW9" s="36"/>
      <c r="RX9" s="36"/>
      <c r="RY9" s="36"/>
      <c r="RZ9" s="36"/>
      <c r="SA9" s="36"/>
      <c r="SB9" s="36"/>
      <c r="SC9" s="36"/>
      <c r="SD9" s="36"/>
      <c r="SE9" s="36"/>
      <c r="SF9" s="36"/>
      <c r="SG9" s="36"/>
      <c r="SH9" s="36"/>
      <c r="SI9" s="36"/>
      <c r="SJ9" s="36"/>
      <c r="SK9" s="36"/>
      <c r="SL9" s="36"/>
      <c r="SM9" s="36"/>
      <c r="SN9" s="36"/>
      <c r="SO9" s="36"/>
      <c r="SP9" s="36"/>
      <c r="SQ9" s="36"/>
      <c r="SR9" s="36"/>
      <c r="SS9" s="36"/>
      <c r="ST9" s="36"/>
      <c r="SU9" s="36"/>
      <c r="SV9" s="36"/>
      <c r="SW9" s="36"/>
      <c r="SX9" s="36"/>
      <c r="SY9" s="36"/>
      <c r="SZ9" s="36"/>
      <c r="TA9" s="36"/>
      <c r="TB9" s="36"/>
      <c r="TC9" s="36"/>
      <c r="TD9" s="36"/>
      <c r="TE9" s="36"/>
      <c r="TF9" s="36"/>
      <c r="TG9" s="36"/>
      <c r="TH9" s="36"/>
      <c r="TI9" s="36"/>
      <c r="TJ9" s="36"/>
      <c r="TK9" s="36"/>
      <c r="TL9" s="36"/>
      <c r="TM9" s="36"/>
      <c r="TN9" s="36"/>
      <c r="TO9" s="36"/>
      <c r="TP9" s="36"/>
      <c r="TQ9" s="36"/>
      <c r="TR9" s="36"/>
      <c r="TS9" s="36"/>
      <c r="TT9" s="36"/>
      <c r="TU9" s="36"/>
      <c r="TV9" s="36"/>
      <c r="TW9" s="36"/>
      <c r="TX9" s="36"/>
      <c r="TY9" s="36"/>
      <c r="TZ9" s="36"/>
      <c r="UA9" s="36"/>
      <c r="UB9" s="36"/>
      <c r="UC9" s="36"/>
      <c r="UD9" s="36"/>
      <c r="UE9" s="36"/>
      <c r="UF9" s="36"/>
      <c r="UG9" s="36"/>
      <c r="UH9" s="36"/>
      <c r="UI9" s="36"/>
      <c r="UJ9" s="36"/>
      <c r="UK9" s="36"/>
      <c r="UL9" s="36"/>
      <c r="UM9" s="36"/>
      <c r="UN9" s="36"/>
      <c r="UO9" s="36"/>
      <c r="UP9" s="36"/>
      <c r="UQ9" s="36"/>
      <c r="UR9" s="36"/>
      <c r="US9" s="36"/>
      <c r="UT9" s="36"/>
      <c r="UU9" s="36"/>
      <c r="UV9" s="36"/>
      <c r="UW9" s="36"/>
      <c r="UX9" s="36"/>
      <c r="UY9" s="36"/>
      <c r="UZ9" s="36"/>
      <c r="VA9" s="36"/>
      <c r="VB9" s="36"/>
      <c r="VC9" s="36"/>
      <c r="VD9" s="36"/>
      <c r="VE9" s="36"/>
      <c r="VF9" s="36"/>
      <c r="VG9" s="36"/>
      <c r="VH9" s="36"/>
      <c r="VI9" s="36"/>
      <c r="VJ9" s="36"/>
      <c r="VK9" s="36"/>
      <c r="VL9" s="36"/>
      <c r="VM9" s="36"/>
      <c r="VN9" s="36"/>
      <c r="VO9" s="36"/>
      <c r="VP9" s="36"/>
      <c r="VQ9" s="36"/>
      <c r="VR9" s="36"/>
      <c r="VS9" s="36"/>
      <c r="VT9" s="36"/>
      <c r="VU9" s="36"/>
      <c r="VV9" s="36"/>
      <c r="VW9" s="36"/>
      <c r="VX9" s="36"/>
      <c r="VY9" s="36"/>
      <c r="VZ9" s="36"/>
      <c r="WA9" s="36"/>
      <c r="WB9" s="36"/>
      <c r="WC9" s="36"/>
      <c r="WD9" s="36"/>
      <c r="WE9" s="36"/>
      <c r="WF9" s="36"/>
      <c r="WG9" s="36"/>
      <c r="WH9" s="36"/>
      <c r="WI9" s="36"/>
      <c r="WJ9" s="36"/>
      <c r="WK9" s="36"/>
      <c r="WL9" s="36"/>
      <c r="WM9" s="36"/>
      <c r="WN9" s="36"/>
      <c r="WO9" s="36"/>
      <c r="WP9" s="36"/>
      <c r="WQ9" s="36"/>
      <c r="WR9" s="36"/>
      <c r="WS9" s="36"/>
      <c r="WT9" s="36"/>
      <c r="WU9" s="36"/>
      <c r="WV9" s="36"/>
      <c r="WW9" s="36"/>
      <c r="WX9" s="36"/>
      <c r="WY9" s="36"/>
      <c r="WZ9" s="36"/>
      <c r="XA9" s="36"/>
      <c r="XB9" s="36"/>
      <c r="XC9" s="36"/>
      <c r="XD9" s="36"/>
      <c r="XE9" s="36"/>
      <c r="XF9" s="36"/>
      <c r="XG9" s="36"/>
      <c r="XH9" s="36"/>
      <c r="XI9" s="36"/>
      <c r="XJ9" s="36"/>
      <c r="XK9" s="36"/>
      <c r="XL9" s="36"/>
      <c r="XM9" s="36"/>
      <c r="XN9" s="36"/>
      <c r="XO9" s="36"/>
      <c r="XP9" s="36"/>
      <c r="XQ9" s="36"/>
      <c r="XR9" s="36"/>
      <c r="XS9" s="36"/>
      <c r="XT9" s="36"/>
      <c r="XU9" s="36"/>
      <c r="XV9" s="36"/>
      <c r="XW9" s="36"/>
      <c r="XX9" s="36"/>
      <c r="XY9" s="36"/>
      <c r="XZ9" s="36"/>
      <c r="YA9" s="36"/>
      <c r="YB9" s="36"/>
      <c r="YC9" s="36"/>
      <c r="YD9" s="36"/>
      <c r="YE9" s="36"/>
      <c r="YF9" s="36"/>
      <c r="YG9" s="36"/>
      <c r="YH9" s="36"/>
      <c r="YI9" s="36"/>
      <c r="YJ9" s="36"/>
      <c r="YK9" s="36"/>
      <c r="YL9" s="36"/>
      <c r="YM9" s="36"/>
      <c r="YN9" s="36"/>
      <c r="YO9" s="36"/>
      <c r="YP9" s="36"/>
      <c r="YQ9" s="36"/>
      <c r="YR9" s="36"/>
      <c r="YS9" s="36"/>
      <c r="YT9" s="36"/>
      <c r="YU9" s="36"/>
      <c r="YV9" s="36"/>
      <c r="YW9" s="36"/>
      <c r="YX9" s="36"/>
      <c r="YY9" s="36"/>
      <c r="YZ9" s="36"/>
      <c r="ZA9" s="36"/>
      <c r="ZB9" s="36"/>
      <c r="ZC9" s="36"/>
      <c r="ZD9" s="36"/>
      <c r="ZE9" s="36"/>
      <c r="ZF9" s="36"/>
      <c r="ZG9" s="36"/>
      <c r="ZH9" s="36"/>
      <c r="ZI9" s="36"/>
      <c r="ZJ9" s="36"/>
      <c r="ZK9" s="36"/>
      <c r="ZL9" s="36"/>
      <c r="ZM9" s="36"/>
      <c r="ZN9" s="36"/>
      <c r="ZO9" s="36"/>
      <c r="ZP9" s="36"/>
      <c r="ZQ9" s="36"/>
      <c r="ZR9" s="36"/>
      <c r="ZS9" s="36"/>
      <c r="ZT9" s="36"/>
      <c r="ZU9" s="36"/>
      <c r="ZV9" s="36"/>
      <c r="ZW9" s="36"/>
      <c r="ZX9" s="36"/>
      <c r="ZY9" s="36"/>
      <c r="ZZ9" s="36"/>
      <c r="AAA9" s="36"/>
      <c r="AAB9" s="36"/>
      <c r="AAC9" s="36"/>
      <c r="AAD9" s="36"/>
      <c r="AAE9" s="36"/>
      <c r="AAF9" s="36"/>
      <c r="AAG9" s="36"/>
      <c r="AAH9" s="36"/>
      <c r="AAI9" s="36"/>
      <c r="AAJ9" s="36"/>
      <c r="AAK9" s="36"/>
      <c r="AAL9" s="36"/>
      <c r="AAM9" s="36"/>
      <c r="AAN9" s="36"/>
      <c r="AAO9" s="36"/>
      <c r="AAP9" s="36"/>
      <c r="AAQ9" s="36"/>
      <c r="AAR9" s="36"/>
      <c r="AAS9" s="36"/>
      <c r="AAT9" s="36"/>
      <c r="AAU9" s="36"/>
      <c r="AAV9" s="36"/>
      <c r="AAW9" s="36"/>
      <c r="AAX9" s="36"/>
      <c r="AAY9" s="36"/>
      <c r="AAZ9" s="36"/>
      <c r="ABA9" s="36"/>
      <c r="ABB9" s="36"/>
      <c r="ABC9" s="36"/>
      <c r="ABD9" s="36"/>
      <c r="ABE9" s="36"/>
      <c r="ABF9" s="36"/>
      <c r="ABG9" s="36"/>
      <c r="ABH9" s="36"/>
      <c r="ABI9" s="36"/>
      <c r="ABJ9" s="36"/>
      <c r="ABK9" s="36"/>
      <c r="ABL9" s="36"/>
      <c r="ABM9" s="36"/>
      <c r="ABN9" s="36"/>
      <c r="ABO9" s="36"/>
      <c r="ABP9" s="36"/>
      <c r="ABQ9" s="36"/>
      <c r="ABR9" s="36"/>
      <c r="ABS9" s="36"/>
      <c r="ABT9" s="36"/>
      <c r="ABU9" s="36"/>
      <c r="ABV9" s="36"/>
      <c r="ABW9" s="36"/>
      <c r="ABX9" s="36"/>
      <c r="ABY9" s="36"/>
      <c r="ABZ9" s="36"/>
      <c r="ACA9" s="36"/>
      <c r="ACB9" s="36"/>
      <c r="ACC9" s="36"/>
      <c r="ACD9" s="36"/>
      <c r="ACE9" s="36"/>
      <c r="ACF9" s="36"/>
      <c r="ACG9" s="36"/>
      <c r="ACH9" s="36"/>
      <c r="ACI9" s="36"/>
      <c r="ACJ9" s="36"/>
      <c r="ACK9" s="36"/>
      <c r="ACL9" s="36"/>
      <c r="ACM9" s="36"/>
      <c r="ACN9" s="36"/>
      <c r="ACO9" s="36"/>
      <c r="ACP9" s="36"/>
      <c r="ACQ9" s="36"/>
      <c r="ACR9" s="36"/>
      <c r="ACS9" s="36"/>
      <c r="ACT9" s="36"/>
      <c r="ACU9" s="36"/>
      <c r="ACV9" s="36"/>
      <c r="ACW9" s="36"/>
      <c r="ACX9" s="36"/>
      <c r="ACY9" s="36"/>
      <c r="ACZ9" s="36"/>
      <c r="ADA9" s="36"/>
      <c r="ADB9" s="36"/>
      <c r="ADC9" s="36"/>
      <c r="ADD9" s="36"/>
      <c r="ADE9" s="36"/>
      <c r="ADF9" s="36"/>
      <c r="ADG9" s="36"/>
      <c r="ADH9" s="36"/>
      <c r="ADI9" s="36"/>
      <c r="ADJ9" s="36"/>
      <c r="ADK9" s="36"/>
      <c r="ADL9" s="36"/>
      <c r="ADM9" s="36"/>
      <c r="ADN9" s="36"/>
      <c r="ADO9" s="36"/>
      <c r="ADP9" s="36"/>
      <c r="ADQ9" s="36"/>
      <c r="ADR9" s="36"/>
      <c r="ADS9" s="36"/>
      <c r="ADT9" s="36"/>
      <c r="ADU9" s="36"/>
      <c r="ADV9" s="36"/>
      <c r="ADW9" s="36"/>
      <c r="ADX9" s="36"/>
      <c r="ADY9" s="36"/>
      <c r="ADZ9" s="36"/>
      <c r="AEA9" s="36"/>
      <c r="AEB9" s="36"/>
      <c r="AEC9" s="36"/>
      <c r="AED9" s="36"/>
      <c r="AEE9" s="36"/>
      <c r="AEF9" s="36"/>
      <c r="AEG9" s="36"/>
      <c r="AEH9" s="36"/>
      <c r="AEI9" s="36"/>
      <c r="AEJ9" s="36"/>
      <c r="AEK9" s="36"/>
      <c r="AEL9" s="36"/>
      <c r="AEM9" s="36"/>
      <c r="AEN9" s="36"/>
      <c r="AEO9" s="36"/>
      <c r="AEP9" s="36"/>
      <c r="AEQ9" s="36"/>
      <c r="AER9" s="36"/>
      <c r="AES9" s="36"/>
      <c r="AET9" s="36"/>
      <c r="AEU9" s="36"/>
      <c r="AEV9" s="36"/>
      <c r="AEW9" s="36"/>
      <c r="AEX9" s="36"/>
      <c r="AEY9" s="36"/>
      <c r="AEZ9" s="36"/>
      <c r="AFA9" s="36"/>
      <c r="AFB9" s="36"/>
      <c r="AFC9" s="36"/>
      <c r="AFD9" s="36"/>
      <c r="AFE9" s="36"/>
      <c r="AFF9" s="36"/>
      <c r="AFG9" s="36"/>
      <c r="AFH9" s="36"/>
      <c r="AFI9" s="36"/>
      <c r="AFJ9" s="36"/>
      <c r="AFK9" s="36"/>
      <c r="AFL9" s="36"/>
      <c r="AFM9" s="36"/>
      <c r="AFN9" s="36"/>
      <c r="AFO9" s="36"/>
      <c r="AFP9" s="36"/>
      <c r="AFQ9" s="36"/>
      <c r="AFR9" s="36"/>
      <c r="AFS9" s="36"/>
      <c r="AFT9" s="36"/>
      <c r="AFU9" s="36"/>
      <c r="AFV9" s="36"/>
      <c r="AFW9" s="36"/>
      <c r="AFX9" s="36"/>
      <c r="AFY9" s="36"/>
      <c r="AFZ9" s="36"/>
      <c r="AGA9" s="36"/>
      <c r="AGB9" s="36"/>
      <c r="AGC9" s="36"/>
      <c r="AGD9" s="36"/>
      <c r="AGE9" s="36"/>
      <c r="AGF9" s="36"/>
      <c r="AGG9" s="36"/>
      <c r="AGH9" s="36"/>
      <c r="AGI9" s="36"/>
      <c r="AGJ9" s="36"/>
      <c r="AGK9" s="36"/>
      <c r="AGL9" s="36"/>
      <c r="AGM9" s="36"/>
      <c r="AGN9" s="36"/>
      <c r="AGO9" s="36"/>
      <c r="AGP9" s="36"/>
      <c r="AGQ9" s="36"/>
      <c r="AGR9" s="36"/>
      <c r="AGS9" s="36"/>
      <c r="AGT9" s="36"/>
      <c r="AGU9" s="36"/>
      <c r="AGV9" s="36"/>
      <c r="AGW9" s="36"/>
      <c r="AGX9" s="36"/>
      <c r="AGY9" s="36"/>
      <c r="AGZ9" s="36"/>
      <c r="AHA9" s="36"/>
      <c r="AHB9" s="36"/>
      <c r="AHC9" s="36"/>
      <c r="AHD9" s="36"/>
      <c r="AHE9" s="36"/>
      <c r="AHF9" s="36"/>
      <c r="AHG9" s="36"/>
      <c r="AHH9" s="36"/>
      <c r="AHI9" s="36"/>
      <c r="AHJ9" s="36"/>
      <c r="AHK9" s="36"/>
      <c r="AHL9" s="36"/>
      <c r="AHM9" s="36"/>
      <c r="AHN9" s="36"/>
      <c r="AHO9" s="36"/>
      <c r="AHP9" s="36"/>
      <c r="AHQ9" s="36"/>
      <c r="AHR9" s="36"/>
      <c r="AHS9" s="36"/>
      <c r="AHT9" s="36"/>
      <c r="AHU9" s="36"/>
      <c r="AHV9" s="36"/>
      <c r="AHW9" s="36"/>
      <c r="AHX9" s="36"/>
      <c r="AHY9" s="36"/>
      <c r="AHZ9" s="36"/>
      <c r="AIA9" s="36"/>
      <c r="AIB9" s="36"/>
      <c r="AIC9" s="36"/>
      <c r="AID9" s="36"/>
      <c r="AIE9" s="36"/>
      <c r="AIF9" s="36"/>
      <c r="AIG9" s="36"/>
      <c r="AIH9" s="36"/>
      <c r="AII9" s="36"/>
      <c r="AIJ9" s="36"/>
      <c r="AIK9" s="36"/>
      <c r="AIL9" s="36"/>
      <c r="AIM9" s="36"/>
      <c r="AIN9" s="36"/>
      <c r="AIO9" s="36"/>
      <c r="AIP9" s="36"/>
      <c r="AIQ9" s="36"/>
      <c r="AIR9" s="36"/>
      <c r="AIS9" s="36"/>
      <c r="AIT9" s="36"/>
      <c r="AIU9" s="36"/>
      <c r="AIV9" s="36"/>
      <c r="AIW9" s="36"/>
      <c r="AIX9" s="36"/>
      <c r="AIY9" s="36"/>
      <c r="AIZ9" s="36"/>
      <c r="AJA9" s="36"/>
      <c r="AJB9" s="36"/>
      <c r="AJC9" s="36"/>
      <c r="AJD9" s="36"/>
      <c r="AJE9" s="36"/>
      <c r="AJF9" s="36"/>
      <c r="AJG9" s="36"/>
      <c r="AJH9" s="36"/>
      <c r="AJI9" s="36"/>
      <c r="AJJ9" s="36"/>
      <c r="AJK9" s="36"/>
      <c r="AJL9" s="36"/>
      <c r="AJM9" s="36"/>
      <c r="AJN9" s="36"/>
      <c r="AJO9" s="36"/>
      <c r="AJP9" s="36"/>
      <c r="AJQ9" s="36"/>
      <c r="AJR9" s="36"/>
      <c r="AJS9" s="36"/>
      <c r="AJT9" s="36"/>
      <c r="AJU9" s="36"/>
      <c r="AJV9" s="36"/>
      <c r="AJW9" s="36"/>
      <c r="AJX9" s="36"/>
      <c r="AJY9" s="36"/>
      <c r="AJZ9" s="36"/>
      <c r="AKA9" s="36"/>
      <c r="AKB9" s="36"/>
      <c r="AKC9" s="36"/>
      <c r="AKD9" s="36"/>
      <c r="AKE9" s="36"/>
      <c r="AKF9" s="36"/>
      <c r="AKG9" s="36"/>
      <c r="AKH9" s="36"/>
      <c r="AKI9" s="36"/>
      <c r="AKJ9" s="36"/>
      <c r="AKK9" s="36"/>
      <c r="AKL9" s="36"/>
      <c r="AKM9" s="36"/>
      <c r="AKN9" s="36"/>
      <c r="AKO9" s="36"/>
      <c r="AKP9" s="36"/>
      <c r="AKQ9" s="36"/>
      <c r="AKR9" s="36"/>
      <c r="AKS9" s="36"/>
      <c r="AKT9" s="36"/>
      <c r="AKU9" s="36"/>
      <c r="AKV9" s="36"/>
      <c r="AKW9" s="36"/>
      <c r="AKX9" s="36"/>
      <c r="AKY9" s="36"/>
      <c r="AKZ9" s="36"/>
      <c r="ALA9" s="36"/>
      <c r="ALB9" s="36"/>
      <c r="ALC9" s="36"/>
      <c r="ALD9" s="36"/>
      <c r="ALE9" s="36"/>
      <c r="ALF9" s="36"/>
      <c r="ALG9" s="36"/>
      <c r="ALH9" s="36"/>
      <c r="ALI9" s="36"/>
      <c r="ALJ9" s="36"/>
      <c r="ALK9" s="36"/>
      <c r="ALL9" s="36"/>
      <c r="ALM9" s="36"/>
      <c r="ALN9" s="36"/>
      <c r="ALO9" s="36"/>
      <c r="ALP9" s="36"/>
      <c r="ALQ9" s="36"/>
      <c r="ALR9" s="36"/>
      <c r="ALS9" s="36"/>
      <c r="ALT9" s="36"/>
      <c r="ALU9" s="36"/>
      <c r="ALV9" s="36"/>
      <c r="ALW9" s="36"/>
      <c r="ALX9" s="36"/>
      <c r="ALY9" s="36"/>
      <c r="ALZ9" s="36"/>
      <c r="AMA9" s="36"/>
      <c r="AMB9" s="36"/>
      <c r="AMC9" s="36"/>
      <c r="AMD9" s="36"/>
      <c r="AME9" s="36"/>
      <c r="AMF9" s="36"/>
      <c r="AMG9" s="36"/>
      <c r="AMH9" s="36"/>
      <c r="AMI9" s="36"/>
      <c r="AMJ9" s="36"/>
      <c r="AMK9" s="36"/>
      <c r="AML9" s="36"/>
      <c r="AMM9" s="36"/>
    </row>
    <row r="10" spans="1:1027" s="20" customFormat="1">
      <c r="A10" s="349"/>
      <c r="B10" s="16"/>
      <c r="C10" s="17"/>
      <c r="D10" s="16"/>
      <c r="E10" s="16"/>
      <c r="F10" s="18"/>
      <c r="G10" s="18"/>
      <c r="H10" s="259"/>
      <c r="I10" s="18"/>
      <c r="J10" s="19"/>
      <c r="K10" s="19"/>
      <c r="L10" s="19"/>
      <c r="M10" s="165"/>
      <c r="N10" s="197"/>
      <c r="O10" s="180"/>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B10" s="19"/>
      <c r="BC10" s="19"/>
      <c r="BD10" s="19"/>
      <c r="BE10" s="19"/>
      <c r="BF10" s="19"/>
      <c r="BG10" s="19"/>
      <c r="BH10" s="19"/>
      <c r="BI10" s="19"/>
      <c r="BJ10" s="19"/>
      <c r="BK10" s="19"/>
      <c r="BL10" s="19"/>
      <c r="BM10" s="19"/>
      <c r="BN10" s="19"/>
      <c r="BO10" s="19"/>
      <c r="BP10" s="19"/>
      <c r="BQ10" s="19"/>
      <c r="BR10" s="19"/>
      <c r="BS10" s="19"/>
      <c r="BT10" s="19"/>
      <c r="BU10" s="19"/>
      <c r="BV10" s="19"/>
      <c r="BW10" s="19"/>
      <c r="BX10" s="158"/>
      <c r="BY10" s="158"/>
      <c r="BZ10" s="158"/>
      <c r="CA10" s="158"/>
      <c r="CB10" s="158"/>
      <c r="CC10" s="158"/>
      <c r="CD10" s="158"/>
      <c r="CE10" s="154"/>
      <c r="CF10" s="154"/>
      <c r="CG10" s="154"/>
      <c r="CH10" s="154"/>
      <c r="CI10" s="154"/>
      <c r="CJ10" s="154"/>
      <c r="CK10" s="154"/>
      <c r="CL10" s="154"/>
      <c r="CM10" s="154"/>
      <c r="CN10" s="154"/>
      <c r="CO10" s="154"/>
      <c r="CP10" s="154"/>
      <c r="CQ10" s="154"/>
      <c r="CR10" s="154"/>
      <c r="CS10" s="154"/>
      <c r="CT10" s="154"/>
      <c r="CU10" s="154"/>
      <c r="CV10" s="154"/>
      <c r="CW10" s="154"/>
      <c r="CX10" s="154"/>
      <c r="CY10" s="154"/>
      <c r="CZ10" s="154"/>
      <c r="DA10" s="154"/>
      <c r="DB10" s="154"/>
      <c r="DC10" s="154"/>
      <c r="DD10" s="154"/>
      <c r="DE10" s="154"/>
      <c r="DF10" s="154"/>
      <c r="DG10" s="154"/>
      <c r="DH10" s="154"/>
      <c r="DI10" s="154"/>
      <c r="DJ10" s="154"/>
      <c r="DK10" s="154"/>
      <c r="DL10" s="154"/>
      <c r="DM10" s="154"/>
      <c r="DN10" s="154"/>
      <c r="DO10" s="154"/>
      <c r="DP10" s="154"/>
      <c r="DQ10" s="154"/>
      <c r="DR10" s="154"/>
      <c r="DS10" s="154"/>
      <c r="DT10" s="154"/>
      <c r="DU10" s="154"/>
      <c r="DV10" s="154"/>
      <c r="DW10" s="154"/>
      <c r="DX10" s="154"/>
      <c r="DY10" s="154"/>
      <c r="DZ10" s="154"/>
      <c r="EA10" s="154"/>
      <c r="EB10" s="154"/>
      <c r="EC10" s="154"/>
      <c r="ED10" s="154"/>
      <c r="EE10" s="154"/>
      <c r="EF10" s="154"/>
      <c r="EG10" s="154"/>
      <c r="EH10" s="154"/>
      <c r="EI10" s="154"/>
      <c r="EJ10" s="154"/>
      <c r="EK10" s="154"/>
      <c r="EL10" s="154"/>
      <c r="EM10" s="154"/>
      <c r="EN10" s="154"/>
      <c r="EO10" s="154"/>
      <c r="EP10" s="154"/>
      <c r="EQ10" s="154"/>
      <c r="ER10" s="154"/>
      <c r="ES10" s="154"/>
      <c r="ET10" s="154"/>
      <c r="EU10" s="154"/>
      <c r="EV10" s="154"/>
      <c r="EW10" s="154"/>
      <c r="EX10" s="154"/>
      <c r="EY10" s="154"/>
      <c r="EZ10" s="154"/>
      <c r="FA10" s="154"/>
      <c r="FB10" s="154"/>
      <c r="FC10" s="154"/>
      <c r="FD10" s="154"/>
      <c r="FE10" s="154"/>
      <c r="FF10" s="154"/>
      <c r="FG10" s="154"/>
      <c r="FH10" s="154"/>
      <c r="FI10" s="154"/>
      <c r="FJ10" s="154"/>
      <c r="FK10" s="154"/>
      <c r="FL10" s="154"/>
      <c r="FM10" s="154"/>
      <c r="FN10" s="154"/>
      <c r="FO10" s="154"/>
      <c r="FP10" s="154"/>
      <c r="FQ10" s="154"/>
      <c r="FR10" s="154"/>
      <c r="FS10" s="154"/>
      <c r="FT10" s="154"/>
      <c r="FU10" s="154"/>
      <c r="FV10" s="154"/>
      <c r="FW10" s="154"/>
      <c r="FX10" s="154"/>
      <c r="FY10" s="154"/>
      <c r="FZ10" s="154"/>
      <c r="GA10" s="154"/>
      <c r="GB10" s="154"/>
      <c r="GC10" s="154"/>
      <c r="GD10" s="154"/>
      <c r="GE10" s="154"/>
      <c r="GF10" s="154"/>
      <c r="GG10" s="154"/>
      <c r="GH10" s="154"/>
      <c r="GI10" s="154"/>
      <c r="GJ10" s="154"/>
      <c r="GK10" s="154"/>
      <c r="GL10" s="154"/>
      <c r="GM10" s="154"/>
      <c r="GN10" s="154"/>
      <c r="GO10" s="154"/>
      <c r="GP10" s="154"/>
      <c r="GQ10" s="154"/>
      <c r="GR10" s="154"/>
      <c r="GS10" s="154"/>
      <c r="GT10" s="154"/>
      <c r="GU10" s="154"/>
      <c r="GV10" s="154"/>
      <c r="GW10" s="154"/>
      <c r="GX10" s="154"/>
      <c r="GY10" s="154"/>
      <c r="GZ10" s="154"/>
      <c r="HA10" s="154"/>
      <c r="HB10" s="154"/>
      <c r="HC10" s="154"/>
      <c r="HD10" s="154"/>
      <c r="HE10" s="154"/>
      <c r="HF10" s="154"/>
      <c r="HG10" s="154"/>
      <c r="HH10" s="154"/>
      <c r="HI10" s="154"/>
      <c r="HJ10" s="154"/>
      <c r="HK10" s="154"/>
      <c r="HL10" s="154"/>
      <c r="HM10" s="154"/>
      <c r="HN10" s="154"/>
      <c r="HO10" s="154"/>
      <c r="HP10" s="154"/>
      <c r="HQ10" s="154"/>
      <c r="HR10" s="154"/>
      <c r="HS10" s="154"/>
      <c r="HT10" s="154"/>
      <c r="HU10" s="154"/>
      <c r="HV10" s="154"/>
      <c r="HW10" s="154"/>
      <c r="HX10" s="154"/>
      <c r="HY10" s="154"/>
      <c r="HZ10" s="154"/>
      <c r="IA10" s="154"/>
      <c r="IB10" s="154"/>
      <c r="IC10" s="154"/>
      <c r="ID10" s="154"/>
      <c r="IE10" s="154"/>
      <c r="IF10" s="154"/>
      <c r="IG10" s="154"/>
      <c r="IH10" s="154"/>
      <c r="II10" s="154"/>
      <c r="IJ10" s="154"/>
      <c r="IK10" s="154"/>
      <c r="IL10" s="154"/>
      <c r="IM10" s="154"/>
      <c r="IN10" s="154"/>
      <c r="IO10" s="154"/>
      <c r="IP10" s="154"/>
      <c r="IQ10" s="154"/>
      <c r="IR10" s="154"/>
      <c r="IS10" s="154"/>
      <c r="IT10" s="154"/>
      <c r="IU10" s="154"/>
      <c r="IV10" s="154"/>
      <c r="IW10" s="154"/>
      <c r="IX10" s="154"/>
      <c r="IY10" s="154"/>
      <c r="IZ10" s="154"/>
      <c r="JA10" s="154"/>
      <c r="JB10" s="154"/>
      <c r="JC10" s="154"/>
      <c r="JD10" s="154"/>
      <c r="JE10" s="154"/>
      <c r="JF10" s="154"/>
      <c r="JG10" s="154"/>
      <c r="JH10" s="154"/>
      <c r="JI10" s="154"/>
      <c r="JJ10" s="154"/>
      <c r="JK10" s="154"/>
      <c r="JL10" s="154"/>
      <c r="JM10" s="154"/>
      <c r="JN10" s="154"/>
      <c r="JO10" s="154"/>
      <c r="JP10" s="154"/>
      <c r="JQ10" s="154"/>
      <c r="JR10" s="154"/>
      <c r="JS10" s="154"/>
      <c r="JT10" s="154"/>
      <c r="JU10" s="154"/>
      <c r="JV10" s="154"/>
      <c r="JW10" s="154"/>
      <c r="JX10" s="154"/>
      <c r="JY10" s="154"/>
      <c r="JZ10" s="154"/>
      <c r="KA10" s="154"/>
      <c r="KB10" s="154"/>
      <c r="KC10" s="154"/>
      <c r="KD10" s="154"/>
      <c r="KE10" s="154"/>
      <c r="KF10" s="154"/>
      <c r="KG10" s="154"/>
      <c r="KH10" s="154"/>
      <c r="KI10" s="154"/>
      <c r="KJ10" s="154"/>
      <c r="KK10" s="154"/>
      <c r="KL10" s="154"/>
      <c r="KM10" s="154"/>
      <c r="KN10" s="154"/>
      <c r="KO10" s="154"/>
      <c r="KP10" s="154"/>
      <c r="KQ10" s="154"/>
      <c r="KR10" s="154"/>
      <c r="KS10" s="154"/>
      <c r="KT10" s="154"/>
      <c r="KU10" s="154"/>
      <c r="KV10" s="154"/>
      <c r="KW10" s="154"/>
      <c r="KX10" s="154"/>
      <c r="KY10" s="154"/>
      <c r="KZ10" s="154"/>
      <c r="LA10" s="154"/>
      <c r="LB10" s="154"/>
      <c r="LC10" s="154"/>
      <c r="LD10" s="154"/>
      <c r="LE10" s="154"/>
      <c r="LF10" s="154"/>
      <c r="LG10" s="154"/>
      <c r="LH10" s="154"/>
      <c r="LI10" s="154"/>
      <c r="LJ10" s="154"/>
      <c r="LK10" s="154"/>
      <c r="LL10" s="154"/>
      <c r="LM10" s="154"/>
      <c r="LN10" s="154"/>
      <c r="LO10" s="154"/>
      <c r="LP10" s="154"/>
      <c r="LQ10" s="154"/>
      <c r="LR10" s="154"/>
      <c r="LS10" s="154"/>
      <c r="LT10" s="154"/>
      <c r="LU10" s="154"/>
    </row>
    <row r="11" spans="1:1027">
      <c r="A11" s="349"/>
      <c r="B11" s="348" t="s">
        <v>17</v>
      </c>
      <c r="C11" s="345" t="s">
        <v>18</v>
      </c>
      <c r="D11" s="9" t="s">
        <v>12</v>
      </c>
      <c r="E11" s="9" t="s">
        <v>19</v>
      </c>
      <c r="F11" s="21" t="s">
        <v>20</v>
      </c>
      <c r="G11" s="329" t="s">
        <v>73</v>
      </c>
      <c r="H11" s="334" t="s">
        <v>334</v>
      </c>
      <c r="I11" s="10" t="s">
        <v>216</v>
      </c>
      <c r="J11" s="241" t="s">
        <v>21</v>
      </c>
      <c r="K11" s="22" t="s">
        <v>22</v>
      </c>
      <c r="L11" s="241" t="s">
        <v>76</v>
      </c>
      <c r="M11" s="367"/>
      <c r="N11" s="390"/>
      <c r="O11" s="181">
        <v>548.06883217815596</v>
      </c>
      <c r="P11" s="64">
        <v>575.18122430406004</v>
      </c>
      <c r="Q11" s="64">
        <v>563.47563114055401</v>
      </c>
      <c r="R11" s="64">
        <v>541.67289351402496</v>
      </c>
      <c r="S11" s="64">
        <v>535.28802194139496</v>
      </c>
      <c r="T11" s="64">
        <v>543.125613283691</v>
      </c>
      <c r="U11" s="64">
        <v>560.46946637439396</v>
      </c>
      <c r="V11" s="64">
        <v>553.07425368714098</v>
      </c>
      <c r="W11" s="64">
        <v>566.831047508241</v>
      </c>
      <c r="X11" s="64">
        <v>558.83018569911906</v>
      </c>
      <c r="Y11" s="64">
        <v>552.46931109588195</v>
      </c>
      <c r="Z11" s="64">
        <v>557.28169526678698</v>
      </c>
      <c r="AA11" s="64">
        <v>550.51369436746404</v>
      </c>
      <c r="AB11" s="64">
        <v>555.15717617443897</v>
      </c>
      <c r="AC11" s="64">
        <v>553.41966088778497</v>
      </c>
      <c r="AD11" s="64">
        <v>554.87457245118105</v>
      </c>
      <c r="AE11" s="64">
        <v>542.49043735825398</v>
      </c>
      <c r="AF11" s="64">
        <v>532.21207432920005</v>
      </c>
      <c r="AG11" s="64">
        <v>525.65413227352803</v>
      </c>
      <c r="AH11" s="64">
        <v>505.57519931725699</v>
      </c>
      <c r="AI11" s="64">
        <v>511.84061548137998</v>
      </c>
      <c r="AJ11" s="64">
        <v>485.51605844301099</v>
      </c>
      <c r="AK11" s="64">
        <v>485.36284683536701</v>
      </c>
      <c r="AL11" s="64">
        <v>485.45378918657502</v>
      </c>
      <c r="AM11" s="64">
        <v>454.91376673811197</v>
      </c>
      <c r="AN11" s="64">
        <v>459.86811674977298</v>
      </c>
      <c r="AO11" s="64">
        <v>460.64352272242797</v>
      </c>
      <c r="AP11" s="64">
        <v>464.59251124801602</v>
      </c>
      <c r="AQ11" s="202"/>
      <c r="AR11" s="285"/>
      <c r="AS11" s="64"/>
      <c r="AT11" s="64"/>
      <c r="AU11" s="64"/>
      <c r="AV11" s="64"/>
      <c r="AW11" s="64"/>
      <c r="AX11" s="64"/>
      <c r="AY11" s="64"/>
      <c r="AZ11" s="64"/>
      <c r="BA11" s="64"/>
      <c r="BB11" s="64"/>
      <c r="BC11" s="64"/>
      <c r="BD11" s="64"/>
      <c r="BE11" s="64"/>
      <c r="BF11" s="64"/>
      <c r="BG11" s="64"/>
      <c r="BH11" s="64"/>
      <c r="BI11" s="64"/>
      <c r="BJ11" s="64"/>
      <c r="BK11" s="64"/>
      <c r="BL11" s="64"/>
      <c r="BM11" s="64"/>
      <c r="BN11" s="64"/>
      <c r="BO11" s="64"/>
      <c r="BP11" s="64"/>
      <c r="BQ11" s="64"/>
      <c r="BR11" s="64"/>
      <c r="BS11" s="64"/>
      <c r="BT11" s="64"/>
      <c r="BU11" s="64"/>
      <c r="BV11" s="64"/>
      <c r="BW11" s="64"/>
      <c r="BX11" s="158"/>
      <c r="BY11" s="158"/>
      <c r="BZ11" s="158"/>
      <c r="CA11" s="158"/>
      <c r="CB11" s="158"/>
      <c r="CC11" s="158"/>
      <c r="CD11" s="158"/>
    </row>
    <row r="12" spans="1:1027" ht="15" customHeight="1">
      <c r="A12" s="349"/>
      <c r="B12" s="349"/>
      <c r="C12" s="346"/>
      <c r="D12" s="9" t="s">
        <v>15</v>
      </c>
      <c r="E12" s="9" t="s">
        <v>19</v>
      </c>
      <c r="F12" s="21" t="s">
        <v>20</v>
      </c>
      <c r="G12" s="330"/>
      <c r="H12" s="339"/>
      <c r="I12" s="10" t="s">
        <v>216</v>
      </c>
      <c r="J12" s="241" t="s">
        <v>21</v>
      </c>
      <c r="K12" s="22" t="s">
        <v>22</v>
      </c>
      <c r="L12" s="241" t="s">
        <v>76</v>
      </c>
      <c r="M12" s="368"/>
      <c r="N12" s="391"/>
      <c r="O12" s="181"/>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v>445.27355960620901</v>
      </c>
      <c r="AR12" s="91"/>
      <c r="AS12" s="64"/>
      <c r="AT12" s="91"/>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158"/>
      <c r="BY12" s="158"/>
      <c r="BZ12" s="158"/>
      <c r="CA12" s="158"/>
      <c r="CB12" s="158"/>
      <c r="CC12" s="158"/>
      <c r="CD12" s="158"/>
    </row>
    <row r="13" spans="1:1027" ht="15" customHeight="1">
      <c r="A13" s="349"/>
      <c r="B13" s="349"/>
      <c r="C13" s="346"/>
      <c r="D13" s="57" t="s">
        <v>15</v>
      </c>
      <c r="E13" s="57" t="s">
        <v>238</v>
      </c>
      <c r="F13" s="55" t="s">
        <v>20</v>
      </c>
      <c r="G13" s="55" t="s">
        <v>22</v>
      </c>
      <c r="H13" s="260"/>
      <c r="I13" s="55" t="s">
        <v>216</v>
      </c>
      <c r="J13" s="22" t="s">
        <v>21</v>
      </c>
      <c r="K13" s="22" t="s">
        <v>73</v>
      </c>
      <c r="L13" s="22" t="s">
        <v>76</v>
      </c>
      <c r="M13" s="368"/>
      <c r="N13" s="391"/>
      <c r="O13" s="181"/>
      <c r="P13" s="64"/>
      <c r="Q13" s="64"/>
      <c r="R13" s="64"/>
      <c r="S13" s="64"/>
      <c r="T13" s="64"/>
      <c r="U13" s="64"/>
      <c r="V13" s="64"/>
      <c r="W13" s="64"/>
      <c r="X13" s="64"/>
      <c r="Y13" s="64"/>
      <c r="Z13" s="64"/>
      <c r="AA13" s="64"/>
      <c r="AB13" s="64"/>
      <c r="AC13" s="64"/>
      <c r="AD13" s="64"/>
      <c r="AE13" s="64"/>
      <c r="AF13" s="64"/>
      <c r="AG13" s="64"/>
      <c r="AH13" s="64"/>
      <c r="AI13" s="64"/>
      <c r="AJ13" s="64">
        <v>497.59772839508156</v>
      </c>
      <c r="AK13" s="64">
        <v>485.12534501646934</v>
      </c>
      <c r="AL13" s="64">
        <v>478.24697425272018</v>
      </c>
      <c r="AM13" s="64">
        <v>468.59086696140832</v>
      </c>
      <c r="AN13" s="64">
        <v>467.34268110917679</v>
      </c>
      <c r="AO13" s="64">
        <v>460.47772732969617</v>
      </c>
      <c r="AP13" s="64">
        <v>468.37594732192878</v>
      </c>
      <c r="AQ13" s="64">
        <v>452.55810211644297</v>
      </c>
      <c r="AR13" s="91"/>
      <c r="AS13" s="64"/>
      <c r="AT13" s="91"/>
      <c r="AU13" s="285"/>
      <c r="AV13" s="64"/>
      <c r="AW13" s="64"/>
      <c r="AX13" s="64"/>
      <c r="AY13" s="64"/>
      <c r="AZ13" s="64"/>
      <c r="BA13" s="64"/>
      <c r="BB13" s="64"/>
      <c r="BC13" s="64"/>
      <c r="BD13" s="64"/>
      <c r="BE13" s="64"/>
      <c r="BF13" s="64"/>
      <c r="BG13" s="64"/>
      <c r="BH13" s="64"/>
      <c r="BI13" s="64"/>
      <c r="BJ13" s="64"/>
      <c r="BK13" s="64"/>
      <c r="BL13" s="64"/>
      <c r="BM13" s="64"/>
      <c r="BN13" s="64"/>
      <c r="BO13" s="64"/>
      <c r="BP13" s="64"/>
      <c r="BQ13" s="64"/>
      <c r="BR13" s="64"/>
      <c r="BS13" s="64"/>
      <c r="BT13" s="64"/>
      <c r="BU13" s="64"/>
      <c r="BV13" s="64"/>
      <c r="BW13" s="64"/>
      <c r="BX13" s="158"/>
      <c r="BY13" s="158"/>
      <c r="BZ13" s="158"/>
      <c r="CA13" s="158"/>
      <c r="CB13" s="158"/>
      <c r="CC13" s="158"/>
      <c r="CD13" s="158"/>
    </row>
    <row r="14" spans="1:1027" ht="15" customHeight="1">
      <c r="A14" s="349"/>
      <c r="B14" s="349"/>
      <c r="C14" s="347"/>
      <c r="D14" s="57" t="s">
        <v>15</v>
      </c>
      <c r="E14" s="57" t="s">
        <v>238</v>
      </c>
      <c r="F14" s="55" t="s">
        <v>20</v>
      </c>
      <c r="G14" s="55" t="s">
        <v>22</v>
      </c>
      <c r="H14" s="260"/>
      <c r="I14" s="55" t="s">
        <v>216</v>
      </c>
      <c r="J14" s="22" t="s">
        <v>21</v>
      </c>
      <c r="K14" s="22" t="s">
        <v>73</v>
      </c>
      <c r="L14" s="22" t="s">
        <v>76</v>
      </c>
      <c r="M14" s="369"/>
      <c r="N14" s="392"/>
      <c r="O14" s="181"/>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v>466.7</v>
      </c>
      <c r="AO14" s="64">
        <v>456.9</v>
      </c>
      <c r="AP14" s="64">
        <v>462.79999999999995</v>
      </c>
      <c r="AQ14" s="64">
        <v>449.40000000000003</v>
      </c>
      <c r="AR14" s="64"/>
      <c r="AS14" s="64"/>
      <c r="AT14" s="91"/>
      <c r="AU14" s="285"/>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c r="BT14" s="64"/>
      <c r="BU14" s="64"/>
      <c r="BV14" s="64"/>
      <c r="BW14" s="64"/>
      <c r="BX14" s="158"/>
      <c r="BY14" s="158"/>
      <c r="BZ14" s="158"/>
      <c r="CA14" s="158"/>
      <c r="CB14" s="158"/>
      <c r="CC14" s="158"/>
      <c r="CD14" s="158"/>
    </row>
    <row r="15" spans="1:1027" s="15" customFormat="1" ht="12.75" customHeight="1">
      <c r="A15" s="349"/>
      <c r="B15" s="349"/>
      <c r="C15" s="23" t="s">
        <v>239</v>
      </c>
      <c r="D15" s="12" t="s">
        <v>16</v>
      </c>
      <c r="E15" s="12" t="s">
        <v>49</v>
      </c>
      <c r="F15" s="13" t="s">
        <v>20</v>
      </c>
      <c r="G15" s="13"/>
      <c r="H15" s="261"/>
      <c r="I15" s="13" t="s">
        <v>216</v>
      </c>
      <c r="J15" s="14" t="s">
        <v>21</v>
      </c>
      <c r="K15" s="14" t="s">
        <v>75</v>
      </c>
      <c r="L15" s="14" t="s">
        <v>76</v>
      </c>
      <c r="M15" s="354" t="s">
        <v>210</v>
      </c>
      <c r="N15" s="303" t="s">
        <v>372</v>
      </c>
      <c r="O15" s="182"/>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v>456.28263158350848</v>
      </c>
      <c r="AO15" s="65">
        <v>446.26830028298122</v>
      </c>
      <c r="AP15" s="65">
        <v>436.25396898245492</v>
      </c>
      <c r="AQ15" s="65">
        <v>426.2396376819288</v>
      </c>
      <c r="AR15" s="65">
        <v>416.22530638140262</v>
      </c>
      <c r="AS15" s="65">
        <v>406.21097508087405</v>
      </c>
      <c r="AT15" s="65">
        <v>397.9619730475963</v>
      </c>
      <c r="AU15" s="65">
        <v>389.71297101431702</v>
      </c>
      <c r="AV15" s="65">
        <v>381.46396898103791</v>
      </c>
      <c r="AW15" s="65">
        <v>373.21496694775794</v>
      </c>
      <c r="AX15" s="65">
        <v>364.96596491447849</v>
      </c>
      <c r="AY15" s="65">
        <v>357.11486566228206</v>
      </c>
      <c r="AZ15" s="65">
        <v>349.26376641008591</v>
      </c>
      <c r="BA15" s="65">
        <v>341.41266715788947</v>
      </c>
      <c r="BB15" s="65">
        <v>325.16597235068247</v>
      </c>
      <c r="BC15" s="65">
        <v>315.21597420973336</v>
      </c>
      <c r="BD15" s="65">
        <v>308.98478011723887</v>
      </c>
      <c r="BE15" s="65">
        <v>302.75358602474404</v>
      </c>
      <c r="BF15" s="65">
        <v>296.52239193224909</v>
      </c>
      <c r="BG15" s="65">
        <v>290.29119783975466</v>
      </c>
      <c r="BH15" s="65">
        <v>284.06000374725988</v>
      </c>
      <c r="BI15" s="65">
        <v>273.8092850128416</v>
      </c>
      <c r="BJ15" s="65">
        <v>263.55856627842331</v>
      </c>
      <c r="BK15" s="65">
        <v>253.30784754400506</v>
      </c>
      <c r="BL15" s="65">
        <v>243.0571288095868</v>
      </c>
      <c r="BM15" s="65">
        <v>232.80641007516851</v>
      </c>
      <c r="BN15" s="65">
        <v>222.55569134075026</v>
      </c>
      <c r="BO15" s="65">
        <v>212.304972606332</v>
      </c>
      <c r="BP15" s="65">
        <v>202.05425387191372</v>
      </c>
      <c r="BQ15" s="65">
        <v>191.80353513749546</v>
      </c>
      <c r="BR15" s="65">
        <v>181.55281640307717</v>
      </c>
      <c r="BS15" s="65">
        <v>171.30209766865892</v>
      </c>
      <c r="BT15" s="65">
        <v>161.05137893424063</v>
      </c>
      <c r="BU15" s="65">
        <v>150.80066019982237</v>
      </c>
      <c r="BV15" s="65">
        <v>140.54994146540409</v>
      </c>
      <c r="BW15" s="65">
        <v>131.37209907310401</v>
      </c>
      <c r="BX15" s="158"/>
      <c r="BY15" s="158"/>
      <c r="BZ15" s="158"/>
      <c r="CA15" s="158"/>
      <c r="CB15" s="158"/>
      <c r="CC15" s="158"/>
      <c r="CD15" s="158"/>
      <c r="CE15" s="154"/>
      <c r="CF15" s="154"/>
      <c r="CG15" s="154"/>
      <c r="CH15" s="154"/>
      <c r="CI15" s="154"/>
      <c r="CJ15" s="154"/>
      <c r="CK15" s="154"/>
      <c r="CL15" s="154"/>
      <c r="CM15" s="154"/>
      <c r="CN15" s="154"/>
      <c r="CO15" s="154"/>
      <c r="CP15" s="154"/>
      <c r="CQ15" s="154"/>
      <c r="CR15" s="154"/>
      <c r="CS15" s="154"/>
      <c r="CT15" s="154"/>
      <c r="CU15" s="154"/>
      <c r="CV15" s="154"/>
      <c r="CW15" s="154"/>
      <c r="CX15" s="154"/>
      <c r="CY15" s="154"/>
      <c r="CZ15" s="154"/>
      <c r="DA15" s="154"/>
      <c r="DB15" s="154"/>
      <c r="DC15" s="154"/>
      <c r="DD15" s="154"/>
      <c r="DE15" s="154"/>
      <c r="DF15" s="154"/>
      <c r="DG15" s="154"/>
      <c r="DH15" s="154"/>
      <c r="DI15" s="154"/>
      <c r="DJ15" s="154"/>
      <c r="DK15" s="154"/>
      <c r="DL15" s="154"/>
      <c r="DM15" s="154"/>
      <c r="DN15" s="154"/>
      <c r="DO15" s="154"/>
      <c r="DP15" s="154"/>
      <c r="DQ15" s="154"/>
      <c r="DR15" s="154"/>
      <c r="DS15" s="154"/>
      <c r="DT15" s="154"/>
      <c r="DU15" s="154"/>
      <c r="DV15" s="154"/>
      <c r="DW15" s="154"/>
      <c r="DX15" s="154"/>
      <c r="DY15" s="154"/>
      <c r="DZ15" s="154"/>
      <c r="EA15" s="154"/>
      <c r="EB15" s="154"/>
      <c r="EC15" s="154"/>
      <c r="ED15" s="154"/>
      <c r="EE15" s="154"/>
      <c r="EF15" s="154"/>
      <c r="EG15" s="154"/>
      <c r="EH15" s="154"/>
      <c r="EI15" s="154"/>
      <c r="EJ15" s="154"/>
      <c r="EK15" s="154"/>
      <c r="EL15" s="154"/>
      <c r="EM15" s="154"/>
      <c r="EN15" s="154"/>
      <c r="EO15" s="154"/>
      <c r="EP15" s="154"/>
      <c r="EQ15" s="154"/>
      <c r="ER15" s="154"/>
      <c r="ES15" s="154"/>
      <c r="ET15" s="154"/>
      <c r="EU15" s="154"/>
      <c r="EV15" s="154"/>
      <c r="EW15" s="154"/>
      <c r="EX15" s="154"/>
      <c r="EY15" s="154"/>
      <c r="EZ15" s="154"/>
      <c r="FA15" s="154"/>
      <c r="FB15" s="154"/>
      <c r="FC15" s="154"/>
      <c r="FD15" s="154"/>
      <c r="FE15" s="154"/>
      <c r="FF15" s="154"/>
      <c r="FG15" s="154"/>
      <c r="FH15" s="154"/>
      <c r="FI15" s="154"/>
      <c r="FJ15" s="154"/>
      <c r="FK15" s="154"/>
      <c r="FL15" s="154"/>
      <c r="FM15" s="154"/>
      <c r="FN15" s="154"/>
      <c r="FO15" s="154"/>
      <c r="FP15" s="154"/>
      <c r="FQ15" s="154"/>
      <c r="FR15" s="154"/>
      <c r="FS15" s="154"/>
      <c r="FT15" s="154"/>
      <c r="FU15" s="154"/>
      <c r="FV15" s="154"/>
      <c r="FW15" s="154"/>
      <c r="FX15" s="154"/>
      <c r="FY15" s="154"/>
      <c r="FZ15" s="154"/>
      <c r="GA15" s="154"/>
      <c r="GB15" s="154"/>
      <c r="GC15" s="154"/>
      <c r="GD15" s="154"/>
      <c r="GE15" s="154"/>
      <c r="GF15" s="154"/>
      <c r="GG15" s="154"/>
      <c r="GH15" s="154"/>
      <c r="GI15" s="154"/>
      <c r="GJ15" s="154"/>
      <c r="GK15" s="154"/>
      <c r="GL15" s="154"/>
      <c r="GM15" s="154"/>
      <c r="GN15" s="154"/>
      <c r="GO15" s="154"/>
      <c r="GP15" s="154"/>
      <c r="GQ15" s="154"/>
      <c r="GR15" s="154"/>
      <c r="GS15" s="154"/>
      <c r="GT15" s="154"/>
      <c r="GU15" s="154"/>
      <c r="GV15" s="154"/>
      <c r="GW15" s="154"/>
      <c r="GX15" s="154"/>
      <c r="GY15" s="154"/>
      <c r="GZ15" s="154"/>
      <c r="HA15" s="154"/>
      <c r="HB15" s="154"/>
      <c r="HC15" s="154"/>
      <c r="HD15" s="154"/>
      <c r="HE15" s="154"/>
      <c r="HF15" s="154"/>
      <c r="HG15" s="154"/>
      <c r="HH15" s="154"/>
      <c r="HI15" s="154"/>
      <c r="HJ15" s="154"/>
      <c r="HK15" s="154"/>
      <c r="HL15" s="154"/>
      <c r="HM15" s="154"/>
      <c r="HN15" s="154"/>
      <c r="HO15" s="154"/>
      <c r="HP15" s="154"/>
      <c r="HQ15" s="154"/>
      <c r="HR15" s="154"/>
      <c r="HS15" s="154"/>
      <c r="HT15" s="154"/>
      <c r="HU15" s="154"/>
      <c r="HV15" s="154"/>
      <c r="HW15" s="154"/>
      <c r="HX15" s="154"/>
      <c r="HY15" s="154"/>
      <c r="HZ15" s="154"/>
      <c r="IA15" s="154"/>
      <c r="IB15" s="154"/>
      <c r="IC15" s="154"/>
      <c r="ID15" s="154"/>
      <c r="IE15" s="154"/>
      <c r="IF15" s="154"/>
      <c r="IG15" s="154"/>
      <c r="IH15" s="154"/>
      <c r="II15" s="154"/>
      <c r="IJ15" s="154"/>
      <c r="IK15" s="154"/>
      <c r="IL15" s="154"/>
      <c r="IM15" s="154"/>
      <c r="IN15" s="154"/>
      <c r="IO15" s="154"/>
      <c r="IP15" s="154"/>
      <c r="IQ15" s="154"/>
      <c r="IR15" s="154"/>
      <c r="IS15" s="154"/>
      <c r="IT15" s="154"/>
      <c r="IU15" s="154"/>
      <c r="IV15" s="154"/>
      <c r="IW15" s="154"/>
      <c r="IX15" s="154"/>
      <c r="IY15" s="154"/>
      <c r="IZ15" s="154"/>
      <c r="JA15" s="154"/>
      <c r="JB15" s="154"/>
      <c r="JC15" s="154"/>
      <c r="JD15" s="154"/>
      <c r="JE15" s="154"/>
      <c r="JF15" s="154"/>
      <c r="JG15" s="154"/>
      <c r="JH15" s="154"/>
      <c r="JI15" s="154"/>
      <c r="JJ15" s="154"/>
      <c r="JK15" s="154"/>
      <c r="JL15" s="154"/>
      <c r="JM15" s="154"/>
      <c r="JN15" s="154"/>
      <c r="JO15" s="154"/>
      <c r="JP15" s="154"/>
      <c r="JQ15" s="154"/>
      <c r="JR15" s="154"/>
      <c r="JS15" s="154"/>
      <c r="JT15" s="154"/>
      <c r="JU15" s="154"/>
      <c r="JV15" s="154"/>
      <c r="JW15" s="154"/>
      <c r="JX15" s="154"/>
      <c r="JY15" s="154"/>
      <c r="JZ15" s="154"/>
      <c r="KA15" s="154"/>
      <c r="KB15" s="154"/>
      <c r="KC15" s="154"/>
      <c r="KD15" s="154"/>
      <c r="KE15" s="154"/>
      <c r="KF15" s="154"/>
      <c r="KG15" s="154"/>
      <c r="KH15" s="154"/>
      <c r="KI15" s="154"/>
      <c r="KJ15" s="154"/>
      <c r="KK15" s="154"/>
      <c r="KL15" s="154"/>
      <c r="KM15" s="154"/>
      <c r="KN15" s="154"/>
      <c r="KO15" s="154"/>
      <c r="KP15" s="154"/>
      <c r="KQ15" s="154"/>
      <c r="KR15" s="154"/>
      <c r="KS15" s="154"/>
      <c r="KT15" s="154"/>
      <c r="KU15" s="154"/>
      <c r="KV15" s="154"/>
      <c r="KW15" s="154"/>
      <c r="KX15" s="154"/>
      <c r="KY15" s="154"/>
      <c r="KZ15" s="154"/>
      <c r="LA15" s="154"/>
      <c r="LB15" s="154"/>
      <c r="LC15" s="154"/>
      <c r="LD15" s="154"/>
      <c r="LE15" s="154"/>
      <c r="LF15" s="154"/>
      <c r="LG15" s="154"/>
      <c r="LH15" s="154"/>
      <c r="LI15" s="154"/>
      <c r="LJ15" s="154"/>
      <c r="LK15" s="154"/>
      <c r="LL15" s="154"/>
      <c r="LM15" s="154"/>
      <c r="LN15" s="154"/>
      <c r="LO15" s="154"/>
      <c r="LP15" s="154"/>
      <c r="LQ15" s="154"/>
      <c r="LR15" s="154"/>
      <c r="LS15" s="154"/>
      <c r="LT15" s="154"/>
      <c r="LU15" s="154"/>
    </row>
    <row r="16" spans="1:1027" s="15" customFormat="1" ht="25.5">
      <c r="A16" s="349"/>
      <c r="B16" s="349"/>
      <c r="C16" s="23" t="s">
        <v>240</v>
      </c>
      <c r="D16" s="12" t="s">
        <v>16</v>
      </c>
      <c r="E16" s="12" t="s">
        <v>49</v>
      </c>
      <c r="F16" s="13" t="s">
        <v>20</v>
      </c>
      <c r="G16" s="13"/>
      <c r="H16" s="261"/>
      <c r="I16" s="13" t="s">
        <v>216</v>
      </c>
      <c r="J16" s="14" t="s">
        <v>21</v>
      </c>
      <c r="K16" s="14" t="s">
        <v>75</v>
      </c>
      <c r="L16" s="14" t="s">
        <v>76</v>
      </c>
      <c r="M16" s="355"/>
      <c r="N16" s="303" t="s">
        <v>372</v>
      </c>
      <c r="O16" s="182"/>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v>456.28263158350848</v>
      </c>
      <c r="AO16" s="65">
        <v>446.26830028298122</v>
      </c>
      <c r="AP16" s="65">
        <v>436.25396898245492</v>
      </c>
      <c r="AQ16" s="65">
        <v>426.2396376819288</v>
      </c>
      <c r="AR16" s="65">
        <v>416.22530638140262</v>
      </c>
      <c r="AS16" s="65">
        <v>406.21097508087405</v>
      </c>
      <c r="AT16" s="65">
        <v>397.9619730475963</v>
      </c>
      <c r="AU16" s="65">
        <v>389.71297101431702</v>
      </c>
      <c r="AV16" s="65">
        <v>381.46396898103791</v>
      </c>
      <c r="AW16" s="65">
        <v>373.21496694775794</v>
      </c>
      <c r="AX16" s="65">
        <v>364.96596491447849</v>
      </c>
      <c r="AY16" s="65">
        <v>357.11486566228206</v>
      </c>
      <c r="AZ16" s="65">
        <v>349.26376641008591</v>
      </c>
      <c r="BA16" s="65">
        <v>341.41266715788947</v>
      </c>
      <c r="BB16" s="65"/>
      <c r="BC16" s="65"/>
      <c r="BD16" s="65"/>
      <c r="BE16" s="65"/>
      <c r="BF16" s="65"/>
      <c r="BG16" s="65"/>
      <c r="BH16" s="65"/>
      <c r="BI16" s="65"/>
      <c r="BJ16" s="65"/>
      <c r="BK16" s="65"/>
      <c r="BL16" s="65"/>
      <c r="BM16" s="65"/>
      <c r="BN16" s="65"/>
      <c r="BO16" s="65"/>
      <c r="BP16" s="65"/>
      <c r="BQ16" s="65"/>
      <c r="BR16" s="65"/>
      <c r="BS16" s="65"/>
      <c r="BT16" s="65"/>
      <c r="BU16" s="65"/>
      <c r="BV16" s="65"/>
      <c r="BW16" s="65"/>
      <c r="BX16" s="158"/>
      <c r="BY16" s="158"/>
      <c r="BZ16" s="158"/>
      <c r="CA16" s="158"/>
      <c r="CB16" s="158"/>
      <c r="CC16" s="158"/>
      <c r="CD16" s="158"/>
      <c r="CE16" s="154"/>
      <c r="CF16" s="154"/>
      <c r="CG16" s="154"/>
      <c r="CH16" s="154"/>
      <c r="CI16" s="154"/>
      <c r="CJ16" s="154"/>
      <c r="CK16" s="154"/>
      <c r="CL16" s="154"/>
      <c r="CM16" s="154"/>
      <c r="CN16" s="154"/>
      <c r="CO16" s="154"/>
      <c r="CP16" s="154"/>
      <c r="CQ16" s="154"/>
      <c r="CR16" s="154"/>
      <c r="CS16" s="154"/>
      <c r="CT16" s="154"/>
      <c r="CU16" s="154"/>
      <c r="CV16" s="154"/>
      <c r="CW16" s="154"/>
      <c r="CX16" s="154"/>
      <c r="CY16" s="154"/>
      <c r="CZ16" s="154"/>
      <c r="DA16" s="154"/>
      <c r="DB16" s="154"/>
      <c r="DC16" s="154"/>
      <c r="DD16" s="154"/>
      <c r="DE16" s="154"/>
      <c r="DF16" s="154"/>
      <c r="DG16" s="154"/>
      <c r="DH16" s="154"/>
      <c r="DI16" s="154"/>
      <c r="DJ16" s="154"/>
      <c r="DK16" s="154"/>
      <c r="DL16" s="154"/>
      <c r="DM16" s="154"/>
      <c r="DN16" s="154"/>
      <c r="DO16" s="154"/>
      <c r="DP16" s="154"/>
      <c r="DQ16" s="154"/>
      <c r="DR16" s="154"/>
      <c r="DS16" s="154"/>
      <c r="DT16" s="154"/>
      <c r="DU16" s="154"/>
      <c r="DV16" s="154"/>
      <c r="DW16" s="154"/>
      <c r="DX16" s="154"/>
      <c r="DY16" s="154"/>
      <c r="DZ16" s="154"/>
      <c r="EA16" s="154"/>
      <c r="EB16" s="154"/>
      <c r="EC16" s="154"/>
      <c r="ED16" s="154"/>
      <c r="EE16" s="154"/>
      <c r="EF16" s="154"/>
      <c r="EG16" s="154"/>
      <c r="EH16" s="154"/>
      <c r="EI16" s="154"/>
      <c r="EJ16" s="154"/>
      <c r="EK16" s="154"/>
      <c r="EL16" s="154"/>
      <c r="EM16" s="154"/>
      <c r="EN16" s="154"/>
      <c r="EO16" s="154"/>
      <c r="EP16" s="154"/>
      <c r="EQ16" s="154"/>
      <c r="ER16" s="154"/>
      <c r="ES16" s="154"/>
      <c r="ET16" s="154"/>
      <c r="EU16" s="154"/>
      <c r="EV16" s="154"/>
      <c r="EW16" s="154"/>
      <c r="EX16" s="154"/>
      <c r="EY16" s="154"/>
      <c r="EZ16" s="154"/>
      <c r="FA16" s="154"/>
      <c r="FB16" s="154"/>
      <c r="FC16" s="154"/>
      <c r="FD16" s="154"/>
      <c r="FE16" s="154"/>
      <c r="FF16" s="154"/>
      <c r="FG16" s="154"/>
      <c r="FH16" s="154"/>
      <c r="FI16" s="154"/>
      <c r="FJ16" s="154"/>
      <c r="FK16" s="154"/>
      <c r="FL16" s="154"/>
      <c r="FM16" s="154"/>
      <c r="FN16" s="154"/>
      <c r="FO16" s="154"/>
      <c r="FP16" s="154"/>
      <c r="FQ16" s="154"/>
      <c r="FR16" s="154"/>
      <c r="FS16" s="154"/>
      <c r="FT16" s="154"/>
      <c r="FU16" s="154"/>
      <c r="FV16" s="154"/>
      <c r="FW16" s="154"/>
      <c r="FX16" s="154"/>
      <c r="FY16" s="154"/>
      <c r="FZ16" s="154"/>
      <c r="GA16" s="154"/>
      <c r="GB16" s="154"/>
      <c r="GC16" s="154"/>
      <c r="GD16" s="154"/>
      <c r="GE16" s="154"/>
      <c r="GF16" s="154"/>
      <c r="GG16" s="154"/>
      <c r="GH16" s="154"/>
      <c r="GI16" s="154"/>
      <c r="GJ16" s="154"/>
      <c r="GK16" s="154"/>
      <c r="GL16" s="154"/>
      <c r="GM16" s="154"/>
      <c r="GN16" s="154"/>
      <c r="GO16" s="154"/>
      <c r="GP16" s="154"/>
      <c r="GQ16" s="154"/>
      <c r="GR16" s="154"/>
      <c r="GS16" s="154"/>
      <c r="GT16" s="154"/>
      <c r="GU16" s="154"/>
      <c r="GV16" s="154"/>
      <c r="GW16" s="154"/>
      <c r="GX16" s="154"/>
      <c r="GY16" s="154"/>
      <c r="GZ16" s="154"/>
      <c r="HA16" s="154"/>
      <c r="HB16" s="154"/>
      <c r="HC16" s="154"/>
      <c r="HD16" s="154"/>
      <c r="HE16" s="154"/>
      <c r="HF16" s="154"/>
      <c r="HG16" s="154"/>
      <c r="HH16" s="154"/>
      <c r="HI16" s="154"/>
      <c r="HJ16" s="154"/>
      <c r="HK16" s="154"/>
      <c r="HL16" s="154"/>
      <c r="HM16" s="154"/>
      <c r="HN16" s="154"/>
      <c r="HO16" s="154"/>
      <c r="HP16" s="154"/>
      <c r="HQ16" s="154"/>
      <c r="HR16" s="154"/>
      <c r="HS16" s="154"/>
      <c r="HT16" s="154"/>
      <c r="HU16" s="154"/>
      <c r="HV16" s="154"/>
      <c r="HW16" s="154"/>
      <c r="HX16" s="154"/>
      <c r="HY16" s="154"/>
      <c r="HZ16" s="154"/>
      <c r="IA16" s="154"/>
      <c r="IB16" s="154"/>
      <c r="IC16" s="154"/>
      <c r="ID16" s="154"/>
      <c r="IE16" s="154"/>
      <c r="IF16" s="154"/>
      <c r="IG16" s="154"/>
      <c r="IH16" s="154"/>
      <c r="II16" s="154"/>
      <c r="IJ16" s="154"/>
      <c r="IK16" s="154"/>
      <c r="IL16" s="154"/>
      <c r="IM16" s="154"/>
      <c r="IN16" s="154"/>
      <c r="IO16" s="154"/>
      <c r="IP16" s="154"/>
      <c r="IQ16" s="154"/>
      <c r="IR16" s="154"/>
      <c r="IS16" s="154"/>
      <c r="IT16" s="154"/>
      <c r="IU16" s="154"/>
      <c r="IV16" s="154"/>
      <c r="IW16" s="154"/>
      <c r="IX16" s="154"/>
      <c r="IY16" s="154"/>
      <c r="IZ16" s="154"/>
      <c r="JA16" s="154"/>
      <c r="JB16" s="154"/>
      <c r="JC16" s="154"/>
      <c r="JD16" s="154"/>
      <c r="JE16" s="154"/>
      <c r="JF16" s="154"/>
      <c r="JG16" s="154"/>
      <c r="JH16" s="154"/>
      <c r="JI16" s="154"/>
      <c r="JJ16" s="154"/>
      <c r="JK16" s="154"/>
      <c r="JL16" s="154"/>
      <c r="JM16" s="154"/>
      <c r="JN16" s="154"/>
      <c r="JO16" s="154"/>
      <c r="JP16" s="154"/>
      <c r="JQ16" s="154"/>
      <c r="JR16" s="154"/>
      <c r="JS16" s="154"/>
      <c r="JT16" s="154"/>
      <c r="JU16" s="154"/>
      <c r="JV16" s="154"/>
      <c r="JW16" s="154"/>
      <c r="JX16" s="154"/>
      <c r="JY16" s="154"/>
      <c r="JZ16" s="154"/>
      <c r="KA16" s="154"/>
      <c r="KB16" s="154"/>
      <c r="KC16" s="154"/>
      <c r="KD16" s="154"/>
      <c r="KE16" s="154"/>
      <c r="KF16" s="154"/>
      <c r="KG16" s="154"/>
      <c r="KH16" s="154"/>
      <c r="KI16" s="154"/>
      <c r="KJ16" s="154"/>
      <c r="KK16" s="154"/>
      <c r="KL16" s="154"/>
      <c r="KM16" s="154"/>
      <c r="KN16" s="154"/>
      <c r="KO16" s="154"/>
      <c r="KP16" s="154"/>
      <c r="KQ16" s="154"/>
      <c r="KR16" s="154"/>
      <c r="KS16" s="154"/>
      <c r="KT16" s="154"/>
      <c r="KU16" s="154"/>
      <c r="KV16" s="154"/>
      <c r="KW16" s="154"/>
      <c r="KX16" s="154"/>
      <c r="KY16" s="154"/>
      <c r="KZ16" s="154"/>
      <c r="LA16" s="154"/>
      <c r="LB16" s="154"/>
      <c r="LC16" s="154"/>
      <c r="LD16" s="154"/>
      <c r="LE16" s="154"/>
      <c r="LF16" s="154"/>
      <c r="LG16" s="154"/>
      <c r="LH16" s="154"/>
      <c r="LI16" s="154"/>
      <c r="LJ16" s="154"/>
      <c r="LK16" s="154"/>
      <c r="LL16" s="154"/>
      <c r="LM16" s="154"/>
      <c r="LN16" s="154"/>
      <c r="LO16" s="154"/>
      <c r="LP16" s="154"/>
      <c r="LQ16" s="154"/>
      <c r="LR16" s="154"/>
      <c r="LS16" s="154"/>
      <c r="LT16" s="154"/>
      <c r="LU16" s="154"/>
    </row>
    <row r="17" spans="1:333" s="114" customFormat="1" ht="12.75" customHeight="1">
      <c r="A17" s="349"/>
      <c r="B17" s="349"/>
      <c r="C17" s="110" t="s">
        <v>241</v>
      </c>
      <c r="D17" s="111" t="s">
        <v>16</v>
      </c>
      <c r="E17" s="111" t="s">
        <v>49</v>
      </c>
      <c r="F17" s="112" t="s">
        <v>20</v>
      </c>
      <c r="G17" s="112"/>
      <c r="H17" s="262"/>
      <c r="I17" s="112" t="s">
        <v>216</v>
      </c>
      <c r="J17" s="112" t="s">
        <v>21</v>
      </c>
      <c r="K17" s="112" t="s">
        <v>75</v>
      </c>
      <c r="L17" s="112" t="s">
        <v>76</v>
      </c>
      <c r="M17" s="166"/>
      <c r="N17" s="304" t="s">
        <v>372</v>
      </c>
      <c r="O17" s="183"/>
      <c r="P17" s="113"/>
      <c r="Q17" s="113"/>
      <c r="R17" s="113"/>
      <c r="S17" s="113"/>
      <c r="T17" s="113"/>
      <c r="U17" s="113"/>
      <c r="V17" s="113"/>
      <c r="W17" s="113"/>
      <c r="X17" s="113"/>
      <c r="Y17" s="113"/>
      <c r="Z17" s="113"/>
      <c r="AA17" s="113"/>
      <c r="AB17" s="113"/>
      <c r="AC17" s="113"/>
      <c r="AD17" s="113"/>
      <c r="AE17" s="113"/>
      <c r="AF17" s="113"/>
      <c r="AG17" s="113"/>
      <c r="AH17" s="113"/>
      <c r="AI17" s="113"/>
      <c r="AJ17" s="113"/>
      <c r="AK17" s="113"/>
      <c r="AL17" s="113"/>
      <c r="AM17" s="113"/>
      <c r="AN17" s="113"/>
      <c r="AO17" s="113"/>
      <c r="AP17" s="113"/>
      <c r="AQ17" s="113"/>
      <c r="AR17" s="113">
        <v>443.05000000000007</v>
      </c>
      <c r="AS17" s="113">
        <v>436.41</v>
      </c>
      <c r="AT17" s="113">
        <v>422.74</v>
      </c>
      <c r="AU17" s="113">
        <v>409.05000000000007</v>
      </c>
      <c r="AV17" s="113">
        <v>395.36999999999995</v>
      </c>
      <c r="AW17" s="113">
        <v>381.69000000000005</v>
      </c>
      <c r="AX17" s="113">
        <v>368</v>
      </c>
      <c r="AY17" s="113">
        <v>356.52</v>
      </c>
      <c r="AZ17" s="113">
        <v>345.02000000000004</v>
      </c>
      <c r="BA17" s="113">
        <v>333.53</v>
      </c>
      <c r="BB17" s="113">
        <v>322.03999999999996</v>
      </c>
      <c r="BC17" s="113">
        <v>310.55</v>
      </c>
      <c r="BD17" s="113">
        <v>299.23999999999995</v>
      </c>
      <c r="BE17" s="113">
        <v>287.95999999999998</v>
      </c>
      <c r="BF17" s="113">
        <v>276.65999999999997</v>
      </c>
      <c r="BG17" s="113">
        <v>265.12</v>
      </c>
      <c r="BH17" s="113">
        <v>253.57</v>
      </c>
      <c r="BI17" s="113">
        <v>242.03000000000003</v>
      </c>
      <c r="BJ17" s="113">
        <v>230.48</v>
      </c>
      <c r="BK17" s="113">
        <v>218.96999999999997</v>
      </c>
      <c r="BL17" s="113">
        <v>207.42</v>
      </c>
      <c r="BM17" s="113">
        <v>195.87</v>
      </c>
      <c r="BN17" s="113">
        <v>184.32</v>
      </c>
      <c r="BO17" s="113">
        <v>172.79000000000002</v>
      </c>
      <c r="BP17" s="113">
        <v>161.25</v>
      </c>
      <c r="BQ17" s="113">
        <v>149.70999999999998</v>
      </c>
      <c r="BR17" s="113">
        <v>138.16000000000003</v>
      </c>
      <c r="BS17" s="113">
        <v>126.62</v>
      </c>
      <c r="BT17" s="113">
        <v>115.08</v>
      </c>
      <c r="BU17" s="113">
        <v>103.55</v>
      </c>
      <c r="BV17" s="113">
        <v>91.97999999999999</v>
      </c>
      <c r="BW17" s="113">
        <v>79.709999999999994</v>
      </c>
      <c r="BX17" s="158"/>
      <c r="BY17" s="158"/>
      <c r="BZ17" s="158"/>
      <c r="CA17" s="158"/>
      <c r="CB17" s="158"/>
      <c r="CC17" s="158"/>
      <c r="CD17" s="158"/>
      <c r="CE17" s="154"/>
      <c r="CF17" s="154"/>
      <c r="CG17" s="154"/>
      <c r="CH17" s="154"/>
      <c r="CI17" s="154"/>
      <c r="CJ17" s="154"/>
      <c r="CK17" s="154"/>
      <c r="CL17" s="154"/>
      <c r="CM17" s="154"/>
      <c r="CN17" s="154"/>
      <c r="CO17" s="154"/>
      <c r="CP17" s="154"/>
      <c r="CQ17" s="154"/>
      <c r="CR17" s="154"/>
      <c r="CS17" s="154"/>
      <c r="CT17" s="154"/>
      <c r="CU17" s="154"/>
      <c r="CV17" s="154"/>
      <c r="CW17" s="154"/>
      <c r="CX17" s="154"/>
      <c r="CY17" s="154"/>
      <c r="CZ17" s="154"/>
      <c r="DA17" s="154"/>
      <c r="DB17" s="154"/>
      <c r="DC17" s="154"/>
      <c r="DD17" s="154"/>
      <c r="DE17" s="154"/>
      <c r="DF17" s="154"/>
      <c r="DG17" s="154"/>
      <c r="DH17" s="154"/>
      <c r="DI17" s="154"/>
      <c r="DJ17" s="154"/>
      <c r="DK17" s="154"/>
      <c r="DL17" s="154"/>
      <c r="DM17" s="154"/>
      <c r="DN17" s="154"/>
      <c r="DO17" s="154"/>
      <c r="DP17" s="154"/>
      <c r="DQ17" s="154"/>
      <c r="DR17" s="154"/>
      <c r="DS17" s="154"/>
      <c r="DT17" s="154"/>
      <c r="DU17" s="154"/>
      <c r="DV17" s="154"/>
      <c r="DW17" s="154"/>
      <c r="DX17" s="154"/>
      <c r="DY17" s="154"/>
      <c r="DZ17" s="154"/>
      <c r="EA17" s="154"/>
      <c r="EB17" s="154"/>
      <c r="EC17" s="154"/>
      <c r="ED17" s="154"/>
      <c r="EE17" s="154"/>
      <c r="EF17" s="154"/>
      <c r="EG17" s="154"/>
      <c r="EH17" s="154"/>
      <c r="EI17" s="154"/>
      <c r="EJ17" s="154"/>
      <c r="EK17" s="154"/>
      <c r="EL17" s="154"/>
      <c r="EM17" s="154"/>
      <c r="EN17" s="154"/>
      <c r="EO17" s="154"/>
      <c r="EP17" s="154"/>
      <c r="EQ17" s="154"/>
      <c r="ER17" s="154"/>
      <c r="ES17" s="154"/>
      <c r="ET17" s="154"/>
      <c r="EU17" s="154"/>
      <c r="EV17" s="154"/>
      <c r="EW17" s="154"/>
      <c r="EX17" s="154"/>
      <c r="EY17" s="154"/>
      <c r="EZ17" s="154"/>
      <c r="FA17" s="154"/>
      <c r="FB17" s="154"/>
      <c r="FC17" s="154"/>
      <c r="FD17" s="154"/>
      <c r="FE17" s="154"/>
      <c r="FF17" s="154"/>
      <c r="FG17" s="154"/>
      <c r="FH17" s="154"/>
      <c r="FI17" s="154"/>
      <c r="FJ17" s="154"/>
      <c r="FK17" s="154"/>
      <c r="FL17" s="154"/>
      <c r="FM17" s="154"/>
      <c r="FN17" s="154"/>
      <c r="FO17" s="154"/>
      <c r="FP17" s="154"/>
      <c r="FQ17" s="154"/>
      <c r="FR17" s="154"/>
      <c r="FS17" s="154"/>
      <c r="FT17" s="154"/>
      <c r="FU17" s="154"/>
      <c r="FV17" s="154"/>
      <c r="FW17" s="154"/>
      <c r="FX17" s="154"/>
      <c r="FY17" s="154"/>
      <c r="FZ17" s="154"/>
      <c r="GA17" s="154"/>
      <c r="GB17" s="154"/>
      <c r="GC17" s="154"/>
      <c r="GD17" s="154"/>
      <c r="GE17" s="154"/>
      <c r="GF17" s="154"/>
      <c r="GG17" s="154"/>
      <c r="GH17" s="154"/>
      <c r="GI17" s="154"/>
      <c r="GJ17" s="154"/>
      <c r="GK17" s="154"/>
      <c r="GL17" s="154"/>
      <c r="GM17" s="154"/>
      <c r="GN17" s="154"/>
      <c r="GO17" s="154"/>
      <c r="GP17" s="154"/>
      <c r="GQ17" s="154"/>
      <c r="GR17" s="154"/>
      <c r="GS17" s="154"/>
      <c r="GT17" s="154"/>
      <c r="GU17" s="154"/>
      <c r="GV17" s="154"/>
      <c r="GW17" s="154"/>
      <c r="GX17" s="154"/>
      <c r="GY17" s="154"/>
      <c r="GZ17" s="154"/>
      <c r="HA17" s="154"/>
      <c r="HB17" s="154"/>
      <c r="HC17" s="154"/>
      <c r="HD17" s="154"/>
      <c r="HE17" s="154"/>
      <c r="HF17" s="154"/>
      <c r="HG17" s="154"/>
      <c r="HH17" s="154"/>
      <c r="HI17" s="154"/>
      <c r="HJ17" s="154"/>
      <c r="HK17" s="154"/>
      <c r="HL17" s="154"/>
      <c r="HM17" s="154"/>
      <c r="HN17" s="154"/>
      <c r="HO17" s="154"/>
      <c r="HP17" s="154"/>
      <c r="HQ17" s="154"/>
      <c r="HR17" s="154"/>
      <c r="HS17" s="154"/>
      <c r="HT17" s="154"/>
      <c r="HU17" s="154"/>
      <c r="HV17" s="154"/>
      <c r="HW17" s="154"/>
      <c r="HX17" s="154"/>
      <c r="HY17" s="154"/>
      <c r="HZ17" s="154"/>
      <c r="IA17" s="154"/>
      <c r="IB17" s="154"/>
      <c r="IC17" s="154"/>
      <c r="ID17" s="154"/>
      <c r="IE17" s="154"/>
      <c r="IF17" s="154"/>
      <c r="IG17" s="154"/>
      <c r="IH17" s="154"/>
      <c r="II17" s="154"/>
      <c r="IJ17" s="154"/>
      <c r="IK17" s="154"/>
      <c r="IL17" s="154"/>
      <c r="IM17" s="154"/>
      <c r="IN17" s="154"/>
      <c r="IO17" s="154"/>
      <c r="IP17" s="154"/>
      <c r="IQ17" s="154"/>
      <c r="IR17" s="154"/>
      <c r="IS17" s="154"/>
      <c r="IT17" s="154"/>
      <c r="IU17" s="154"/>
      <c r="IV17" s="154"/>
      <c r="IW17" s="154"/>
      <c r="IX17" s="154"/>
      <c r="IY17" s="154"/>
      <c r="IZ17" s="154"/>
      <c r="JA17" s="154"/>
      <c r="JB17" s="154"/>
      <c r="JC17" s="154"/>
      <c r="JD17" s="154"/>
      <c r="JE17" s="154"/>
      <c r="JF17" s="154"/>
      <c r="JG17" s="154"/>
      <c r="JH17" s="154"/>
      <c r="JI17" s="154"/>
      <c r="JJ17" s="154"/>
      <c r="JK17" s="154"/>
      <c r="JL17" s="154"/>
      <c r="JM17" s="154"/>
      <c r="JN17" s="154"/>
      <c r="JO17" s="154"/>
      <c r="JP17" s="154"/>
      <c r="JQ17" s="154"/>
      <c r="JR17" s="154"/>
      <c r="JS17" s="154"/>
      <c r="JT17" s="154"/>
      <c r="JU17" s="154"/>
      <c r="JV17" s="154"/>
      <c r="JW17" s="154"/>
      <c r="JX17" s="154"/>
      <c r="JY17" s="154"/>
      <c r="JZ17" s="154"/>
      <c r="KA17" s="154"/>
      <c r="KB17" s="154"/>
      <c r="KC17" s="154"/>
      <c r="KD17" s="154"/>
      <c r="KE17" s="154"/>
      <c r="KF17" s="154"/>
      <c r="KG17" s="154"/>
      <c r="KH17" s="154"/>
      <c r="KI17" s="154"/>
      <c r="KJ17" s="154"/>
      <c r="KK17" s="154"/>
      <c r="KL17" s="154"/>
      <c r="KM17" s="154"/>
      <c r="KN17" s="154"/>
      <c r="KO17" s="154"/>
      <c r="KP17" s="154"/>
      <c r="KQ17" s="154"/>
      <c r="KR17" s="154"/>
      <c r="KS17" s="154"/>
      <c r="KT17" s="154"/>
      <c r="KU17" s="154"/>
      <c r="KV17" s="154"/>
      <c r="KW17" s="154"/>
      <c r="KX17" s="154"/>
      <c r="KY17" s="154"/>
      <c r="KZ17" s="154"/>
      <c r="LA17" s="154"/>
      <c r="LB17" s="154"/>
      <c r="LC17" s="154"/>
      <c r="LD17" s="154"/>
      <c r="LE17" s="154"/>
      <c r="LF17" s="154"/>
      <c r="LG17" s="154"/>
      <c r="LH17" s="154"/>
      <c r="LI17" s="154"/>
      <c r="LJ17" s="154"/>
      <c r="LK17" s="154"/>
      <c r="LL17" s="154"/>
      <c r="LM17" s="154"/>
      <c r="LN17" s="154"/>
      <c r="LO17" s="154"/>
      <c r="LP17" s="154"/>
      <c r="LQ17" s="154"/>
      <c r="LR17" s="154"/>
      <c r="LS17" s="154"/>
      <c r="LT17" s="154"/>
      <c r="LU17" s="154"/>
    </row>
    <row r="18" spans="1:333" s="114" customFormat="1" ht="25.5">
      <c r="A18" s="349"/>
      <c r="B18" s="350"/>
      <c r="C18" s="110" t="s">
        <v>242</v>
      </c>
      <c r="D18" s="111" t="s">
        <v>16</v>
      </c>
      <c r="E18" s="111" t="s">
        <v>49</v>
      </c>
      <c r="F18" s="112" t="s">
        <v>20</v>
      </c>
      <c r="G18" s="112"/>
      <c r="H18" s="262"/>
      <c r="I18" s="112" t="s">
        <v>216</v>
      </c>
      <c r="J18" s="112" t="s">
        <v>21</v>
      </c>
      <c r="K18" s="112" t="s">
        <v>75</v>
      </c>
      <c r="L18" s="112" t="s">
        <v>76</v>
      </c>
      <c r="M18" s="167"/>
      <c r="N18" s="304" t="s">
        <v>372</v>
      </c>
      <c r="O18" s="18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v>443.05000000000007</v>
      </c>
      <c r="AS18" s="113">
        <v>436.41</v>
      </c>
      <c r="AT18" s="113">
        <v>422.74</v>
      </c>
      <c r="AU18" s="113">
        <v>409.05000000000007</v>
      </c>
      <c r="AV18" s="113">
        <v>395.36999999999995</v>
      </c>
      <c r="AW18" s="113">
        <v>381.69000000000005</v>
      </c>
      <c r="AX18" s="113">
        <v>368</v>
      </c>
      <c r="AY18" s="113">
        <v>356.52</v>
      </c>
      <c r="AZ18" s="113">
        <v>345.02000000000004</v>
      </c>
      <c r="BA18" s="113">
        <v>333.53</v>
      </c>
      <c r="BB18" s="113">
        <v>322.03999999999996</v>
      </c>
      <c r="BC18" s="113">
        <v>310.55</v>
      </c>
      <c r="BD18" s="113">
        <v>299.23999999999995</v>
      </c>
      <c r="BE18" s="113">
        <v>287.95999999999998</v>
      </c>
      <c r="BF18" s="113">
        <v>276.65999999999997</v>
      </c>
      <c r="BG18" s="113"/>
      <c r="BH18" s="113"/>
      <c r="BI18" s="113"/>
      <c r="BJ18" s="113"/>
      <c r="BK18" s="113"/>
      <c r="BL18" s="113"/>
      <c r="BM18" s="113"/>
      <c r="BN18" s="113"/>
      <c r="BO18" s="113"/>
      <c r="BP18" s="113"/>
      <c r="BQ18" s="113"/>
      <c r="BR18" s="113"/>
      <c r="BS18" s="113"/>
      <c r="BT18" s="113"/>
      <c r="BU18" s="113"/>
      <c r="BV18" s="113"/>
      <c r="BW18" s="113"/>
      <c r="BX18" s="158"/>
      <c r="BY18" s="158"/>
      <c r="BZ18" s="158"/>
      <c r="CA18" s="158"/>
      <c r="CB18" s="158"/>
      <c r="CC18" s="158"/>
      <c r="CD18" s="158"/>
      <c r="CE18" s="154"/>
      <c r="CF18" s="154"/>
      <c r="CG18" s="154"/>
      <c r="CH18" s="154"/>
      <c r="CI18" s="154"/>
      <c r="CJ18" s="154"/>
      <c r="CK18" s="154"/>
      <c r="CL18" s="154"/>
      <c r="CM18" s="154"/>
      <c r="CN18" s="154"/>
      <c r="CO18" s="154"/>
      <c r="CP18" s="154"/>
      <c r="CQ18" s="154"/>
      <c r="CR18" s="154"/>
      <c r="CS18" s="154"/>
      <c r="CT18" s="154"/>
      <c r="CU18" s="154"/>
      <c r="CV18" s="154"/>
      <c r="CW18" s="154"/>
      <c r="CX18" s="154"/>
      <c r="CY18" s="154"/>
      <c r="CZ18" s="154"/>
      <c r="DA18" s="154"/>
      <c r="DB18" s="154"/>
      <c r="DC18" s="154"/>
      <c r="DD18" s="154"/>
      <c r="DE18" s="154"/>
      <c r="DF18" s="154"/>
      <c r="DG18" s="154"/>
      <c r="DH18" s="154"/>
      <c r="DI18" s="154"/>
      <c r="DJ18" s="154"/>
      <c r="DK18" s="154"/>
      <c r="DL18" s="154"/>
      <c r="DM18" s="154"/>
      <c r="DN18" s="154"/>
      <c r="DO18" s="154"/>
      <c r="DP18" s="154"/>
      <c r="DQ18" s="154"/>
      <c r="DR18" s="154"/>
      <c r="DS18" s="154"/>
      <c r="DT18" s="154"/>
      <c r="DU18" s="154"/>
      <c r="DV18" s="154"/>
      <c r="DW18" s="154"/>
      <c r="DX18" s="154"/>
      <c r="DY18" s="154"/>
      <c r="DZ18" s="154"/>
      <c r="EA18" s="154"/>
      <c r="EB18" s="154"/>
      <c r="EC18" s="154"/>
      <c r="ED18" s="154"/>
      <c r="EE18" s="154"/>
      <c r="EF18" s="154"/>
      <c r="EG18" s="154"/>
      <c r="EH18" s="154"/>
      <c r="EI18" s="154"/>
      <c r="EJ18" s="154"/>
      <c r="EK18" s="154"/>
      <c r="EL18" s="154"/>
      <c r="EM18" s="154"/>
      <c r="EN18" s="154"/>
      <c r="EO18" s="154"/>
      <c r="EP18" s="154"/>
      <c r="EQ18" s="154"/>
      <c r="ER18" s="154"/>
      <c r="ES18" s="154"/>
      <c r="ET18" s="154"/>
      <c r="EU18" s="154"/>
      <c r="EV18" s="154"/>
      <c r="EW18" s="154"/>
      <c r="EX18" s="154"/>
      <c r="EY18" s="154"/>
      <c r="EZ18" s="154"/>
      <c r="FA18" s="154"/>
      <c r="FB18" s="154"/>
      <c r="FC18" s="154"/>
      <c r="FD18" s="154"/>
      <c r="FE18" s="154"/>
      <c r="FF18" s="154"/>
      <c r="FG18" s="154"/>
      <c r="FH18" s="154"/>
      <c r="FI18" s="154"/>
      <c r="FJ18" s="154"/>
      <c r="FK18" s="154"/>
      <c r="FL18" s="154"/>
      <c r="FM18" s="154"/>
      <c r="FN18" s="154"/>
      <c r="FO18" s="154"/>
      <c r="FP18" s="154"/>
      <c r="FQ18" s="154"/>
      <c r="FR18" s="154"/>
      <c r="FS18" s="154"/>
      <c r="FT18" s="154"/>
      <c r="FU18" s="154"/>
      <c r="FV18" s="154"/>
      <c r="FW18" s="154"/>
      <c r="FX18" s="154"/>
      <c r="FY18" s="154"/>
      <c r="FZ18" s="154"/>
      <c r="GA18" s="154"/>
      <c r="GB18" s="154"/>
      <c r="GC18" s="154"/>
      <c r="GD18" s="154"/>
      <c r="GE18" s="154"/>
      <c r="GF18" s="154"/>
      <c r="GG18" s="154"/>
      <c r="GH18" s="154"/>
      <c r="GI18" s="154"/>
      <c r="GJ18" s="154"/>
      <c r="GK18" s="154"/>
      <c r="GL18" s="154"/>
      <c r="GM18" s="154"/>
      <c r="GN18" s="154"/>
      <c r="GO18" s="154"/>
      <c r="GP18" s="154"/>
      <c r="GQ18" s="154"/>
      <c r="GR18" s="154"/>
      <c r="GS18" s="154"/>
      <c r="GT18" s="154"/>
      <c r="GU18" s="154"/>
      <c r="GV18" s="154"/>
      <c r="GW18" s="154"/>
      <c r="GX18" s="154"/>
      <c r="GY18" s="154"/>
      <c r="GZ18" s="154"/>
      <c r="HA18" s="154"/>
      <c r="HB18" s="154"/>
      <c r="HC18" s="154"/>
      <c r="HD18" s="154"/>
      <c r="HE18" s="154"/>
      <c r="HF18" s="154"/>
      <c r="HG18" s="154"/>
      <c r="HH18" s="154"/>
      <c r="HI18" s="154"/>
      <c r="HJ18" s="154"/>
      <c r="HK18" s="154"/>
      <c r="HL18" s="154"/>
      <c r="HM18" s="154"/>
      <c r="HN18" s="154"/>
      <c r="HO18" s="154"/>
      <c r="HP18" s="154"/>
      <c r="HQ18" s="154"/>
      <c r="HR18" s="154"/>
      <c r="HS18" s="154"/>
      <c r="HT18" s="154"/>
      <c r="HU18" s="154"/>
      <c r="HV18" s="154"/>
      <c r="HW18" s="154"/>
      <c r="HX18" s="154"/>
      <c r="HY18" s="154"/>
      <c r="HZ18" s="154"/>
      <c r="IA18" s="154"/>
      <c r="IB18" s="154"/>
      <c r="IC18" s="154"/>
      <c r="ID18" s="154"/>
      <c r="IE18" s="154"/>
      <c r="IF18" s="154"/>
      <c r="IG18" s="154"/>
      <c r="IH18" s="154"/>
      <c r="II18" s="154"/>
      <c r="IJ18" s="154"/>
      <c r="IK18" s="154"/>
      <c r="IL18" s="154"/>
      <c r="IM18" s="154"/>
      <c r="IN18" s="154"/>
      <c r="IO18" s="154"/>
      <c r="IP18" s="154"/>
      <c r="IQ18" s="154"/>
      <c r="IR18" s="154"/>
      <c r="IS18" s="154"/>
      <c r="IT18" s="154"/>
      <c r="IU18" s="154"/>
      <c r="IV18" s="154"/>
      <c r="IW18" s="154"/>
      <c r="IX18" s="154"/>
      <c r="IY18" s="154"/>
      <c r="IZ18" s="154"/>
      <c r="JA18" s="154"/>
      <c r="JB18" s="154"/>
      <c r="JC18" s="154"/>
      <c r="JD18" s="154"/>
      <c r="JE18" s="154"/>
      <c r="JF18" s="154"/>
      <c r="JG18" s="154"/>
      <c r="JH18" s="154"/>
      <c r="JI18" s="154"/>
      <c r="JJ18" s="154"/>
      <c r="JK18" s="154"/>
      <c r="JL18" s="154"/>
      <c r="JM18" s="154"/>
      <c r="JN18" s="154"/>
      <c r="JO18" s="154"/>
      <c r="JP18" s="154"/>
      <c r="JQ18" s="154"/>
      <c r="JR18" s="154"/>
      <c r="JS18" s="154"/>
      <c r="JT18" s="154"/>
      <c r="JU18" s="154"/>
      <c r="JV18" s="154"/>
      <c r="JW18" s="154"/>
      <c r="JX18" s="154"/>
      <c r="JY18" s="154"/>
      <c r="JZ18" s="154"/>
      <c r="KA18" s="154"/>
      <c r="KB18" s="154"/>
      <c r="KC18" s="154"/>
      <c r="KD18" s="154"/>
      <c r="KE18" s="154"/>
      <c r="KF18" s="154"/>
      <c r="KG18" s="154"/>
      <c r="KH18" s="154"/>
      <c r="KI18" s="154"/>
      <c r="KJ18" s="154"/>
      <c r="KK18" s="154"/>
      <c r="KL18" s="154"/>
      <c r="KM18" s="154"/>
      <c r="KN18" s="154"/>
      <c r="KO18" s="154"/>
      <c r="KP18" s="154"/>
      <c r="KQ18" s="154"/>
      <c r="KR18" s="154"/>
      <c r="KS18" s="154"/>
      <c r="KT18" s="154"/>
      <c r="KU18" s="154"/>
      <c r="KV18" s="154"/>
      <c r="KW18" s="154"/>
      <c r="KX18" s="154"/>
      <c r="KY18" s="154"/>
      <c r="KZ18" s="154"/>
      <c r="LA18" s="154"/>
      <c r="LB18" s="154"/>
      <c r="LC18" s="154"/>
      <c r="LD18" s="154"/>
      <c r="LE18" s="154"/>
      <c r="LF18" s="154"/>
      <c r="LG18" s="154"/>
      <c r="LH18" s="154"/>
      <c r="LI18" s="154"/>
      <c r="LJ18" s="154"/>
      <c r="LK18" s="154"/>
      <c r="LL18" s="154"/>
      <c r="LM18" s="154"/>
      <c r="LN18" s="154"/>
      <c r="LO18" s="154"/>
      <c r="LP18" s="154"/>
      <c r="LQ18" s="154"/>
      <c r="LR18" s="154"/>
      <c r="LS18" s="154"/>
      <c r="LT18" s="154"/>
      <c r="LU18" s="154"/>
    </row>
    <row r="19" spans="1:333" s="20" customFormat="1">
      <c r="A19" s="349"/>
      <c r="B19" s="16"/>
      <c r="C19" s="17"/>
      <c r="D19" s="16"/>
      <c r="E19" s="16"/>
      <c r="F19" s="18"/>
      <c r="G19" s="18"/>
      <c r="H19" s="259"/>
      <c r="I19" s="18"/>
      <c r="J19" s="19"/>
      <c r="K19" s="19"/>
      <c r="L19" s="19"/>
      <c r="M19" s="165"/>
      <c r="N19" s="197"/>
      <c r="O19" s="180"/>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19"/>
      <c r="BC19" s="19"/>
      <c r="BD19" s="19"/>
      <c r="BE19" s="19"/>
      <c r="BF19" s="19"/>
      <c r="BG19" s="19"/>
      <c r="BH19" s="19"/>
      <c r="BI19" s="19"/>
      <c r="BJ19" s="19"/>
      <c r="BK19" s="19"/>
      <c r="BL19" s="19"/>
      <c r="BM19" s="19"/>
      <c r="BN19" s="19"/>
      <c r="BO19" s="19"/>
      <c r="BP19" s="19"/>
      <c r="BQ19" s="19"/>
      <c r="BR19" s="19"/>
      <c r="BS19" s="19"/>
      <c r="BT19" s="19"/>
      <c r="BU19" s="19"/>
      <c r="BV19" s="19"/>
      <c r="BW19" s="19"/>
      <c r="BX19" s="158"/>
      <c r="BY19" s="158"/>
      <c r="BZ19" s="158"/>
      <c r="CA19" s="158"/>
      <c r="CB19" s="158"/>
      <c r="CC19" s="158"/>
      <c r="CD19" s="158"/>
      <c r="CE19" s="154"/>
      <c r="CF19" s="154"/>
      <c r="CG19" s="154"/>
      <c r="CH19" s="154"/>
      <c r="CI19" s="154"/>
      <c r="CJ19" s="154"/>
      <c r="CK19" s="154"/>
      <c r="CL19" s="154"/>
      <c r="CM19" s="154"/>
      <c r="CN19" s="154"/>
      <c r="CO19" s="154"/>
      <c r="CP19" s="154"/>
      <c r="CQ19" s="154"/>
      <c r="CR19" s="154"/>
      <c r="CS19" s="154"/>
      <c r="CT19" s="154"/>
      <c r="CU19" s="154"/>
      <c r="CV19" s="154"/>
      <c r="CW19" s="154"/>
      <c r="CX19" s="154"/>
      <c r="CY19" s="154"/>
      <c r="CZ19" s="154"/>
      <c r="DA19" s="154"/>
      <c r="DB19" s="154"/>
      <c r="DC19" s="154"/>
      <c r="DD19" s="154"/>
      <c r="DE19" s="154"/>
      <c r="DF19" s="154"/>
      <c r="DG19" s="154"/>
      <c r="DH19" s="154"/>
      <c r="DI19" s="154"/>
      <c r="DJ19" s="154"/>
      <c r="DK19" s="154"/>
      <c r="DL19" s="154"/>
      <c r="DM19" s="154"/>
      <c r="DN19" s="154"/>
      <c r="DO19" s="154"/>
      <c r="DP19" s="154"/>
      <c r="DQ19" s="154"/>
      <c r="DR19" s="154"/>
      <c r="DS19" s="154"/>
      <c r="DT19" s="154"/>
      <c r="DU19" s="154"/>
      <c r="DV19" s="154"/>
      <c r="DW19" s="154"/>
      <c r="DX19" s="154"/>
      <c r="DY19" s="154"/>
      <c r="DZ19" s="154"/>
      <c r="EA19" s="154"/>
      <c r="EB19" s="154"/>
      <c r="EC19" s="154"/>
      <c r="ED19" s="154"/>
      <c r="EE19" s="154"/>
      <c r="EF19" s="154"/>
      <c r="EG19" s="154"/>
      <c r="EH19" s="154"/>
      <c r="EI19" s="154"/>
      <c r="EJ19" s="154"/>
      <c r="EK19" s="154"/>
      <c r="EL19" s="154"/>
      <c r="EM19" s="154"/>
      <c r="EN19" s="154"/>
      <c r="EO19" s="154"/>
      <c r="EP19" s="154"/>
      <c r="EQ19" s="154"/>
      <c r="ER19" s="154"/>
      <c r="ES19" s="154"/>
      <c r="ET19" s="154"/>
      <c r="EU19" s="154"/>
      <c r="EV19" s="154"/>
      <c r="EW19" s="154"/>
      <c r="EX19" s="154"/>
      <c r="EY19" s="154"/>
      <c r="EZ19" s="154"/>
      <c r="FA19" s="154"/>
      <c r="FB19" s="154"/>
      <c r="FC19" s="154"/>
      <c r="FD19" s="154"/>
      <c r="FE19" s="154"/>
      <c r="FF19" s="154"/>
      <c r="FG19" s="154"/>
      <c r="FH19" s="154"/>
      <c r="FI19" s="154"/>
      <c r="FJ19" s="154"/>
      <c r="FK19" s="154"/>
      <c r="FL19" s="154"/>
      <c r="FM19" s="154"/>
      <c r="FN19" s="154"/>
      <c r="FO19" s="154"/>
      <c r="FP19" s="154"/>
      <c r="FQ19" s="154"/>
      <c r="FR19" s="154"/>
      <c r="FS19" s="154"/>
      <c r="FT19" s="154"/>
      <c r="FU19" s="154"/>
      <c r="FV19" s="154"/>
      <c r="FW19" s="154"/>
      <c r="FX19" s="154"/>
      <c r="FY19" s="154"/>
      <c r="FZ19" s="154"/>
      <c r="GA19" s="154"/>
      <c r="GB19" s="154"/>
      <c r="GC19" s="154"/>
      <c r="GD19" s="154"/>
      <c r="GE19" s="154"/>
      <c r="GF19" s="154"/>
      <c r="GG19" s="154"/>
      <c r="GH19" s="154"/>
      <c r="GI19" s="154"/>
      <c r="GJ19" s="154"/>
      <c r="GK19" s="154"/>
      <c r="GL19" s="154"/>
      <c r="GM19" s="154"/>
      <c r="GN19" s="154"/>
      <c r="GO19" s="154"/>
      <c r="GP19" s="154"/>
      <c r="GQ19" s="154"/>
      <c r="GR19" s="154"/>
      <c r="GS19" s="154"/>
      <c r="GT19" s="154"/>
      <c r="GU19" s="154"/>
      <c r="GV19" s="154"/>
      <c r="GW19" s="154"/>
      <c r="GX19" s="154"/>
      <c r="GY19" s="154"/>
      <c r="GZ19" s="154"/>
      <c r="HA19" s="154"/>
      <c r="HB19" s="154"/>
      <c r="HC19" s="154"/>
      <c r="HD19" s="154"/>
      <c r="HE19" s="154"/>
      <c r="HF19" s="154"/>
      <c r="HG19" s="154"/>
      <c r="HH19" s="154"/>
      <c r="HI19" s="154"/>
      <c r="HJ19" s="154"/>
      <c r="HK19" s="154"/>
      <c r="HL19" s="154"/>
      <c r="HM19" s="154"/>
      <c r="HN19" s="154"/>
      <c r="HO19" s="154"/>
      <c r="HP19" s="154"/>
      <c r="HQ19" s="154"/>
      <c r="HR19" s="154"/>
      <c r="HS19" s="154"/>
      <c r="HT19" s="154"/>
      <c r="HU19" s="154"/>
      <c r="HV19" s="154"/>
      <c r="HW19" s="154"/>
      <c r="HX19" s="154"/>
      <c r="HY19" s="154"/>
      <c r="HZ19" s="154"/>
      <c r="IA19" s="154"/>
      <c r="IB19" s="154"/>
      <c r="IC19" s="154"/>
      <c r="ID19" s="154"/>
      <c r="IE19" s="154"/>
      <c r="IF19" s="154"/>
      <c r="IG19" s="154"/>
      <c r="IH19" s="154"/>
      <c r="II19" s="154"/>
      <c r="IJ19" s="154"/>
      <c r="IK19" s="154"/>
      <c r="IL19" s="154"/>
      <c r="IM19" s="154"/>
      <c r="IN19" s="154"/>
      <c r="IO19" s="154"/>
      <c r="IP19" s="154"/>
      <c r="IQ19" s="154"/>
      <c r="IR19" s="154"/>
      <c r="IS19" s="154"/>
      <c r="IT19" s="154"/>
      <c r="IU19" s="154"/>
      <c r="IV19" s="154"/>
      <c r="IW19" s="154"/>
      <c r="IX19" s="154"/>
      <c r="IY19" s="154"/>
      <c r="IZ19" s="154"/>
      <c r="JA19" s="154"/>
      <c r="JB19" s="154"/>
      <c r="JC19" s="154"/>
      <c r="JD19" s="154"/>
      <c r="JE19" s="154"/>
      <c r="JF19" s="154"/>
      <c r="JG19" s="154"/>
      <c r="JH19" s="154"/>
      <c r="JI19" s="154"/>
      <c r="JJ19" s="154"/>
      <c r="JK19" s="154"/>
      <c r="JL19" s="154"/>
      <c r="JM19" s="154"/>
      <c r="JN19" s="154"/>
      <c r="JO19" s="154"/>
      <c r="JP19" s="154"/>
      <c r="JQ19" s="154"/>
      <c r="JR19" s="154"/>
      <c r="JS19" s="154"/>
      <c r="JT19" s="154"/>
      <c r="JU19" s="154"/>
      <c r="JV19" s="154"/>
      <c r="JW19" s="154"/>
      <c r="JX19" s="154"/>
      <c r="JY19" s="154"/>
      <c r="JZ19" s="154"/>
      <c r="KA19" s="154"/>
      <c r="KB19" s="154"/>
      <c r="KC19" s="154"/>
      <c r="KD19" s="154"/>
      <c r="KE19" s="154"/>
      <c r="KF19" s="154"/>
      <c r="KG19" s="154"/>
      <c r="KH19" s="154"/>
      <c r="KI19" s="154"/>
      <c r="KJ19" s="154"/>
      <c r="KK19" s="154"/>
      <c r="KL19" s="154"/>
      <c r="KM19" s="154"/>
      <c r="KN19" s="154"/>
      <c r="KO19" s="154"/>
      <c r="KP19" s="154"/>
      <c r="KQ19" s="154"/>
      <c r="KR19" s="154"/>
      <c r="KS19" s="154"/>
      <c r="KT19" s="154"/>
      <c r="KU19" s="154"/>
      <c r="KV19" s="154"/>
      <c r="KW19" s="154"/>
      <c r="KX19" s="154"/>
      <c r="KY19" s="154"/>
      <c r="KZ19" s="154"/>
      <c r="LA19" s="154"/>
      <c r="LB19" s="154"/>
      <c r="LC19" s="154"/>
      <c r="LD19" s="154"/>
      <c r="LE19" s="154"/>
      <c r="LF19" s="154"/>
      <c r="LG19" s="154"/>
      <c r="LH19" s="154"/>
      <c r="LI19" s="154"/>
      <c r="LJ19" s="154"/>
      <c r="LK19" s="154"/>
      <c r="LL19" s="154"/>
      <c r="LM19" s="154"/>
      <c r="LN19" s="154"/>
      <c r="LO19" s="154"/>
      <c r="LP19" s="154"/>
      <c r="LQ19" s="154"/>
      <c r="LR19" s="154"/>
      <c r="LS19" s="154"/>
      <c r="LT19" s="154"/>
      <c r="LU19" s="154"/>
    </row>
    <row r="20" spans="1:333" s="25" customFormat="1" ht="15" customHeight="1">
      <c r="A20" s="349"/>
      <c r="B20" s="363" t="s">
        <v>23</v>
      </c>
      <c r="C20" s="365" t="s">
        <v>24</v>
      </c>
      <c r="D20" s="9" t="s">
        <v>12</v>
      </c>
      <c r="E20" s="9" t="s">
        <v>13</v>
      </c>
      <c r="F20" s="21" t="s">
        <v>325</v>
      </c>
      <c r="G20" s="329" t="s">
        <v>335</v>
      </c>
      <c r="H20" s="334" t="s">
        <v>336</v>
      </c>
      <c r="I20" s="10" t="s">
        <v>216</v>
      </c>
      <c r="J20" s="241" t="s">
        <v>40</v>
      </c>
      <c r="K20" s="242" t="s">
        <v>73</v>
      </c>
      <c r="L20" s="242" t="s">
        <v>159</v>
      </c>
      <c r="M20" s="358"/>
      <c r="N20" s="325" t="s">
        <v>195</v>
      </c>
      <c r="O20" s="184">
        <v>128.60344215649999</v>
      </c>
      <c r="P20" s="66">
        <v>131.52774579339999</v>
      </c>
      <c r="Q20" s="66">
        <v>134.63935512750001</v>
      </c>
      <c r="R20" s="66">
        <v>133.63157836209999</v>
      </c>
      <c r="S20" s="66">
        <v>135.22801252619999</v>
      </c>
      <c r="T20" s="66">
        <v>134.7067796689</v>
      </c>
      <c r="U20" s="66">
        <v>136.61748167109999</v>
      </c>
      <c r="V20" s="66">
        <v>138.6921830103</v>
      </c>
      <c r="W20" s="66">
        <v>140.83386298510001</v>
      </c>
      <c r="X20" s="66">
        <v>143.04445791539999</v>
      </c>
      <c r="Y20" s="66">
        <v>146.2273243146</v>
      </c>
      <c r="Z20" s="66">
        <v>149.9892503081</v>
      </c>
      <c r="AA20" s="66">
        <v>149.6875806173</v>
      </c>
      <c r="AB20" s="66">
        <v>148.65396967609999</v>
      </c>
      <c r="AC20" s="66">
        <v>149.56695765340001</v>
      </c>
      <c r="AD20" s="66">
        <v>148.81078844499999</v>
      </c>
      <c r="AE20" s="66">
        <v>147.70059857219999</v>
      </c>
      <c r="AF20" s="66">
        <v>146.80540258970001</v>
      </c>
      <c r="AG20" s="66">
        <v>147.06179842110001</v>
      </c>
      <c r="AH20" s="66">
        <v>142.16149222749999</v>
      </c>
      <c r="AI20" s="66">
        <v>140.77547541550001</v>
      </c>
      <c r="AJ20" s="66">
        <v>142.7463890898</v>
      </c>
      <c r="AK20" s="66">
        <v>141.95219636089999</v>
      </c>
      <c r="AL20" s="66">
        <v>141.32203318500001</v>
      </c>
      <c r="AM20" s="66">
        <v>140.5483916382</v>
      </c>
      <c r="AN20" s="66">
        <v>140.7655984841</v>
      </c>
      <c r="AO20" s="66">
        <v>139.70018285090001</v>
      </c>
      <c r="AP20" s="66">
        <v>141.29918305769999</v>
      </c>
      <c r="AQ20" s="203"/>
      <c r="AR20" s="66"/>
      <c r="AS20" s="66"/>
      <c r="AT20" s="66"/>
      <c r="AU20" s="66"/>
      <c r="AV20" s="66"/>
      <c r="AW20" s="66"/>
      <c r="AX20" s="66"/>
      <c r="AY20" s="66"/>
      <c r="AZ20" s="66"/>
      <c r="BA20" s="66"/>
      <c r="BB20" s="66"/>
      <c r="BC20" s="66"/>
      <c r="BD20" s="66"/>
      <c r="BE20" s="66"/>
      <c r="BF20" s="66"/>
      <c r="BG20" s="66"/>
      <c r="BH20" s="66"/>
      <c r="BI20" s="66"/>
      <c r="BJ20" s="66"/>
      <c r="BK20" s="66"/>
      <c r="BL20" s="66"/>
      <c r="BM20" s="66"/>
      <c r="BN20" s="66"/>
      <c r="BO20" s="66"/>
      <c r="BP20" s="66"/>
      <c r="BQ20" s="66"/>
      <c r="BR20" s="66"/>
      <c r="BS20" s="66"/>
      <c r="BT20" s="66"/>
      <c r="BU20" s="66"/>
      <c r="BV20" s="66"/>
      <c r="BW20" s="66"/>
      <c r="BX20" s="158"/>
      <c r="BY20" s="158"/>
      <c r="BZ20" s="158"/>
      <c r="CA20" s="158"/>
      <c r="CB20" s="158"/>
      <c r="CC20" s="158"/>
      <c r="CD20" s="158"/>
      <c r="CE20" s="154"/>
      <c r="CF20" s="154"/>
      <c r="CG20" s="154"/>
      <c r="CH20" s="154"/>
      <c r="CI20" s="154"/>
      <c r="CJ20" s="154"/>
      <c r="CK20" s="154"/>
      <c r="CL20" s="154"/>
      <c r="CM20" s="154"/>
      <c r="CN20" s="154"/>
      <c r="CO20" s="154"/>
      <c r="CP20" s="154"/>
      <c r="CQ20" s="154"/>
      <c r="CR20" s="154"/>
      <c r="CS20" s="154"/>
      <c r="CT20" s="154"/>
      <c r="CU20" s="154"/>
      <c r="CV20" s="154"/>
      <c r="CW20" s="154"/>
      <c r="CX20" s="154"/>
      <c r="CY20" s="154"/>
      <c r="CZ20" s="154"/>
      <c r="DA20" s="154"/>
      <c r="DB20" s="154"/>
      <c r="DC20" s="154"/>
      <c r="DD20" s="154"/>
      <c r="DE20" s="154"/>
      <c r="DF20" s="154"/>
      <c r="DG20" s="154"/>
      <c r="DH20" s="154"/>
      <c r="DI20" s="154"/>
      <c r="DJ20" s="154"/>
      <c r="DK20" s="154"/>
      <c r="DL20" s="154"/>
      <c r="DM20" s="154"/>
      <c r="DN20" s="154"/>
      <c r="DO20" s="154"/>
      <c r="DP20" s="154"/>
      <c r="DQ20" s="154"/>
      <c r="DR20" s="154"/>
      <c r="DS20" s="154"/>
      <c r="DT20" s="154"/>
      <c r="DU20" s="154"/>
      <c r="DV20" s="154"/>
      <c r="DW20" s="154"/>
      <c r="DX20" s="154"/>
      <c r="DY20" s="154"/>
      <c r="DZ20" s="154"/>
      <c r="EA20" s="154"/>
      <c r="EB20" s="154"/>
      <c r="EC20" s="154"/>
      <c r="ED20" s="154"/>
      <c r="EE20" s="154"/>
      <c r="EF20" s="154"/>
      <c r="EG20" s="154"/>
      <c r="EH20" s="154"/>
      <c r="EI20" s="154"/>
      <c r="EJ20" s="154"/>
      <c r="EK20" s="154"/>
      <c r="EL20" s="154"/>
      <c r="EM20" s="154"/>
      <c r="EN20" s="154"/>
      <c r="EO20" s="154"/>
      <c r="EP20" s="154"/>
      <c r="EQ20" s="154"/>
      <c r="ER20" s="154"/>
      <c r="ES20" s="154"/>
      <c r="ET20" s="154"/>
      <c r="EU20" s="154"/>
      <c r="EV20" s="154"/>
      <c r="EW20" s="154"/>
      <c r="EX20" s="154"/>
      <c r="EY20" s="154"/>
      <c r="EZ20" s="154"/>
      <c r="FA20" s="154"/>
      <c r="FB20" s="154"/>
      <c r="FC20" s="154"/>
      <c r="FD20" s="154"/>
      <c r="FE20" s="154"/>
      <c r="FF20" s="154"/>
      <c r="FG20" s="154"/>
      <c r="FH20" s="154"/>
      <c r="FI20" s="154"/>
      <c r="FJ20" s="154"/>
      <c r="FK20" s="154"/>
      <c r="FL20" s="154"/>
      <c r="FM20" s="154"/>
      <c r="FN20" s="154"/>
      <c r="FO20" s="154"/>
      <c r="FP20" s="154"/>
      <c r="FQ20" s="154"/>
      <c r="FR20" s="154"/>
      <c r="FS20" s="154"/>
      <c r="FT20" s="154"/>
      <c r="FU20" s="154"/>
      <c r="FV20" s="154"/>
      <c r="FW20" s="154"/>
      <c r="FX20" s="154"/>
      <c r="FY20" s="154"/>
      <c r="FZ20" s="154"/>
      <c r="GA20" s="154"/>
      <c r="GB20" s="154"/>
      <c r="GC20" s="154"/>
      <c r="GD20" s="154"/>
      <c r="GE20" s="154"/>
      <c r="GF20" s="154"/>
      <c r="GG20" s="154"/>
      <c r="GH20" s="154"/>
      <c r="GI20" s="154"/>
      <c r="GJ20" s="154"/>
      <c r="GK20" s="154"/>
      <c r="GL20" s="154"/>
      <c r="GM20" s="154"/>
      <c r="GN20" s="154"/>
      <c r="GO20" s="154"/>
      <c r="GP20" s="154"/>
      <c r="GQ20" s="154"/>
      <c r="GR20" s="154"/>
      <c r="GS20" s="154"/>
      <c r="GT20" s="154"/>
      <c r="GU20" s="154"/>
      <c r="GV20" s="154"/>
      <c r="GW20" s="154"/>
      <c r="GX20" s="154"/>
      <c r="GY20" s="154"/>
      <c r="GZ20" s="154"/>
      <c r="HA20" s="154"/>
      <c r="HB20" s="154"/>
      <c r="HC20" s="154"/>
      <c r="HD20" s="154"/>
      <c r="HE20" s="154"/>
      <c r="HF20" s="154"/>
      <c r="HG20" s="154"/>
      <c r="HH20" s="154"/>
      <c r="HI20" s="154"/>
      <c r="HJ20" s="154"/>
      <c r="HK20" s="154"/>
      <c r="HL20" s="154"/>
      <c r="HM20" s="154"/>
      <c r="HN20" s="154"/>
      <c r="HO20" s="154"/>
      <c r="HP20" s="154"/>
      <c r="HQ20" s="154"/>
      <c r="HR20" s="154"/>
      <c r="HS20" s="154"/>
      <c r="HT20" s="154"/>
      <c r="HU20" s="154"/>
      <c r="HV20" s="154"/>
      <c r="HW20" s="154"/>
      <c r="HX20" s="154"/>
      <c r="HY20" s="154"/>
      <c r="HZ20" s="154"/>
      <c r="IA20" s="154"/>
      <c r="IB20" s="154"/>
      <c r="IC20" s="154"/>
      <c r="ID20" s="154"/>
      <c r="IE20" s="154"/>
      <c r="IF20" s="154"/>
      <c r="IG20" s="154"/>
      <c r="IH20" s="154"/>
      <c r="II20" s="154"/>
      <c r="IJ20" s="154"/>
      <c r="IK20" s="154"/>
      <c r="IL20" s="154"/>
      <c r="IM20" s="154"/>
      <c r="IN20" s="154"/>
      <c r="IO20" s="154"/>
      <c r="IP20" s="154"/>
      <c r="IQ20" s="154"/>
      <c r="IR20" s="154"/>
      <c r="IS20" s="154"/>
      <c r="IT20" s="154"/>
      <c r="IU20" s="154"/>
      <c r="IV20" s="154"/>
      <c r="IW20" s="154"/>
      <c r="IX20" s="154"/>
      <c r="IY20" s="154"/>
      <c r="IZ20" s="154"/>
      <c r="JA20" s="154"/>
      <c r="JB20" s="154"/>
      <c r="JC20" s="154"/>
      <c r="JD20" s="154"/>
      <c r="JE20" s="154"/>
      <c r="JF20" s="154"/>
      <c r="JG20" s="154"/>
      <c r="JH20" s="154"/>
      <c r="JI20" s="154"/>
      <c r="JJ20" s="154"/>
      <c r="JK20" s="154"/>
      <c r="JL20" s="154"/>
      <c r="JM20" s="154"/>
      <c r="JN20" s="154"/>
      <c r="JO20" s="154"/>
      <c r="JP20" s="154"/>
      <c r="JQ20" s="154"/>
      <c r="JR20" s="154"/>
      <c r="JS20" s="154"/>
      <c r="JT20" s="154"/>
      <c r="JU20" s="154"/>
      <c r="JV20" s="154"/>
      <c r="JW20" s="154"/>
      <c r="JX20" s="154"/>
      <c r="JY20" s="154"/>
      <c r="JZ20" s="154"/>
      <c r="KA20" s="154"/>
      <c r="KB20" s="154"/>
      <c r="KC20" s="154"/>
      <c r="KD20" s="154"/>
      <c r="KE20" s="154"/>
      <c r="KF20" s="154"/>
      <c r="KG20" s="154"/>
      <c r="KH20" s="154"/>
      <c r="KI20" s="154"/>
      <c r="KJ20" s="154"/>
      <c r="KK20" s="154"/>
      <c r="KL20" s="154"/>
      <c r="KM20" s="154"/>
      <c r="KN20" s="154"/>
      <c r="KO20" s="154"/>
      <c r="KP20" s="154"/>
      <c r="KQ20" s="154"/>
      <c r="KR20" s="154"/>
      <c r="KS20" s="154"/>
      <c r="KT20" s="154"/>
      <c r="KU20" s="154"/>
      <c r="KV20" s="154"/>
      <c r="KW20" s="154"/>
      <c r="KX20" s="154"/>
      <c r="KY20" s="154"/>
      <c r="KZ20" s="154"/>
      <c r="LA20" s="154"/>
      <c r="LB20" s="154"/>
      <c r="LC20" s="154"/>
      <c r="LD20" s="154"/>
      <c r="LE20" s="154"/>
      <c r="LF20" s="154"/>
      <c r="LG20" s="154"/>
      <c r="LH20" s="154"/>
      <c r="LI20" s="154"/>
      <c r="LJ20" s="154"/>
      <c r="LK20" s="154"/>
      <c r="LL20" s="154"/>
      <c r="LM20" s="154"/>
      <c r="LN20" s="154"/>
      <c r="LO20" s="154"/>
      <c r="LP20" s="154"/>
      <c r="LQ20" s="154"/>
      <c r="LR20" s="154"/>
      <c r="LS20" s="154"/>
      <c r="LT20" s="154"/>
      <c r="LU20" s="154"/>
    </row>
    <row r="21" spans="1:333" s="25" customFormat="1" ht="15" customHeight="1">
      <c r="A21" s="349"/>
      <c r="B21" s="364"/>
      <c r="C21" s="365"/>
      <c r="D21" s="9" t="s">
        <v>15</v>
      </c>
      <c r="E21" s="9" t="s">
        <v>13</v>
      </c>
      <c r="F21" s="21" t="s">
        <v>325</v>
      </c>
      <c r="G21" s="330"/>
      <c r="H21" s="335"/>
      <c r="I21" s="10" t="s">
        <v>216</v>
      </c>
      <c r="J21" s="241" t="s">
        <v>40</v>
      </c>
      <c r="K21" s="242" t="s">
        <v>73</v>
      </c>
      <c r="L21" s="242" t="s">
        <v>159</v>
      </c>
      <c r="M21" s="359"/>
      <c r="N21" s="325"/>
      <c r="O21" s="184"/>
      <c r="P21" s="66"/>
      <c r="Q21" s="66"/>
      <c r="R21" s="66"/>
      <c r="S21" s="66"/>
      <c r="T21" s="66"/>
      <c r="U21" s="66"/>
      <c r="V21" s="66"/>
      <c r="W21" s="66"/>
      <c r="X21" s="66"/>
      <c r="Y21" s="66"/>
      <c r="Z21" s="66"/>
      <c r="AA21" s="66"/>
      <c r="AB21" s="66"/>
      <c r="AC21" s="66"/>
      <c r="AD21" s="66"/>
      <c r="AE21" s="66"/>
      <c r="AF21" s="66"/>
      <c r="AG21" s="66"/>
      <c r="AH21" s="66"/>
      <c r="AI21" s="66"/>
      <c r="AJ21" s="66"/>
      <c r="AK21" s="66"/>
      <c r="AL21" s="66"/>
      <c r="AM21" s="66"/>
      <c r="AN21" s="66"/>
      <c r="AO21" s="66"/>
      <c r="AP21" s="66"/>
      <c r="AQ21" s="66">
        <v>140.96773909789999</v>
      </c>
      <c r="AR21" s="66"/>
      <c r="AS21" s="66"/>
      <c r="AT21" s="66"/>
      <c r="AU21" s="66"/>
      <c r="AV21" s="66"/>
      <c r="AW21" s="66"/>
      <c r="AX21" s="66"/>
      <c r="AY21" s="66"/>
      <c r="AZ21" s="66"/>
      <c r="BA21" s="66"/>
      <c r="BB21" s="66"/>
      <c r="BC21" s="66"/>
      <c r="BD21" s="66"/>
      <c r="BE21" s="66"/>
      <c r="BF21" s="66"/>
      <c r="BG21" s="66"/>
      <c r="BH21" s="66"/>
      <c r="BI21" s="66"/>
      <c r="BJ21" s="66"/>
      <c r="BK21" s="66"/>
      <c r="BL21" s="66"/>
      <c r="BM21" s="66"/>
      <c r="BN21" s="66"/>
      <c r="BO21" s="66"/>
      <c r="BP21" s="66"/>
      <c r="BQ21" s="66"/>
      <c r="BR21" s="66"/>
      <c r="BS21" s="66"/>
      <c r="BT21" s="66"/>
      <c r="BU21" s="66"/>
      <c r="BV21" s="66"/>
      <c r="BW21" s="66"/>
      <c r="BX21" s="158"/>
      <c r="BY21" s="158"/>
      <c r="BZ21" s="158"/>
      <c r="CA21" s="158"/>
      <c r="CB21" s="158"/>
      <c r="CC21" s="158"/>
      <c r="CD21" s="158"/>
      <c r="CE21" s="154"/>
      <c r="CF21" s="154"/>
      <c r="CG21" s="154"/>
      <c r="CH21" s="154"/>
      <c r="CI21" s="154"/>
      <c r="CJ21" s="154"/>
      <c r="CK21" s="154"/>
      <c r="CL21" s="154"/>
      <c r="CM21" s="154"/>
      <c r="CN21" s="154"/>
      <c r="CO21" s="154"/>
      <c r="CP21" s="154"/>
      <c r="CQ21" s="154"/>
      <c r="CR21" s="154"/>
      <c r="CS21" s="154"/>
      <c r="CT21" s="154"/>
      <c r="CU21" s="154"/>
      <c r="CV21" s="154"/>
      <c r="CW21" s="154"/>
      <c r="CX21" s="154"/>
      <c r="CY21" s="154"/>
      <c r="CZ21" s="154"/>
      <c r="DA21" s="154"/>
      <c r="DB21" s="154"/>
      <c r="DC21" s="154"/>
      <c r="DD21" s="154"/>
      <c r="DE21" s="154"/>
      <c r="DF21" s="154"/>
      <c r="DG21" s="154"/>
      <c r="DH21" s="154"/>
      <c r="DI21" s="154"/>
      <c r="DJ21" s="154"/>
      <c r="DK21" s="154"/>
      <c r="DL21" s="154"/>
      <c r="DM21" s="154"/>
      <c r="DN21" s="154"/>
      <c r="DO21" s="154"/>
      <c r="DP21" s="154"/>
      <c r="DQ21" s="154"/>
      <c r="DR21" s="154"/>
      <c r="DS21" s="154"/>
      <c r="DT21" s="154"/>
      <c r="DU21" s="154"/>
      <c r="DV21" s="154"/>
      <c r="DW21" s="154"/>
      <c r="DX21" s="154"/>
      <c r="DY21" s="154"/>
      <c r="DZ21" s="154"/>
      <c r="EA21" s="154"/>
      <c r="EB21" s="154"/>
      <c r="EC21" s="154"/>
      <c r="ED21" s="154"/>
      <c r="EE21" s="154"/>
      <c r="EF21" s="154"/>
      <c r="EG21" s="154"/>
      <c r="EH21" s="154"/>
      <c r="EI21" s="154"/>
      <c r="EJ21" s="154"/>
      <c r="EK21" s="154"/>
      <c r="EL21" s="154"/>
      <c r="EM21" s="154"/>
      <c r="EN21" s="154"/>
      <c r="EO21" s="154"/>
      <c r="EP21" s="154"/>
      <c r="EQ21" s="154"/>
      <c r="ER21" s="154"/>
      <c r="ES21" s="154"/>
      <c r="ET21" s="154"/>
      <c r="EU21" s="154"/>
      <c r="EV21" s="154"/>
      <c r="EW21" s="154"/>
      <c r="EX21" s="154"/>
      <c r="EY21" s="154"/>
      <c r="EZ21" s="154"/>
      <c r="FA21" s="154"/>
      <c r="FB21" s="154"/>
      <c r="FC21" s="154"/>
      <c r="FD21" s="154"/>
      <c r="FE21" s="154"/>
      <c r="FF21" s="154"/>
      <c r="FG21" s="154"/>
      <c r="FH21" s="154"/>
      <c r="FI21" s="154"/>
      <c r="FJ21" s="154"/>
      <c r="FK21" s="154"/>
      <c r="FL21" s="154"/>
      <c r="FM21" s="154"/>
      <c r="FN21" s="154"/>
      <c r="FO21" s="154"/>
      <c r="FP21" s="154"/>
      <c r="FQ21" s="154"/>
      <c r="FR21" s="154"/>
      <c r="FS21" s="154"/>
      <c r="FT21" s="154"/>
      <c r="FU21" s="154"/>
      <c r="FV21" s="154"/>
      <c r="FW21" s="154"/>
      <c r="FX21" s="154"/>
      <c r="FY21" s="154"/>
      <c r="FZ21" s="154"/>
      <c r="GA21" s="154"/>
      <c r="GB21" s="154"/>
      <c r="GC21" s="154"/>
      <c r="GD21" s="154"/>
      <c r="GE21" s="154"/>
      <c r="GF21" s="154"/>
      <c r="GG21" s="154"/>
      <c r="GH21" s="154"/>
      <c r="GI21" s="154"/>
      <c r="GJ21" s="154"/>
      <c r="GK21" s="154"/>
      <c r="GL21" s="154"/>
      <c r="GM21" s="154"/>
      <c r="GN21" s="154"/>
      <c r="GO21" s="154"/>
      <c r="GP21" s="154"/>
      <c r="GQ21" s="154"/>
      <c r="GR21" s="154"/>
      <c r="GS21" s="154"/>
      <c r="GT21" s="154"/>
      <c r="GU21" s="154"/>
      <c r="GV21" s="154"/>
      <c r="GW21" s="154"/>
      <c r="GX21" s="154"/>
      <c r="GY21" s="154"/>
      <c r="GZ21" s="154"/>
      <c r="HA21" s="154"/>
      <c r="HB21" s="154"/>
      <c r="HC21" s="154"/>
      <c r="HD21" s="154"/>
      <c r="HE21" s="154"/>
      <c r="HF21" s="154"/>
      <c r="HG21" s="154"/>
      <c r="HH21" s="154"/>
      <c r="HI21" s="154"/>
      <c r="HJ21" s="154"/>
      <c r="HK21" s="154"/>
      <c r="HL21" s="154"/>
      <c r="HM21" s="154"/>
      <c r="HN21" s="154"/>
      <c r="HO21" s="154"/>
      <c r="HP21" s="154"/>
      <c r="HQ21" s="154"/>
      <c r="HR21" s="154"/>
      <c r="HS21" s="154"/>
      <c r="HT21" s="154"/>
      <c r="HU21" s="154"/>
      <c r="HV21" s="154"/>
      <c r="HW21" s="154"/>
      <c r="HX21" s="154"/>
      <c r="HY21" s="154"/>
      <c r="HZ21" s="154"/>
      <c r="IA21" s="154"/>
      <c r="IB21" s="154"/>
      <c r="IC21" s="154"/>
      <c r="ID21" s="154"/>
      <c r="IE21" s="154"/>
      <c r="IF21" s="154"/>
      <c r="IG21" s="154"/>
      <c r="IH21" s="154"/>
      <c r="II21" s="154"/>
      <c r="IJ21" s="154"/>
      <c r="IK21" s="154"/>
      <c r="IL21" s="154"/>
      <c r="IM21" s="154"/>
      <c r="IN21" s="154"/>
      <c r="IO21" s="154"/>
      <c r="IP21" s="154"/>
      <c r="IQ21" s="154"/>
      <c r="IR21" s="154"/>
      <c r="IS21" s="154"/>
      <c r="IT21" s="154"/>
      <c r="IU21" s="154"/>
      <c r="IV21" s="154"/>
      <c r="IW21" s="154"/>
      <c r="IX21" s="154"/>
      <c r="IY21" s="154"/>
      <c r="IZ21" s="154"/>
      <c r="JA21" s="154"/>
      <c r="JB21" s="154"/>
      <c r="JC21" s="154"/>
      <c r="JD21" s="154"/>
      <c r="JE21" s="154"/>
      <c r="JF21" s="154"/>
      <c r="JG21" s="154"/>
      <c r="JH21" s="154"/>
      <c r="JI21" s="154"/>
      <c r="JJ21" s="154"/>
      <c r="JK21" s="154"/>
      <c r="JL21" s="154"/>
      <c r="JM21" s="154"/>
      <c r="JN21" s="154"/>
      <c r="JO21" s="154"/>
      <c r="JP21" s="154"/>
      <c r="JQ21" s="154"/>
      <c r="JR21" s="154"/>
      <c r="JS21" s="154"/>
      <c r="JT21" s="154"/>
      <c r="JU21" s="154"/>
      <c r="JV21" s="154"/>
      <c r="JW21" s="154"/>
      <c r="JX21" s="154"/>
      <c r="JY21" s="154"/>
      <c r="JZ21" s="154"/>
      <c r="KA21" s="154"/>
      <c r="KB21" s="154"/>
      <c r="KC21" s="154"/>
      <c r="KD21" s="154"/>
      <c r="KE21" s="154"/>
      <c r="KF21" s="154"/>
      <c r="KG21" s="154"/>
      <c r="KH21" s="154"/>
      <c r="KI21" s="154"/>
      <c r="KJ21" s="154"/>
      <c r="KK21" s="154"/>
      <c r="KL21" s="154"/>
      <c r="KM21" s="154"/>
      <c r="KN21" s="154"/>
      <c r="KO21" s="154"/>
      <c r="KP21" s="154"/>
      <c r="KQ21" s="154"/>
      <c r="KR21" s="154"/>
      <c r="KS21" s="154"/>
      <c r="KT21" s="154"/>
      <c r="KU21" s="154"/>
      <c r="KV21" s="154"/>
      <c r="KW21" s="154"/>
      <c r="KX21" s="154"/>
      <c r="KY21" s="154"/>
      <c r="KZ21" s="154"/>
      <c r="LA21" s="154"/>
      <c r="LB21" s="154"/>
      <c r="LC21" s="154"/>
      <c r="LD21" s="154"/>
      <c r="LE21" s="154"/>
      <c r="LF21" s="154"/>
      <c r="LG21" s="154"/>
      <c r="LH21" s="154"/>
      <c r="LI21" s="154"/>
      <c r="LJ21" s="154"/>
      <c r="LK21" s="154"/>
      <c r="LL21" s="154"/>
      <c r="LM21" s="154"/>
      <c r="LN21" s="154"/>
      <c r="LO21" s="154"/>
      <c r="LP21" s="154"/>
      <c r="LQ21" s="154"/>
      <c r="LR21" s="154"/>
      <c r="LS21" s="154"/>
      <c r="LT21" s="154"/>
      <c r="LU21" s="154"/>
    </row>
    <row r="22" spans="1:333" s="15" customFormat="1" ht="38.25">
      <c r="A22" s="349"/>
      <c r="B22" s="364"/>
      <c r="C22" s="23" t="s">
        <v>243</v>
      </c>
      <c r="D22" s="12" t="s">
        <v>16</v>
      </c>
      <c r="E22" s="12" t="s">
        <v>49</v>
      </c>
      <c r="F22" s="13" t="s">
        <v>25</v>
      </c>
      <c r="G22" s="13"/>
      <c r="H22" s="261"/>
      <c r="I22" s="13" t="s">
        <v>216</v>
      </c>
      <c r="J22" s="14" t="s">
        <v>40</v>
      </c>
      <c r="K22" s="14" t="s">
        <v>75</v>
      </c>
      <c r="L22" s="14" t="s">
        <v>159</v>
      </c>
      <c r="M22" s="168" t="s">
        <v>212</v>
      </c>
      <c r="N22" s="305" t="s">
        <v>374</v>
      </c>
      <c r="O22" s="182"/>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v>136.15929019015314</v>
      </c>
      <c r="AO22" s="65">
        <v>134.39641630488288</v>
      </c>
      <c r="AP22" s="65">
        <v>132.63354241961261</v>
      </c>
      <c r="AQ22" s="65">
        <v>130.87066853434234</v>
      </c>
      <c r="AR22" s="65">
        <v>129.10779464907208</v>
      </c>
      <c r="AS22" s="65">
        <v>127.34492076380178</v>
      </c>
      <c r="AT22" s="65">
        <v>125.63111656399781</v>
      </c>
      <c r="AU22" s="65">
        <v>123.91731236419383</v>
      </c>
      <c r="AV22" s="65">
        <v>122.20350816438986</v>
      </c>
      <c r="AW22" s="65">
        <v>120.48970396458589</v>
      </c>
      <c r="AX22" s="65">
        <v>118.77589976478188</v>
      </c>
      <c r="AY22" s="65">
        <v>117.080269522558</v>
      </c>
      <c r="AZ22" s="65">
        <v>115.38463928033411</v>
      </c>
      <c r="BA22" s="65">
        <v>113.68900903811023</v>
      </c>
      <c r="BB22" s="65">
        <v>111.99337879588634</v>
      </c>
      <c r="BC22" s="65">
        <v>110.29774855366249</v>
      </c>
      <c r="BD22" s="65">
        <v>109.66529482987481</v>
      </c>
      <c r="BE22" s="65">
        <v>109.03284110608713</v>
      </c>
      <c r="BF22" s="65">
        <v>108.40038738229946</v>
      </c>
      <c r="BG22" s="65">
        <v>107.76793365851178</v>
      </c>
      <c r="BH22" s="65">
        <v>107.13547993472407</v>
      </c>
      <c r="BI22" s="65"/>
      <c r="BJ22" s="65"/>
      <c r="BK22" s="65"/>
      <c r="BL22" s="65"/>
      <c r="BM22" s="65"/>
      <c r="BN22" s="65"/>
      <c r="BO22" s="65"/>
      <c r="BP22" s="65"/>
      <c r="BQ22" s="65"/>
      <c r="BR22" s="65"/>
      <c r="BS22" s="65"/>
      <c r="BT22" s="65"/>
      <c r="BU22" s="65"/>
      <c r="BV22" s="65"/>
      <c r="BW22" s="65"/>
      <c r="BX22" s="158"/>
      <c r="BY22" s="158"/>
      <c r="BZ22" s="158"/>
      <c r="CA22" s="158"/>
      <c r="CB22" s="158"/>
      <c r="CC22" s="158"/>
      <c r="CD22" s="158"/>
      <c r="CE22" s="154"/>
      <c r="CF22" s="154"/>
      <c r="CG22" s="154"/>
      <c r="CH22" s="154"/>
      <c r="CI22" s="154"/>
      <c r="CJ22" s="154"/>
      <c r="CK22" s="154"/>
      <c r="CL22" s="154"/>
      <c r="CM22" s="154"/>
      <c r="CN22" s="154"/>
      <c r="CO22" s="154"/>
      <c r="CP22" s="154"/>
      <c r="CQ22" s="154"/>
      <c r="CR22" s="154"/>
      <c r="CS22" s="154"/>
      <c r="CT22" s="154"/>
      <c r="CU22" s="154"/>
      <c r="CV22" s="154"/>
      <c r="CW22" s="154"/>
      <c r="CX22" s="154"/>
      <c r="CY22" s="154"/>
      <c r="CZ22" s="154"/>
      <c r="DA22" s="154"/>
      <c r="DB22" s="154"/>
      <c r="DC22" s="154"/>
      <c r="DD22" s="154"/>
      <c r="DE22" s="154"/>
      <c r="DF22" s="154"/>
      <c r="DG22" s="154"/>
      <c r="DH22" s="154"/>
      <c r="DI22" s="154"/>
      <c r="DJ22" s="154"/>
      <c r="DK22" s="154"/>
      <c r="DL22" s="154"/>
      <c r="DM22" s="154"/>
      <c r="DN22" s="154"/>
      <c r="DO22" s="154"/>
      <c r="DP22" s="154"/>
      <c r="DQ22" s="154"/>
      <c r="DR22" s="154"/>
      <c r="DS22" s="154"/>
      <c r="DT22" s="154"/>
      <c r="DU22" s="154"/>
      <c r="DV22" s="154"/>
      <c r="DW22" s="154"/>
      <c r="DX22" s="154"/>
      <c r="DY22" s="154"/>
      <c r="DZ22" s="154"/>
      <c r="EA22" s="154"/>
      <c r="EB22" s="154"/>
      <c r="EC22" s="154"/>
      <c r="ED22" s="154"/>
      <c r="EE22" s="154"/>
      <c r="EF22" s="154"/>
      <c r="EG22" s="154"/>
      <c r="EH22" s="154"/>
      <c r="EI22" s="154"/>
      <c r="EJ22" s="154"/>
      <c r="EK22" s="154"/>
      <c r="EL22" s="154"/>
      <c r="EM22" s="154"/>
      <c r="EN22" s="154"/>
      <c r="EO22" s="154"/>
      <c r="EP22" s="154"/>
      <c r="EQ22" s="154"/>
      <c r="ER22" s="154"/>
      <c r="ES22" s="154"/>
      <c r="ET22" s="154"/>
      <c r="EU22" s="154"/>
      <c r="EV22" s="154"/>
      <c r="EW22" s="154"/>
      <c r="EX22" s="154"/>
      <c r="EY22" s="154"/>
      <c r="EZ22" s="154"/>
      <c r="FA22" s="154"/>
      <c r="FB22" s="154"/>
      <c r="FC22" s="154"/>
      <c r="FD22" s="154"/>
      <c r="FE22" s="154"/>
      <c r="FF22" s="154"/>
      <c r="FG22" s="154"/>
      <c r="FH22" s="154"/>
      <c r="FI22" s="154"/>
      <c r="FJ22" s="154"/>
      <c r="FK22" s="154"/>
      <c r="FL22" s="154"/>
      <c r="FM22" s="154"/>
      <c r="FN22" s="154"/>
      <c r="FO22" s="154"/>
      <c r="FP22" s="154"/>
      <c r="FQ22" s="154"/>
      <c r="FR22" s="154"/>
      <c r="FS22" s="154"/>
      <c r="FT22" s="154"/>
      <c r="FU22" s="154"/>
      <c r="FV22" s="154"/>
      <c r="FW22" s="154"/>
      <c r="FX22" s="154"/>
      <c r="FY22" s="154"/>
      <c r="FZ22" s="154"/>
      <c r="GA22" s="154"/>
      <c r="GB22" s="154"/>
      <c r="GC22" s="154"/>
      <c r="GD22" s="154"/>
      <c r="GE22" s="154"/>
      <c r="GF22" s="154"/>
      <c r="GG22" s="154"/>
      <c r="GH22" s="154"/>
      <c r="GI22" s="154"/>
      <c r="GJ22" s="154"/>
      <c r="GK22" s="154"/>
      <c r="GL22" s="154"/>
      <c r="GM22" s="154"/>
      <c r="GN22" s="154"/>
      <c r="GO22" s="154"/>
      <c r="GP22" s="154"/>
      <c r="GQ22" s="154"/>
      <c r="GR22" s="154"/>
      <c r="GS22" s="154"/>
      <c r="GT22" s="154"/>
      <c r="GU22" s="154"/>
      <c r="GV22" s="154"/>
      <c r="GW22" s="154"/>
      <c r="GX22" s="154"/>
      <c r="GY22" s="154"/>
      <c r="GZ22" s="154"/>
      <c r="HA22" s="154"/>
      <c r="HB22" s="154"/>
      <c r="HC22" s="154"/>
      <c r="HD22" s="154"/>
      <c r="HE22" s="154"/>
      <c r="HF22" s="154"/>
      <c r="HG22" s="154"/>
      <c r="HH22" s="154"/>
      <c r="HI22" s="154"/>
      <c r="HJ22" s="154"/>
      <c r="HK22" s="154"/>
      <c r="HL22" s="154"/>
      <c r="HM22" s="154"/>
      <c r="HN22" s="154"/>
      <c r="HO22" s="154"/>
      <c r="HP22" s="154"/>
      <c r="HQ22" s="154"/>
      <c r="HR22" s="154"/>
      <c r="HS22" s="154"/>
      <c r="HT22" s="154"/>
      <c r="HU22" s="154"/>
      <c r="HV22" s="154"/>
      <c r="HW22" s="154"/>
      <c r="HX22" s="154"/>
      <c r="HY22" s="154"/>
      <c r="HZ22" s="154"/>
      <c r="IA22" s="154"/>
      <c r="IB22" s="154"/>
      <c r="IC22" s="154"/>
      <c r="ID22" s="154"/>
      <c r="IE22" s="154"/>
      <c r="IF22" s="154"/>
      <c r="IG22" s="154"/>
      <c r="IH22" s="154"/>
      <c r="II22" s="154"/>
      <c r="IJ22" s="154"/>
      <c r="IK22" s="154"/>
      <c r="IL22" s="154"/>
      <c r="IM22" s="154"/>
      <c r="IN22" s="154"/>
      <c r="IO22" s="154"/>
      <c r="IP22" s="154"/>
      <c r="IQ22" s="154"/>
      <c r="IR22" s="154"/>
      <c r="IS22" s="154"/>
      <c r="IT22" s="154"/>
      <c r="IU22" s="154"/>
      <c r="IV22" s="154"/>
      <c r="IW22" s="154"/>
      <c r="IX22" s="154"/>
      <c r="IY22" s="154"/>
      <c r="IZ22" s="154"/>
      <c r="JA22" s="154"/>
      <c r="JB22" s="154"/>
      <c r="JC22" s="154"/>
      <c r="JD22" s="154"/>
      <c r="JE22" s="154"/>
      <c r="JF22" s="154"/>
      <c r="JG22" s="154"/>
      <c r="JH22" s="154"/>
      <c r="JI22" s="154"/>
      <c r="JJ22" s="154"/>
      <c r="JK22" s="154"/>
      <c r="JL22" s="154"/>
      <c r="JM22" s="154"/>
      <c r="JN22" s="154"/>
      <c r="JO22" s="154"/>
      <c r="JP22" s="154"/>
      <c r="JQ22" s="154"/>
      <c r="JR22" s="154"/>
      <c r="JS22" s="154"/>
      <c r="JT22" s="154"/>
      <c r="JU22" s="154"/>
      <c r="JV22" s="154"/>
      <c r="JW22" s="154"/>
      <c r="JX22" s="154"/>
      <c r="JY22" s="154"/>
      <c r="JZ22" s="154"/>
      <c r="KA22" s="154"/>
      <c r="KB22" s="154"/>
      <c r="KC22" s="154"/>
      <c r="KD22" s="154"/>
      <c r="KE22" s="154"/>
      <c r="KF22" s="154"/>
      <c r="KG22" s="154"/>
      <c r="KH22" s="154"/>
      <c r="KI22" s="154"/>
      <c r="KJ22" s="154"/>
      <c r="KK22" s="154"/>
      <c r="KL22" s="154"/>
      <c r="KM22" s="154"/>
      <c r="KN22" s="154"/>
      <c r="KO22" s="154"/>
      <c r="KP22" s="154"/>
      <c r="KQ22" s="154"/>
      <c r="KR22" s="154"/>
      <c r="KS22" s="154"/>
      <c r="KT22" s="154"/>
      <c r="KU22" s="154"/>
      <c r="KV22" s="154"/>
      <c r="KW22" s="154"/>
      <c r="KX22" s="154"/>
      <c r="KY22" s="154"/>
      <c r="KZ22" s="154"/>
      <c r="LA22" s="154"/>
      <c r="LB22" s="154"/>
      <c r="LC22" s="154"/>
      <c r="LD22" s="154"/>
      <c r="LE22" s="154"/>
      <c r="LF22" s="154"/>
      <c r="LG22" s="154"/>
      <c r="LH22" s="154"/>
      <c r="LI22" s="154"/>
      <c r="LJ22" s="154"/>
      <c r="LK22" s="154"/>
      <c r="LL22" s="154"/>
      <c r="LM22" s="154"/>
      <c r="LN22" s="154"/>
      <c r="LO22" s="154"/>
      <c r="LP22" s="154"/>
      <c r="LQ22" s="154"/>
      <c r="LR22" s="154"/>
      <c r="LS22" s="154"/>
      <c r="LT22" s="154"/>
      <c r="LU22" s="154"/>
    </row>
    <row r="23" spans="1:333" s="114" customFormat="1">
      <c r="A23" s="349"/>
      <c r="B23" s="364"/>
      <c r="C23" s="110" t="s">
        <v>244</v>
      </c>
      <c r="D23" s="111" t="s">
        <v>16</v>
      </c>
      <c r="E23" s="111" t="s">
        <v>49</v>
      </c>
      <c r="F23" s="145" t="s">
        <v>84</v>
      </c>
      <c r="G23" s="145"/>
      <c r="H23" s="263"/>
      <c r="I23" s="112" t="s">
        <v>216</v>
      </c>
      <c r="J23" s="112" t="s">
        <v>40</v>
      </c>
      <c r="K23" s="112" t="s">
        <v>75</v>
      </c>
      <c r="L23" s="112" t="s">
        <v>159</v>
      </c>
      <c r="M23" s="166"/>
      <c r="N23" s="304" t="s">
        <v>375</v>
      </c>
      <c r="O23" s="183"/>
      <c r="P23" s="113"/>
      <c r="Q23" s="113"/>
      <c r="R23" s="113"/>
      <c r="S23" s="113"/>
      <c r="T23" s="113"/>
      <c r="U23" s="113"/>
      <c r="V23" s="113"/>
      <c r="W23" s="113"/>
      <c r="X23" s="113"/>
      <c r="Y23" s="113"/>
      <c r="Z23" s="113"/>
      <c r="AA23" s="113"/>
      <c r="AB23" s="113"/>
      <c r="AC23" s="113"/>
      <c r="AD23" s="113"/>
      <c r="AE23" s="113"/>
      <c r="AF23" s="113"/>
      <c r="AG23" s="113"/>
      <c r="AH23" s="113"/>
      <c r="AI23" s="113"/>
      <c r="AJ23" s="113"/>
      <c r="AK23" s="113"/>
      <c r="AL23" s="113"/>
      <c r="AM23" s="113"/>
      <c r="AN23" s="113"/>
      <c r="AO23" s="113"/>
      <c r="AP23" s="113"/>
      <c r="AQ23" s="113"/>
      <c r="AR23" s="113">
        <v>138.10638992414908</v>
      </c>
      <c r="AS23" s="113">
        <v>137.44158778416136</v>
      </c>
      <c r="AT23" s="113">
        <v>135.40636037858067</v>
      </c>
      <c r="AU23" s="113">
        <v>133.37113297299999</v>
      </c>
      <c r="AV23" s="113">
        <v>131.3359055674193</v>
      </c>
      <c r="AW23" s="113">
        <v>129.30067816183862</v>
      </c>
      <c r="AX23" s="113">
        <v>127.26545075625796</v>
      </c>
      <c r="AY23" s="113">
        <v>125.07354276669071</v>
      </c>
      <c r="AZ23" s="113">
        <v>122.88163477712345</v>
      </c>
      <c r="BA23" s="113">
        <v>120.6897267875562</v>
      </c>
      <c r="BB23" s="113">
        <v>118.49781879798894</v>
      </c>
      <c r="BC23" s="113">
        <v>116.30591080842171</v>
      </c>
      <c r="BD23" s="113">
        <v>114.36731953754725</v>
      </c>
      <c r="BE23" s="113">
        <v>112.42872826667278</v>
      </c>
      <c r="BF23" s="113">
        <v>110.49013699579831</v>
      </c>
      <c r="BG23" s="113">
        <v>108.55154572492384</v>
      </c>
      <c r="BH23" s="113">
        <v>106.61295445404937</v>
      </c>
      <c r="BI23" s="113">
        <v>104.6743631831749</v>
      </c>
      <c r="BJ23" s="113">
        <v>102.73577191230044</v>
      </c>
      <c r="BK23" s="113">
        <v>100.79718064142597</v>
      </c>
      <c r="BL23" s="113">
        <v>98.858589370551499</v>
      </c>
      <c r="BM23" s="113">
        <v>96.919998099677031</v>
      </c>
      <c r="BN23" s="113">
        <v>94.981406828802562</v>
      </c>
      <c r="BO23" s="113">
        <v>93.042815557928094</v>
      </c>
      <c r="BP23" s="113">
        <v>91.104224287053626</v>
      </c>
      <c r="BQ23" s="113">
        <v>89.165633016179157</v>
      </c>
      <c r="BR23" s="113">
        <v>87.227041745304689</v>
      </c>
      <c r="BS23" s="113">
        <v>85.288450474430221</v>
      </c>
      <c r="BT23" s="113">
        <v>83.349859203555752</v>
      </c>
      <c r="BU23" s="113">
        <v>81.411267932681284</v>
      </c>
      <c r="BV23" s="113">
        <v>79.472676661806815</v>
      </c>
      <c r="BW23" s="113">
        <v>77.534085390932333</v>
      </c>
      <c r="BX23" s="158"/>
      <c r="BY23" s="158"/>
      <c r="BZ23" s="158"/>
      <c r="CA23" s="158"/>
      <c r="CB23" s="158"/>
      <c r="CC23" s="158"/>
      <c r="CD23" s="158"/>
      <c r="CE23" s="154"/>
      <c r="CF23" s="154"/>
      <c r="CG23" s="154"/>
      <c r="CH23" s="154"/>
      <c r="CI23" s="154"/>
      <c r="CJ23" s="154"/>
      <c r="CK23" s="154"/>
      <c r="CL23" s="154"/>
      <c r="CM23" s="154"/>
      <c r="CN23" s="154"/>
      <c r="CO23" s="154"/>
      <c r="CP23" s="154"/>
      <c r="CQ23" s="154"/>
      <c r="CR23" s="154"/>
      <c r="CS23" s="154"/>
      <c r="CT23" s="154"/>
      <c r="CU23" s="154"/>
      <c r="CV23" s="154"/>
      <c r="CW23" s="154"/>
      <c r="CX23" s="154"/>
      <c r="CY23" s="154"/>
      <c r="CZ23" s="154"/>
      <c r="DA23" s="154"/>
      <c r="DB23" s="154"/>
      <c r="DC23" s="154"/>
      <c r="DD23" s="154"/>
      <c r="DE23" s="154"/>
      <c r="DF23" s="154"/>
      <c r="DG23" s="154"/>
      <c r="DH23" s="154"/>
      <c r="DI23" s="154"/>
      <c r="DJ23" s="154"/>
      <c r="DK23" s="154"/>
      <c r="DL23" s="154"/>
      <c r="DM23" s="154"/>
      <c r="DN23" s="154"/>
      <c r="DO23" s="154"/>
      <c r="DP23" s="154"/>
      <c r="DQ23" s="154"/>
      <c r="DR23" s="154"/>
      <c r="DS23" s="154"/>
      <c r="DT23" s="154"/>
      <c r="DU23" s="154"/>
      <c r="DV23" s="154"/>
      <c r="DW23" s="154"/>
      <c r="DX23" s="154"/>
      <c r="DY23" s="154"/>
      <c r="DZ23" s="154"/>
      <c r="EA23" s="154"/>
      <c r="EB23" s="154"/>
      <c r="EC23" s="154"/>
      <c r="ED23" s="154"/>
      <c r="EE23" s="154"/>
      <c r="EF23" s="154"/>
      <c r="EG23" s="154"/>
      <c r="EH23" s="154"/>
      <c r="EI23" s="154"/>
      <c r="EJ23" s="154"/>
      <c r="EK23" s="154"/>
      <c r="EL23" s="154"/>
      <c r="EM23" s="154"/>
      <c r="EN23" s="154"/>
      <c r="EO23" s="154"/>
      <c r="EP23" s="154"/>
      <c r="EQ23" s="154"/>
      <c r="ER23" s="154"/>
      <c r="ES23" s="154"/>
      <c r="ET23" s="154"/>
      <c r="EU23" s="154"/>
      <c r="EV23" s="154"/>
      <c r="EW23" s="154"/>
      <c r="EX23" s="154"/>
      <c r="EY23" s="154"/>
      <c r="EZ23" s="154"/>
      <c r="FA23" s="154"/>
      <c r="FB23" s="154"/>
      <c r="FC23" s="154"/>
      <c r="FD23" s="154"/>
      <c r="FE23" s="154"/>
      <c r="FF23" s="154"/>
      <c r="FG23" s="154"/>
      <c r="FH23" s="154"/>
      <c r="FI23" s="154"/>
      <c r="FJ23" s="154"/>
      <c r="FK23" s="154"/>
      <c r="FL23" s="154"/>
      <c r="FM23" s="154"/>
      <c r="FN23" s="154"/>
      <c r="FO23" s="154"/>
      <c r="FP23" s="154"/>
      <c r="FQ23" s="154"/>
      <c r="FR23" s="154"/>
      <c r="FS23" s="154"/>
      <c r="FT23" s="154"/>
      <c r="FU23" s="154"/>
      <c r="FV23" s="154"/>
      <c r="FW23" s="154"/>
      <c r="FX23" s="154"/>
      <c r="FY23" s="154"/>
      <c r="FZ23" s="154"/>
      <c r="GA23" s="154"/>
      <c r="GB23" s="154"/>
      <c r="GC23" s="154"/>
      <c r="GD23" s="154"/>
      <c r="GE23" s="154"/>
      <c r="GF23" s="154"/>
      <c r="GG23" s="154"/>
      <c r="GH23" s="154"/>
      <c r="GI23" s="154"/>
      <c r="GJ23" s="154"/>
      <c r="GK23" s="154"/>
      <c r="GL23" s="154"/>
      <c r="GM23" s="154"/>
      <c r="GN23" s="154"/>
      <c r="GO23" s="154"/>
      <c r="GP23" s="154"/>
      <c r="GQ23" s="154"/>
      <c r="GR23" s="154"/>
      <c r="GS23" s="154"/>
      <c r="GT23" s="154"/>
      <c r="GU23" s="154"/>
      <c r="GV23" s="154"/>
      <c r="GW23" s="154"/>
      <c r="GX23" s="154"/>
      <c r="GY23" s="154"/>
      <c r="GZ23" s="154"/>
      <c r="HA23" s="154"/>
      <c r="HB23" s="154"/>
      <c r="HC23" s="154"/>
      <c r="HD23" s="154"/>
      <c r="HE23" s="154"/>
      <c r="HF23" s="154"/>
      <c r="HG23" s="154"/>
      <c r="HH23" s="154"/>
      <c r="HI23" s="154"/>
      <c r="HJ23" s="154"/>
      <c r="HK23" s="154"/>
      <c r="HL23" s="154"/>
      <c r="HM23" s="154"/>
      <c r="HN23" s="154"/>
      <c r="HO23" s="154"/>
      <c r="HP23" s="154"/>
      <c r="HQ23" s="154"/>
      <c r="HR23" s="154"/>
      <c r="HS23" s="154"/>
      <c r="HT23" s="154"/>
      <c r="HU23" s="154"/>
      <c r="HV23" s="154"/>
      <c r="HW23" s="154"/>
      <c r="HX23" s="154"/>
      <c r="HY23" s="154"/>
      <c r="HZ23" s="154"/>
      <c r="IA23" s="154"/>
      <c r="IB23" s="154"/>
      <c r="IC23" s="154"/>
      <c r="ID23" s="154"/>
      <c r="IE23" s="154"/>
      <c r="IF23" s="154"/>
      <c r="IG23" s="154"/>
      <c r="IH23" s="154"/>
      <c r="II23" s="154"/>
      <c r="IJ23" s="154"/>
      <c r="IK23" s="154"/>
      <c r="IL23" s="154"/>
      <c r="IM23" s="154"/>
      <c r="IN23" s="154"/>
      <c r="IO23" s="154"/>
      <c r="IP23" s="154"/>
      <c r="IQ23" s="154"/>
      <c r="IR23" s="154"/>
      <c r="IS23" s="154"/>
      <c r="IT23" s="154"/>
      <c r="IU23" s="154"/>
      <c r="IV23" s="154"/>
      <c r="IW23" s="154"/>
      <c r="IX23" s="154"/>
      <c r="IY23" s="154"/>
      <c r="IZ23" s="154"/>
      <c r="JA23" s="154"/>
      <c r="JB23" s="154"/>
      <c r="JC23" s="154"/>
      <c r="JD23" s="154"/>
      <c r="JE23" s="154"/>
      <c r="JF23" s="154"/>
      <c r="JG23" s="154"/>
      <c r="JH23" s="154"/>
      <c r="JI23" s="154"/>
      <c r="JJ23" s="154"/>
      <c r="JK23" s="154"/>
      <c r="JL23" s="154"/>
      <c r="JM23" s="154"/>
      <c r="JN23" s="154"/>
      <c r="JO23" s="154"/>
      <c r="JP23" s="154"/>
      <c r="JQ23" s="154"/>
      <c r="JR23" s="154"/>
      <c r="JS23" s="154"/>
      <c r="JT23" s="154"/>
      <c r="JU23" s="154"/>
      <c r="JV23" s="154"/>
      <c r="JW23" s="154"/>
      <c r="JX23" s="154"/>
      <c r="JY23" s="154"/>
      <c r="JZ23" s="154"/>
      <c r="KA23" s="154"/>
      <c r="KB23" s="154"/>
      <c r="KC23" s="154"/>
      <c r="KD23" s="154"/>
      <c r="KE23" s="154"/>
      <c r="KF23" s="154"/>
      <c r="KG23" s="154"/>
      <c r="KH23" s="154"/>
      <c r="KI23" s="154"/>
      <c r="KJ23" s="154"/>
      <c r="KK23" s="154"/>
      <c r="KL23" s="154"/>
      <c r="KM23" s="154"/>
      <c r="KN23" s="154"/>
      <c r="KO23" s="154"/>
      <c r="KP23" s="154"/>
      <c r="KQ23" s="154"/>
      <c r="KR23" s="154"/>
      <c r="KS23" s="154"/>
      <c r="KT23" s="154"/>
      <c r="KU23" s="154"/>
      <c r="KV23" s="154"/>
      <c r="KW23" s="154"/>
      <c r="KX23" s="154"/>
      <c r="KY23" s="154"/>
      <c r="KZ23" s="154"/>
      <c r="LA23" s="154"/>
      <c r="LB23" s="154"/>
      <c r="LC23" s="154"/>
      <c r="LD23" s="154"/>
      <c r="LE23" s="154"/>
      <c r="LF23" s="154"/>
      <c r="LG23" s="154"/>
      <c r="LH23" s="154"/>
      <c r="LI23" s="154"/>
      <c r="LJ23" s="154"/>
      <c r="LK23" s="154"/>
      <c r="LL23" s="154"/>
      <c r="LM23" s="154"/>
      <c r="LN23" s="154"/>
      <c r="LO23" s="154"/>
      <c r="LP23" s="154"/>
      <c r="LQ23" s="154"/>
      <c r="LR23" s="154"/>
      <c r="LS23" s="154"/>
      <c r="LT23" s="154"/>
      <c r="LU23" s="154"/>
    </row>
    <row r="24" spans="1:333" s="56" customFormat="1" ht="25.5">
      <c r="A24" s="349"/>
      <c r="B24" s="364"/>
      <c r="C24" s="366" t="s">
        <v>26</v>
      </c>
      <c r="D24" s="57" t="s">
        <v>12</v>
      </c>
      <c r="E24" s="54" t="s">
        <v>29</v>
      </c>
      <c r="F24" s="55" t="s">
        <v>74</v>
      </c>
      <c r="G24" s="329" t="s">
        <v>335</v>
      </c>
      <c r="H24" s="370" t="s">
        <v>337</v>
      </c>
      <c r="I24" s="10" t="s">
        <v>216</v>
      </c>
      <c r="J24" s="22" t="s">
        <v>77</v>
      </c>
      <c r="K24" s="31" t="s">
        <v>73</v>
      </c>
      <c r="L24" s="241" t="s">
        <v>161</v>
      </c>
      <c r="M24" s="356"/>
      <c r="N24" s="323" t="s">
        <v>379</v>
      </c>
      <c r="O24" s="185" t="s">
        <v>377</v>
      </c>
      <c r="P24" s="185" t="s">
        <v>377</v>
      </c>
      <c r="Q24" s="185" t="s">
        <v>377</v>
      </c>
      <c r="R24" s="185" t="s">
        <v>377</v>
      </c>
      <c r="S24" s="185" t="s">
        <v>377</v>
      </c>
      <c r="T24" s="185" t="s">
        <v>377</v>
      </c>
      <c r="U24" s="185" t="s">
        <v>377</v>
      </c>
      <c r="V24" s="185" t="s">
        <v>377</v>
      </c>
      <c r="W24" s="185" t="s">
        <v>377</v>
      </c>
      <c r="X24" s="185" t="s">
        <v>377</v>
      </c>
      <c r="Y24" s="185" t="s">
        <v>377</v>
      </c>
      <c r="Z24" s="185" t="s">
        <v>377</v>
      </c>
      <c r="AA24" s="185" t="s">
        <v>377</v>
      </c>
      <c r="AB24" s="185" t="s">
        <v>377</v>
      </c>
      <c r="AC24" s="185" t="s">
        <v>377</v>
      </c>
      <c r="AD24" s="185" t="s">
        <v>377</v>
      </c>
      <c r="AE24" s="185" t="s">
        <v>377</v>
      </c>
      <c r="AF24" s="185" t="s">
        <v>377</v>
      </c>
      <c r="AG24" s="185" t="s">
        <v>377</v>
      </c>
      <c r="AH24" s="185" t="s">
        <v>377</v>
      </c>
      <c r="AI24" s="185" t="s">
        <v>377</v>
      </c>
      <c r="AJ24" s="185">
        <v>100</v>
      </c>
      <c r="AK24" s="185">
        <v>99.1571493545283</v>
      </c>
      <c r="AL24" s="185">
        <v>98.126123065402837</v>
      </c>
      <c r="AM24" s="185">
        <v>96.645650650732065</v>
      </c>
      <c r="AN24" s="185">
        <v>95.749129589328035</v>
      </c>
      <c r="AO24" s="185">
        <v>94.050704486115237</v>
      </c>
      <c r="AP24" s="185">
        <v>93.078458718331277</v>
      </c>
      <c r="AQ24" s="320"/>
      <c r="AR24" s="185" t="s">
        <v>377</v>
      </c>
      <c r="AS24" s="185" t="s">
        <v>377</v>
      </c>
      <c r="AT24" s="185" t="s">
        <v>377</v>
      </c>
      <c r="AU24" s="185" t="s">
        <v>377</v>
      </c>
      <c r="AV24" s="185" t="s">
        <v>377</v>
      </c>
      <c r="AW24" s="185" t="s">
        <v>377</v>
      </c>
      <c r="AX24" s="185" t="s">
        <v>377</v>
      </c>
      <c r="AY24" s="185" t="s">
        <v>377</v>
      </c>
      <c r="AZ24" s="185" t="s">
        <v>377</v>
      </c>
      <c r="BA24" s="185" t="s">
        <v>377</v>
      </c>
      <c r="BB24" s="185" t="s">
        <v>377</v>
      </c>
      <c r="BC24" s="185" t="s">
        <v>377</v>
      </c>
      <c r="BD24" s="185" t="s">
        <v>377</v>
      </c>
      <c r="BE24" s="185" t="s">
        <v>377</v>
      </c>
      <c r="BF24" s="185" t="s">
        <v>377</v>
      </c>
      <c r="BG24" s="185" t="s">
        <v>377</v>
      </c>
      <c r="BH24" s="185" t="s">
        <v>377</v>
      </c>
      <c r="BI24" s="185" t="s">
        <v>377</v>
      </c>
      <c r="BJ24" s="185" t="s">
        <v>377</v>
      </c>
      <c r="BK24" s="185" t="s">
        <v>377</v>
      </c>
      <c r="BL24" s="185" t="s">
        <v>377</v>
      </c>
      <c r="BM24" s="185" t="s">
        <v>377</v>
      </c>
      <c r="BN24" s="185" t="s">
        <v>377</v>
      </c>
      <c r="BO24" s="185" t="s">
        <v>377</v>
      </c>
      <c r="BP24" s="185" t="s">
        <v>377</v>
      </c>
      <c r="BQ24" s="185" t="s">
        <v>377</v>
      </c>
      <c r="BR24" s="185" t="s">
        <v>377</v>
      </c>
      <c r="BS24" s="185" t="s">
        <v>377</v>
      </c>
      <c r="BT24" s="185" t="s">
        <v>377</v>
      </c>
      <c r="BU24" s="185" t="s">
        <v>377</v>
      </c>
      <c r="BV24" s="185" t="s">
        <v>377</v>
      </c>
      <c r="BW24" s="185" t="s">
        <v>377</v>
      </c>
      <c r="BX24" s="158"/>
      <c r="BY24" s="158"/>
      <c r="BZ24" s="158"/>
      <c r="CA24" s="158"/>
      <c r="CB24" s="158"/>
      <c r="CC24" s="158"/>
      <c r="CD24" s="158"/>
      <c r="CE24" s="154"/>
      <c r="CF24" s="154"/>
      <c r="CG24" s="154"/>
      <c r="CH24" s="154"/>
      <c r="CI24" s="154"/>
      <c r="CJ24" s="154"/>
      <c r="CK24" s="154"/>
      <c r="CL24" s="154"/>
      <c r="CM24" s="154"/>
      <c r="CN24" s="154"/>
      <c r="CO24" s="154"/>
      <c r="CP24" s="154"/>
      <c r="CQ24" s="154"/>
      <c r="CR24" s="154"/>
      <c r="CS24" s="154"/>
      <c r="CT24" s="154"/>
      <c r="CU24" s="154"/>
      <c r="CV24" s="154"/>
      <c r="CW24" s="154"/>
      <c r="CX24" s="154"/>
      <c r="CY24" s="154"/>
      <c r="CZ24" s="154"/>
      <c r="DA24" s="154"/>
      <c r="DB24" s="154"/>
      <c r="DC24" s="154"/>
      <c r="DD24" s="154"/>
      <c r="DE24" s="154"/>
      <c r="DF24" s="154"/>
      <c r="DG24" s="154"/>
      <c r="DH24" s="154"/>
      <c r="DI24" s="154"/>
      <c r="DJ24" s="154"/>
      <c r="DK24" s="154"/>
      <c r="DL24" s="154"/>
      <c r="DM24" s="154"/>
      <c r="DN24" s="154"/>
      <c r="DO24" s="154"/>
      <c r="DP24" s="154"/>
      <c r="DQ24" s="154"/>
      <c r="DR24" s="154"/>
      <c r="DS24" s="154"/>
      <c r="DT24" s="154"/>
      <c r="DU24" s="154"/>
      <c r="DV24" s="154"/>
      <c r="DW24" s="154"/>
      <c r="DX24" s="154"/>
      <c r="DY24" s="154"/>
      <c r="DZ24" s="154"/>
      <c r="EA24" s="154"/>
      <c r="EB24" s="154"/>
      <c r="EC24" s="154"/>
      <c r="ED24" s="154"/>
      <c r="EE24" s="154"/>
      <c r="EF24" s="154"/>
      <c r="EG24" s="154"/>
      <c r="EH24" s="154"/>
      <c r="EI24" s="154"/>
      <c r="EJ24" s="154"/>
      <c r="EK24" s="154"/>
      <c r="EL24" s="154"/>
      <c r="EM24" s="154"/>
      <c r="EN24" s="154"/>
      <c r="EO24" s="154"/>
      <c r="EP24" s="154"/>
      <c r="EQ24" s="154"/>
      <c r="ER24" s="154"/>
      <c r="ES24" s="154"/>
      <c r="ET24" s="154"/>
      <c r="EU24" s="154"/>
      <c r="EV24" s="154"/>
      <c r="EW24" s="154"/>
      <c r="EX24" s="154"/>
      <c r="EY24" s="154"/>
      <c r="EZ24" s="154"/>
      <c r="FA24" s="154"/>
      <c r="FB24" s="154"/>
      <c r="FC24" s="154"/>
      <c r="FD24" s="154"/>
      <c r="FE24" s="154"/>
      <c r="FF24" s="154"/>
      <c r="FG24" s="154"/>
      <c r="FH24" s="154"/>
      <c r="FI24" s="154"/>
      <c r="FJ24" s="154"/>
      <c r="FK24" s="154"/>
      <c r="FL24" s="154"/>
      <c r="FM24" s="154"/>
      <c r="FN24" s="154"/>
      <c r="FO24" s="154"/>
      <c r="FP24" s="154"/>
      <c r="FQ24" s="154"/>
      <c r="FR24" s="154"/>
      <c r="FS24" s="154"/>
      <c r="FT24" s="154"/>
      <c r="FU24" s="154"/>
      <c r="FV24" s="154"/>
      <c r="FW24" s="154"/>
      <c r="FX24" s="154"/>
      <c r="FY24" s="154"/>
      <c r="FZ24" s="154"/>
      <c r="GA24" s="154"/>
      <c r="GB24" s="154"/>
      <c r="GC24" s="154"/>
      <c r="GD24" s="154"/>
      <c r="GE24" s="154"/>
      <c r="GF24" s="154"/>
      <c r="GG24" s="154"/>
      <c r="GH24" s="154"/>
      <c r="GI24" s="154"/>
      <c r="GJ24" s="154"/>
      <c r="GK24" s="154"/>
      <c r="GL24" s="154"/>
      <c r="GM24" s="154"/>
      <c r="GN24" s="154"/>
      <c r="GO24" s="154"/>
      <c r="GP24" s="154"/>
      <c r="GQ24" s="154"/>
      <c r="GR24" s="154"/>
      <c r="GS24" s="154"/>
      <c r="GT24" s="154"/>
      <c r="GU24" s="154"/>
      <c r="GV24" s="154"/>
      <c r="GW24" s="154"/>
      <c r="GX24" s="154"/>
      <c r="GY24" s="154"/>
      <c r="GZ24" s="154"/>
      <c r="HA24" s="154"/>
      <c r="HB24" s="154"/>
      <c r="HC24" s="154"/>
      <c r="HD24" s="154"/>
      <c r="HE24" s="154"/>
      <c r="HF24" s="154"/>
      <c r="HG24" s="154"/>
      <c r="HH24" s="154"/>
      <c r="HI24" s="154"/>
      <c r="HJ24" s="154"/>
      <c r="HK24" s="154"/>
      <c r="HL24" s="154"/>
      <c r="HM24" s="154"/>
      <c r="HN24" s="154"/>
      <c r="HO24" s="154"/>
      <c r="HP24" s="154"/>
      <c r="HQ24" s="154"/>
      <c r="HR24" s="154"/>
      <c r="HS24" s="154"/>
      <c r="HT24" s="154"/>
      <c r="HU24" s="154"/>
      <c r="HV24" s="154"/>
      <c r="HW24" s="154"/>
      <c r="HX24" s="154"/>
      <c r="HY24" s="154"/>
      <c r="HZ24" s="154"/>
      <c r="IA24" s="154"/>
      <c r="IB24" s="154"/>
      <c r="IC24" s="154"/>
      <c r="ID24" s="154"/>
      <c r="IE24" s="154"/>
      <c r="IF24" s="154"/>
      <c r="IG24" s="154"/>
      <c r="IH24" s="154"/>
      <c r="II24" s="154"/>
      <c r="IJ24" s="154"/>
      <c r="IK24" s="154"/>
      <c r="IL24" s="154"/>
      <c r="IM24" s="154"/>
      <c r="IN24" s="154"/>
      <c r="IO24" s="154"/>
      <c r="IP24" s="154"/>
      <c r="IQ24" s="154"/>
      <c r="IR24" s="154"/>
      <c r="IS24" s="154"/>
      <c r="IT24" s="154"/>
      <c r="IU24" s="154"/>
      <c r="IV24" s="154"/>
      <c r="IW24" s="154"/>
      <c r="IX24" s="154"/>
      <c r="IY24" s="154"/>
      <c r="IZ24" s="154"/>
      <c r="JA24" s="154"/>
      <c r="JB24" s="154"/>
      <c r="JC24" s="154"/>
      <c r="JD24" s="154"/>
      <c r="JE24" s="154"/>
      <c r="JF24" s="154"/>
      <c r="JG24" s="154"/>
      <c r="JH24" s="154"/>
      <c r="JI24" s="154"/>
      <c r="JJ24" s="154"/>
      <c r="JK24" s="154"/>
      <c r="JL24" s="154"/>
      <c r="JM24" s="154"/>
      <c r="JN24" s="154"/>
      <c r="JO24" s="154"/>
      <c r="JP24" s="154"/>
      <c r="JQ24" s="154"/>
      <c r="JR24" s="154"/>
      <c r="JS24" s="154"/>
      <c r="JT24" s="154"/>
      <c r="JU24" s="154"/>
      <c r="JV24" s="154"/>
      <c r="JW24" s="154"/>
      <c r="JX24" s="154"/>
      <c r="JY24" s="154"/>
      <c r="JZ24" s="154"/>
      <c r="KA24" s="154"/>
      <c r="KB24" s="154"/>
      <c r="KC24" s="154"/>
      <c r="KD24" s="154"/>
      <c r="KE24" s="154"/>
      <c r="KF24" s="154"/>
      <c r="KG24" s="154"/>
      <c r="KH24" s="154"/>
      <c r="KI24" s="154"/>
      <c r="KJ24" s="154"/>
      <c r="KK24" s="154"/>
      <c r="KL24" s="154"/>
      <c r="KM24" s="154"/>
      <c r="KN24" s="154"/>
      <c r="KO24" s="154"/>
      <c r="KP24" s="154"/>
      <c r="KQ24" s="154"/>
      <c r="KR24" s="154"/>
      <c r="KS24" s="154"/>
      <c r="KT24" s="154"/>
      <c r="KU24" s="154"/>
      <c r="KV24" s="154"/>
      <c r="KW24" s="154"/>
      <c r="KX24" s="154"/>
      <c r="KY24" s="154"/>
      <c r="KZ24" s="154"/>
      <c r="LA24" s="154"/>
      <c r="LB24" s="154"/>
      <c r="LC24" s="154"/>
      <c r="LD24" s="154"/>
      <c r="LE24" s="154"/>
      <c r="LF24" s="154"/>
      <c r="LG24" s="154"/>
      <c r="LH24" s="154"/>
      <c r="LI24" s="154"/>
      <c r="LJ24" s="154"/>
      <c r="LK24" s="154"/>
      <c r="LL24" s="154"/>
      <c r="LM24" s="154"/>
      <c r="LN24" s="154"/>
      <c r="LO24" s="154"/>
      <c r="LP24" s="154"/>
      <c r="LQ24" s="154"/>
      <c r="LR24" s="154"/>
      <c r="LS24" s="154"/>
      <c r="LT24" s="154"/>
      <c r="LU24" s="154"/>
    </row>
    <row r="25" spans="1:333" s="56" customFormat="1" ht="25.5">
      <c r="A25" s="349"/>
      <c r="B25" s="364"/>
      <c r="C25" s="366"/>
      <c r="D25" s="57" t="s">
        <v>15</v>
      </c>
      <c r="E25" s="54" t="s">
        <v>29</v>
      </c>
      <c r="F25" s="55" t="s">
        <v>74</v>
      </c>
      <c r="G25" s="330"/>
      <c r="H25" s="335"/>
      <c r="I25" s="10" t="s">
        <v>216</v>
      </c>
      <c r="J25" s="22" t="s">
        <v>77</v>
      </c>
      <c r="K25" s="31" t="s">
        <v>73</v>
      </c>
      <c r="L25" s="241" t="s">
        <v>161</v>
      </c>
      <c r="M25" s="357"/>
      <c r="N25" s="324"/>
      <c r="O25" s="185" t="s">
        <v>377</v>
      </c>
      <c r="P25" s="185" t="s">
        <v>377</v>
      </c>
      <c r="Q25" s="185" t="s">
        <v>377</v>
      </c>
      <c r="R25" s="185" t="s">
        <v>377</v>
      </c>
      <c r="S25" s="185" t="s">
        <v>377</v>
      </c>
      <c r="T25" s="185" t="s">
        <v>377</v>
      </c>
      <c r="U25" s="185" t="s">
        <v>377</v>
      </c>
      <c r="V25" s="185" t="s">
        <v>377</v>
      </c>
      <c r="W25" s="185" t="s">
        <v>377</v>
      </c>
      <c r="X25" s="185" t="s">
        <v>377</v>
      </c>
      <c r="Y25" s="185" t="s">
        <v>377</v>
      </c>
      <c r="Z25" s="185" t="s">
        <v>377</v>
      </c>
      <c r="AA25" s="185" t="s">
        <v>377</v>
      </c>
      <c r="AB25" s="185" t="s">
        <v>377</v>
      </c>
      <c r="AC25" s="185" t="s">
        <v>377</v>
      </c>
      <c r="AD25" s="185" t="s">
        <v>377</v>
      </c>
      <c r="AE25" s="185" t="s">
        <v>377</v>
      </c>
      <c r="AF25" s="185" t="s">
        <v>377</v>
      </c>
      <c r="AG25" s="185" t="s">
        <v>377</v>
      </c>
      <c r="AH25" s="185" t="s">
        <v>377</v>
      </c>
      <c r="AI25" s="185" t="s">
        <v>377</v>
      </c>
      <c r="AJ25" s="185" t="s">
        <v>377</v>
      </c>
      <c r="AK25" s="185" t="s">
        <v>377</v>
      </c>
      <c r="AL25" s="185" t="s">
        <v>377</v>
      </c>
      <c r="AM25" s="185" t="s">
        <v>377</v>
      </c>
      <c r="AN25" s="185" t="s">
        <v>377</v>
      </c>
      <c r="AO25" s="185" t="s">
        <v>377</v>
      </c>
      <c r="AP25" s="185" t="s">
        <v>377</v>
      </c>
      <c r="AQ25" s="185">
        <v>91.74548375066756</v>
      </c>
      <c r="AR25" s="185" t="s">
        <v>377</v>
      </c>
      <c r="AS25" s="185" t="s">
        <v>377</v>
      </c>
      <c r="AT25" s="185" t="s">
        <v>377</v>
      </c>
      <c r="AU25" s="185" t="s">
        <v>377</v>
      </c>
      <c r="AV25" s="185" t="s">
        <v>377</v>
      </c>
      <c r="AW25" s="185" t="s">
        <v>377</v>
      </c>
      <c r="AX25" s="185" t="s">
        <v>377</v>
      </c>
      <c r="AY25" s="185" t="s">
        <v>377</v>
      </c>
      <c r="AZ25" s="185" t="s">
        <v>377</v>
      </c>
      <c r="BA25" s="185" t="s">
        <v>377</v>
      </c>
      <c r="BB25" s="185" t="s">
        <v>377</v>
      </c>
      <c r="BC25" s="185" t="s">
        <v>377</v>
      </c>
      <c r="BD25" s="185" t="s">
        <v>377</v>
      </c>
      <c r="BE25" s="185" t="s">
        <v>377</v>
      </c>
      <c r="BF25" s="185" t="s">
        <v>377</v>
      </c>
      <c r="BG25" s="185" t="s">
        <v>377</v>
      </c>
      <c r="BH25" s="185" t="s">
        <v>377</v>
      </c>
      <c r="BI25" s="185" t="s">
        <v>377</v>
      </c>
      <c r="BJ25" s="185" t="s">
        <v>377</v>
      </c>
      <c r="BK25" s="185" t="s">
        <v>377</v>
      </c>
      <c r="BL25" s="185" t="s">
        <v>377</v>
      </c>
      <c r="BM25" s="185" t="s">
        <v>377</v>
      </c>
      <c r="BN25" s="185" t="s">
        <v>377</v>
      </c>
      <c r="BO25" s="185" t="s">
        <v>377</v>
      </c>
      <c r="BP25" s="185" t="s">
        <v>377</v>
      </c>
      <c r="BQ25" s="185" t="s">
        <v>377</v>
      </c>
      <c r="BR25" s="185" t="s">
        <v>377</v>
      </c>
      <c r="BS25" s="185" t="s">
        <v>377</v>
      </c>
      <c r="BT25" s="185" t="s">
        <v>377</v>
      </c>
      <c r="BU25" s="185" t="s">
        <v>377</v>
      </c>
      <c r="BV25" s="185" t="s">
        <v>377</v>
      </c>
      <c r="BW25" s="185" t="s">
        <v>377</v>
      </c>
      <c r="BX25" s="158"/>
      <c r="BY25" s="158"/>
      <c r="BZ25" s="158"/>
      <c r="CA25" s="158"/>
      <c r="CB25" s="158"/>
      <c r="CC25" s="158"/>
      <c r="CD25" s="158"/>
      <c r="CE25" s="154"/>
      <c r="CF25" s="154"/>
      <c r="CG25" s="154"/>
      <c r="CH25" s="154"/>
      <c r="CI25" s="154"/>
      <c r="CJ25" s="154"/>
      <c r="CK25" s="154"/>
      <c r="CL25" s="154"/>
      <c r="CM25" s="154"/>
      <c r="CN25" s="154"/>
      <c r="CO25" s="154"/>
      <c r="CP25" s="154"/>
      <c r="CQ25" s="154"/>
      <c r="CR25" s="154"/>
      <c r="CS25" s="154"/>
      <c r="CT25" s="154"/>
      <c r="CU25" s="154"/>
      <c r="CV25" s="154"/>
      <c r="CW25" s="154"/>
      <c r="CX25" s="154"/>
      <c r="CY25" s="154"/>
      <c r="CZ25" s="154"/>
      <c r="DA25" s="154"/>
      <c r="DB25" s="154"/>
      <c r="DC25" s="154"/>
      <c r="DD25" s="154"/>
      <c r="DE25" s="154"/>
      <c r="DF25" s="154"/>
      <c r="DG25" s="154"/>
      <c r="DH25" s="154"/>
      <c r="DI25" s="154"/>
      <c r="DJ25" s="154"/>
      <c r="DK25" s="154"/>
      <c r="DL25" s="154"/>
      <c r="DM25" s="154"/>
      <c r="DN25" s="154"/>
      <c r="DO25" s="154"/>
      <c r="DP25" s="154"/>
      <c r="DQ25" s="154"/>
      <c r="DR25" s="154"/>
      <c r="DS25" s="154"/>
      <c r="DT25" s="154"/>
      <c r="DU25" s="154"/>
      <c r="DV25" s="154"/>
      <c r="DW25" s="154"/>
      <c r="DX25" s="154"/>
      <c r="DY25" s="154"/>
      <c r="DZ25" s="154"/>
      <c r="EA25" s="154"/>
      <c r="EB25" s="154"/>
      <c r="EC25" s="154"/>
      <c r="ED25" s="154"/>
      <c r="EE25" s="154"/>
      <c r="EF25" s="154"/>
      <c r="EG25" s="154"/>
      <c r="EH25" s="154"/>
      <c r="EI25" s="154"/>
      <c r="EJ25" s="154"/>
      <c r="EK25" s="154"/>
      <c r="EL25" s="154"/>
      <c r="EM25" s="154"/>
      <c r="EN25" s="154"/>
      <c r="EO25" s="154"/>
      <c r="EP25" s="154"/>
      <c r="EQ25" s="154"/>
      <c r="ER25" s="154"/>
      <c r="ES25" s="154"/>
      <c r="ET25" s="154"/>
      <c r="EU25" s="154"/>
      <c r="EV25" s="154"/>
      <c r="EW25" s="154"/>
      <c r="EX25" s="154"/>
      <c r="EY25" s="154"/>
      <c r="EZ25" s="154"/>
      <c r="FA25" s="154"/>
      <c r="FB25" s="154"/>
      <c r="FC25" s="154"/>
      <c r="FD25" s="154"/>
      <c r="FE25" s="154"/>
      <c r="FF25" s="154"/>
      <c r="FG25" s="154"/>
      <c r="FH25" s="154"/>
      <c r="FI25" s="154"/>
      <c r="FJ25" s="154"/>
      <c r="FK25" s="154"/>
      <c r="FL25" s="154"/>
      <c r="FM25" s="154"/>
      <c r="FN25" s="154"/>
      <c r="FO25" s="154"/>
      <c r="FP25" s="154"/>
      <c r="FQ25" s="154"/>
      <c r="FR25" s="154"/>
      <c r="FS25" s="154"/>
      <c r="FT25" s="154"/>
      <c r="FU25" s="154"/>
      <c r="FV25" s="154"/>
      <c r="FW25" s="154"/>
      <c r="FX25" s="154"/>
      <c r="FY25" s="154"/>
      <c r="FZ25" s="154"/>
      <c r="GA25" s="154"/>
      <c r="GB25" s="154"/>
      <c r="GC25" s="154"/>
      <c r="GD25" s="154"/>
      <c r="GE25" s="154"/>
      <c r="GF25" s="154"/>
      <c r="GG25" s="154"/>
      <c r="GH25" s="154"/>
      <c r="GI25" s="154"/>
      <c r="GJ25" s="154"/>
      <c r="GK25" s="154"/>
      <c r="GL25" s="154"/>
      <c r="GM25" s="154"/>
      <c r="GN25" s="154"/>
      <c r="GO25" s="154"/>
      <c r="GP25" s="154"/>
      <c r="GQ25" s="154"/>
      <c r="GR25" s="154"/>
      <c r="GS25" s="154"/>
      <c r="GT25" s="154"/>
      <c r="GU25" s="154"/>
      <c r="GV25" s="154"/>
      <c r="GW25" s="154"/>
      <c r="GX25" s="154"/>
      <c r="GY25" s="154"/>
      <c r="GZ25" s="154"/>
      <c r="HA25" s="154"/>
      <c r="HB25" s="154"/>
      <c r="HC25" s="154"/>
      <c r="HD25" s="154"/>
      <c r="HE25" s="154"/>
      <c r="HF25" s="154"/>
      <c r="HG25" s="154"/>
      <c r="HH25" s="154"/>
      <c r="HI25" s="154"/>
      <c r="HJ25" s="154"/>
      <c r="HK25" s="154"/>
      <c r="HL25" s="154"/>
      <c r="HM25" s="154"/>
      <c r="HN25" s="154"/>
      <c r="HO25" s="154"/>
      <c r="HP25" s="154"/>
      <c r="HQ25" s="154"/>
      <c r="HR25" s="154"/>
      <c r="HS25" s="154"/>
      <c r="HT25" s="154"/>
      <c r="HU25" s="154"/>
      <c r="HV25" s="154"/>
      <c r="HW25" s="154"/>
      <c r="HX25" s="154"/>
      <c r="HY25" s="154"/>
      <c r="HZ25" s="154"/>
      <c r="IA25" s="154"/>
      <c r="IB25" s="154"/>
      <c r="IC25" s="154"/>
      <c r="ID25" s="154"/>
      <c r="IE25" s="154"/>
      <c r="IF25" s="154"/>
      <c r="IG25" s="154"/>
      <c r="IH25" s="154"/>
      <c r="II25" s="154"/>
      <c r="IJ25" s="154"/>
      <c r="IK25" s="154"/>
      <c r="IL25" s="154"/>
      <c r="IM25" s="154"/>
      <c r="IN25" s="154"/>
      <c r="IO25" s="154"/>
      <c r="IP25" s="154"/>
      <c r="IQ25" s="154"/>
      <c r="IR25" s="154"/>
      <c r="IS25" s="154"/>
      <c r="IT25" s="154"/>
      <c r="IU25" s="154"/>
      <c r="IV25" s="154"/>
      <c r="IW25" s="154"/>
      <c r="IX25" s="154"/>
      <c r="IY25" s="154"/>
      <c r="IZ25" s="154"/>
      <c r="JA25" s="154"/>
      <c r="JB25" s="154"/>
      <c r="JC25" s="154"/>
      <c r="JD25" s="154"/>
      <c r="JE25" s="154"/>
      <c r="JF25" s="154"/>
      <c r="JG25" s="154"/>
      <c r="JH25" s="154"/>
      <c r="JI25" s="154"/>
      <c r="JJ25" s="154"/>
      <c r="JK25" s="154"/>
      <c r="JL25" s="154"/>
      <c r="JM25" s="154"/>
      <c r="JN25" s="154"/>
      <c r="JO25" s="154"/>
      <c r="JP25" s="154"/>
      <c r="JQ25" s="154"/>
      <c r="JR25" s="154"/>
      <c r="JS25" s="154"/>
      <c r="JT25" s="154"/>
      <c r="JU25" s="154"/>
      <c r="JV25" s="154"/>
      <c r="JW25" s="154"/>
      <c r="JX25" s="154"/>
      <c r="JY25" s="154"/>
      <c r="JZ25" s="154"/>
      <c r="KA25" s="154"/>
      <c r="KB25" s="154"/>
      <c r="KC25" s="154"/>
      <c r="KD25" s="154"/>
      <c r="KE25" s="154"/>
      <c r="KF25" s="154"/>
      <c r="KG25" s="154"/>
      <c r="KH25" s="154"/>
      <c r="KI25" s="154"/>
      <c r="KJ25" s="154"/>
      <c r="KK25" s="154"/>
      <c r="KL25" s="154"/>
      <c r="KM25" s="154"/>
      <c r="KN25" s="154"/>
      <c r="KO25" s="154"/>
      <c r="KP25" s="154"/>
      <c r="KQ25" s="154"/>
      <c r="KR25" s="154"/>
      <c r="KS25" s="154"/>
      <c r="KT25" s="154"/>
      <c r="KU25" s="154"/>
      <c r="KV25" s="154"/>
      <c r="KW25" s="154"/>
      <c r="KX25" s="154"/>
      <c r="KY25" s="154"/>
      <c r="KZ25" s="154"/>
      <c r="LA25" s="154"/>
      <c r="LB25" s="154"/>
      <c r="LC25" s="154"/>
      <c r="LD25" s="154"/>
      <c r="LE25" s="154"/>
      <c r="LF25" s="154"/>
      <c r="LG25" s="154"/>
      <c r="LH25" s="154"/>
      <c r="LI25" s="154"/>
      <c r="LJ25" s="154"/>
      <c r="LK25" s="154"/>
      <c r="LL25" s="154"/>
      <c r="LM25" s="154"/>
      <c r="LN25" s="154"/>
      <c r="LO25" s="154"/>
      <c r="LP25" s="154"/>
      <c r="LQ25" s="154"/>
      <c r="LR25" s="154"/>
      <c r="LS25" s="154"/>
      <c r="LT25" s="154"/>
      <c r="LU25" s="154"/>
    </row>
    <row r="26" spans="1:333" s="30" customFormat="1">
      <c r="A26" s="349"/>
      <c r="B26" s="26"/>
      <c r="C26" s="27"/>
      <c r="D26" s="26"/>
      <c r="E26" s="26"/>
      <c r="F26" s="28"/>
      <c r="G26" s="28"/>
      <c r="H26" s="264"/>
      <c r="I26" s="28"/>
      <c r="J26" s="29"/>
      <c r="K26" s="29"/>
      <c r="L26" s="29"/>
      <c r="M26" s="169"/>
      <c r="N26" s="198"/>
      <c r="O26" s="186"/>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3"/>
      <c r="AT26" s="73"/>
      <c r="AU26" s="73"/>
      <c r="AV26" s="73"/>
      <c r="AW26" s="73"/>
      <c r="AX26" s="73"/>
      <c r="AY26" s="73"/>
      <c r="AZ26" s="73"/>
      <c r="BA26" s="73"/>
      <c r="BB26" s="29"/>
      <c r="BC26" s="29"/>
      <c r="BD26" s="29"/>
      <c r="BE26" s="29"/>
      <c r="BF26" s="29"/>
      <c r="BG26" s="29"/>
      <c r="BH26" s="29"/>
      <c r="BI26" s="29"/>
      <c r="BJ26" s="29"/>
      <c r="BK26" s="29"/>
      <c r="BL26" s="29"/>
      <c r="BM26" s="29"/>
      <c r="BN26" s="29"/>
      <c r="BO26" s="29"/>
      <c r="BP26" s="29"/>
      <c r="BQ26" s="29"/>
      <c r="BR26" s="29"/>
      <c r="BS26" s="29"/>
      <c r="BT26" s="29"/>
      <c r="BU26" s="29"/>
      <c r="BV26" s="29"/>
      <c r="BW26" s="29"/>
      <c r="BX26" s="158"/>
      <c r="BY26" s="158"/>
      <c r="BZ26" s="158"/>
      <c r="CA26" s="158"/>
      <c r="CB26" s="158"/>
      <c r="CC26" s="158"/>
      <c r="CD26" s="158"/>
      <c r="CE26" s="154"/>
      <c r="CF26" s="154"/>
      <c r="CG26" s="154"/>
      <c r="CH26" s="154"/>
      <c r="CI26" s="154"/>
      <c r="CJ26" s="154"/>
      <c r="CK26" s="154"/>
      <c r="CL26" s="154"/>
      <c r="CM26" s="154"/>
      <c r="CN26" s="154"/>
      <c r="CO26" s="154"/>
      <c r="CP26" s="154"/>
      <c r="CQ26" s="154"/>
      <c r="CR26" s="154"/>
      <c r="CS26" s="154"/>
      <c r="CT26" s="154"/>
      <c r="CU26" s="154"/>
      <c r="CV26" s="154"/>
      <c r="CW26" s="154"/>
      <c r="CX26" s="154"/>
      <c r="CY26" s="154"/>
      <c r="CZ26" s="154"/>
      <c r="DA26" s="154"/>
      <c r="DB26" s="154"/>
      <c r="DC26" s="154"/>
      <c r="DD26" s="154"/>
      <c r="DE26" s="154"/>
      <c r="DF26" s="154"/>
      <c r="DG26" s="154"/>
      <c r="DH26" s="154"/>
      <c r="DI26" s="154"/>
      <c r="DJ26" s="154"/>
      <c r="DK26" s="154"/>
      <c r="DL26" s="154"/>
      <c r="DM26" s="154"/>
      <c r="DN26" s="154"/>
      <c r="DO26" s="154"/>
      <c r="DP26" s="154"/>
      <c r="DQ26" s="154"/>
      <c r="DR26" s="154"/>
      <c r="DS26" s="154"/>
      <c r="DT26" s="154"/>
      <c r="DU26" s="154"/>
      <c r="DV26" s="154"/>
      <c r="DW26" s="154"/>
      <c r="DX26" s="154"/>
      <c r="DY26" s="154"/>
      <c r="DZ26" s="154"/>
      <c r="EA26" s="154"/>
      <c r="EB26" s="154"/>
      <c r="EC26" s="154"/>
      <c r="ED26" s="154"/>
      <c r="EE26" s="154"/>
      <c r="EF26" s="154"/>
      <c r="EG26" s="154"/>
      <c r="EH26" s="154"/>
      <c r="EI26" s="154"/>
      <c r="EJ26" s="154"/>
      <c r="EK26" s="154"/>
      <c r="EL26" s="154"/>
      <c r="EM26" s="154"/>
      <c r="EN26" s="154"/>
      <c r="EO26" s="154"/>
      <c r="EP26" s="154"/>
      <c r="EQ26" s="154"/>
      <c r="ER26" s="154"/>
      <c r="ES26" s="154"/>
      <c r="ET26" s="154"/>
      <c r="EU26" s="154"/>
      <c r="EV26" s="154"/>
      <c r="EW26" s="154"/>
      <c r="EX26" s="154"/>
      <c r="EY26" s="154"/>
      <c r="EZ26" s="154"/>
      <c r="FA26" s="154"/>
      <c r="FB26" s="154"/>
      <c r="FC26" s="154"/>
      <c r="FD26" s="154"/>
      <c r="FE26" s="154"/>
      <c r="FF26" s="154"/>
      <c r="FG26" s="154"/>
      <c r="FH26" s="154"/>
      <c r="FI26" s="154"/>
      <c r="FJ26" s="154"/>
      <c r="FK26" s="154"/>
      <c r="FL26" s="154"/>
      <c r="FM26" s="154"/>
      <c r="FN26" s="154"/>
      <c r="FO26" s="154"/>
      <c r="FP26" s="154"/>
      <c r="FQ26" s="154"/>
      <c r="FR26" s="154"/>
      <c r="FS26" s="154"/>
      <c r="FT26" s="154"/>
      <c r="FU26" s="154"/>
      <c r="FV26" s="154"/>
      <c r="FW26" s="154"/>
      <c r="FX26" s="154"/>
      <c r="FY26" s="154"/>
      <c r="FZ26" s="154"/>
      <c r="GA26" s="154"/>
      <c r="GB26" s="154"/>
      <c r="GC26" s="154"/>
      <c r="GD26" s="154"/>
      <c r="GE26" s="154"/>
      <c r="GF26" s="154"/>
      <c r="GG26" s="154"/>
      <c r="GH26" s="154"/>
      <c r="GI26" s="154"/>
      <c r="GJ26" s="154"/>
      <c r="GK26" s="154"/>
      <c r="GL26" s="154"/>
      <c r="GM26" s="154"/>
      <c r="GN26" s="154"/>
      <c r="GO26" s="154"/>
      <c r="GP26" s="154"/>
      <c r="GQ26" s="154"/>
      <c r="GR26" s="154"/>
      <c r="GS26" s="154"/>
      <c r="GT26" s="154"/>
      <c r="GU26" s="154"/>
      <c r="GV26" s="154"/>
      <c r="GW26" s="154"/>
      <c r="GX26" s="154"/>
      <c r="GY26" s="154"/>
      <c r="GZ26" s="154"/>
      <c r="HA26" s="154"/>
      <c r="HB26" s="154"/>
      <c r="HC26" s="154"/>
      <c r="HD26" s="154"/>
      <c r="HE26" s="154"/>
      <c r="HF26" s="154"/>
      <c r="HG26" s="154"/>
      <c r="HH26" s="154"/>
      <c r="HI26" s="154"/>
      <c r="HJ26" s="154"/>
      <c r="HK26" s="154"/>
      <c r="HL26" s="154"/>
      <c r="HM26" s="154"/>
      <c r="HN26" s="154"/>
      <c r="HO26" s="154"/>
      <c r="HP26" s="154"/>
      <c r="HQ26" s="154"/>
      <c r="HR26" s="154"/>
      <c r="HS26" s="154"/>
      <c r="HT26" s="154"/>
      <c r="HU26" s="154"/>
      <c r="HV26" s="154"/>
      <c r="HW26" s="154"/>
      <c r="HX26" s="154"/>
      <c r="HY26" s="154"/>
      <c r="HZ26" s="154"/>
      <c r="IA26" s="154"/>
      <c r="IB26" s="154"/>
      <c r="IC26" s="154"/>
      <c r="ID26" s="154"/>
      <c r="IE26" s="154"/>
      <c r="IF26" s="154"/>
      <c r="IG26" s="154"/>
      <c r="IH26" s="154"/>
      <c r="II26" s="154"/>
      <c r="IJ26" s="154"/>
      <c r="IK26" s="154"/>
      <c r="IL26" s="154"/>
      <c r="IM26" s="154"/>
      <c r="IN26" s="154"/>
      <c r="IO26" s="154"/>
      <c r="IP26" s="154"/>
      <c r="IQ26" s="154"/>
      <c r="IR26" s="154"/>
      <c r="IS26" s="154"/>
      <c r="IT26" s="154"/>
      <c r="IU26" s="154"/>
      <c r="IV26" s="154"/>
      <c r="IW26" s="154"/>
      <c r="IX26" s="154"/>
      <c r="IY26" s="154"/>
      <c r="IZ26" s="154"/>
      <c r="JA26" s="154"/>
      <c r="JB26" s="154"/>
      <c r="JC26" s="154"/>
      <c r="JD26" s="154"/>
      <c r="JE26" s="154"/>
      <c r="JF26" s="154"/>
      <c r="JG26" s="154"/>
      <c r="JH26" s="154"/>
      <c r="JI26" s="154"/>
      <c r="JJ26" s="154"/>
      <c r="JK26" s="154"/>
      <c r="JL26" s="154"/>
      <c r="JM26" s="154"/>
      <c r="JN26" s="154"/>
      <c r="JO26" s="154"/>
      <c r="JP26" s="154"/>
      <c r="JQ26" s="154"/>
      <c r="JR26" s="154"/>
      <c r="JS26" s="154"/>
      <c r="JT26" s="154"/>
      <c r="JU26" s="154"/>
      <c r="JV26" s="154"/>
      <c r="JW26" s="154"/>
      <c r="JX26" s="154"/>
      <c r="JY26" s="154"/>
      <c r="JZ26" s="154"/>
      <c r="KA26" s="154"/>
      <c r="KB26" s="154"/>
      <c r="KC26" s="154"/>
      <c r="KD26" s="154"/>
      <c r="KE26" s="154"/>
      <c r="KF26" s="154"/>
      <c r="KG26" s="154"/>
      <c r="KH26" s="154"/>
      <c r="KI26" s="154"/>
      <c r="KJ26" s="154"/>
      <c r="KK26" s="154"/>
      <c r="KL26" s="154"/>
      <c r="KM26" s="154"/>
      <c r="KN26" s="154"/>
      <c r="KO26" s="154"/>
      <c r="KP26" s="154"/>
      <c r="KQ26" s="154"/>
      <c r="KR26" s="154"/>
      <c r="KS26" s="154"/>
      <c r="KT26" s="154"/>
      <c r="KU26" s="154"/>
      <c r="KV26" s="154"/>
      <c r="KW26" s="154"/>
      <c r="KX26" s="154"/>
      <c r="KY26" s="154"/>
      <c r="KZ26" s="154"/>
      <c r="LA26" s="154"/>
      <c r="LB26" s="154"/>
      <c r="LC26" s="154"/>
      <c r="LD26" s="154"/>
      <c r="LE26" s="154"/>
      <c r="LF26" s="154"/>
      <c r="LG26" s="154"/>
      <c r="LH26" s="154"/>
      <c r="LI26" s="154"/>
      <c r="LJ26" s="154"/>
      <c r="LK26" s="154"/>
      <c r="LL26" s="154"/>
      <c r="LM26" s="154"/>
      <c r="LN26" s="154"/>
      <c r="LO26" s="154"/>
      <c r="LP26" s="154"/>
      <c r="LQ26" s="154"/>
      <c r="LR26" s="154"/>
      <c r="LS26" s="154"/>
      <c r="LT26" s="154"/>
      <c r="LU26" s="154"/>
    </row>
    <row r="27" spans="1:333" s="56" customFormat="1" ht="15" customHeight="1">
      <c r="A27" s="349"/>
      <c r="B27" s="342" t="s">
        <v>27</v>
      </c>
      <c r="C27" s="366" t="s">
        <v>28</v>
      </c>
      <c r="D27" s="54" t="s">
        <v>12</v>
      </c>
      <c r="E27" s="54" t="s">
        <v>29</v>
      </c>
      <c r="F27" s="55" t="s">
        <v>325</v>
      </c>
      <c r="G27" s="329" t="s">
        <v>335</v>
      </c>
      <c r="H27" s="334" t="s">
        <v>338</v>
      </c>
      <c r="I27" s="10" t="s">
        <v>216</v>
      </c>
      <c r="J27" s="31" t="s">
        <v>30</v>
      </c>
      <c r="K27" s="31" t="s">
        <v>22</v>
      </c>
      <c r="L27" s="241" t="s">
        <v>159</v>
      </c>
      <c r="M27" s="358"/>
      <c r="N27" s="323" t="s">
        <v>379</v>
      </c>
      <c r="O27" s="185">
        <v>3.0240851391070125</v>
      </c>
      <c r="P27" s="185">
        <v>3.0245811770550062</v>
      </c>
      <c r="Q27" s="185">
        <v>2.9484660516396617</v>
      </c>
      <c r="R27" s="185">
        <v>2.828581835738095</v>
      </c>
      <c r="S27" s="185">
        <v>2.8352741791413201</v>
      </c>
      <c r="T27" s="185">
        <v>2.8577630883160894</v>
      </c>
      <c r="U27" s="185">
        <v>2.8395223385807693</v>
      </c>
      <c r="V27" s="185">
        <v>2.8303127038914071</v>
      </c>
      <c r="W27" s="185">
        <v>2.889478440329456</v>
      </c>
      <c r="X27" s="185">
        <v>2.8405293242477501</v>
      </c>
      <c r="Y27" s="185">
        <v>2.7605220498741851</v>
      </c>
      <c r="Z27" s="185">
        <v>2.6955185696199786</v>
      </c>
      <c r="AA27" s="185">
        <v>2.7192843445481545</v>
      </c>
      <c r="AB27" s="185">
        <v>2.7094762651827744</v>
      </c>
      <c r="AC27" s="185">
        <v>2.6750203788744105</v>
      </c>
      <c r="AD27" s="185">
        <v>2.7086791488389137</v>
      </c>
      <c r="AE27" s="185">
        <v>2.6847967090090474</v>
      </c>
      <c r="AF27" s="185">
        <v>2.670975753385147</v>
      </c>
      <c r="AG27" s="185">
        <v>2.5899500611948953</v>
      </c>
      <c r="AH27" s="185">
        <v>2.5726762006113439</v>
      </c>
      <c r="AI27" s="185">
        <v>2.5428266615211967</v>
      </c>
      <c r="AJ27" s="185">
        <v>2.5476310479729993</v>
      </c>
      <c r="AK27" s="185">
        <v>2.4780154747159289</v>
      </c>
      <c r="AL27" s="185">
        <v>2.4404620985180716</v>
      </c>
      <c r="AM27" s="185">
        <v>2.4019487841015472</v>
      </c>
      <c r="AN27" s="185">
        <v>2.3966034786279287</v>
      </c>
      <c r="AO27" s="185">
        <v>2.3736183985193531</v>
      </c>
      <c r="AP27" s="185">
        <v>2.3947867990361731</v>
      </c>
      <c r="AQ27" s="185"/>
      <c r="AR27" s="185"/>
      <c r="AS27" s="185"/>
      <c r="AT27" s="185"/>
      <c r="AU27" s="185"/>
      <c r="AV27" s="185"/>
      <c r="AW27" s="185"/>
      <c r="AX27" s="185"/>
      <c r="AY27" s="185"/>
      <c r="AZ27" s="185"/>
      <c r="BA27" s="185"/>
      <c r="BB27" s="185"/>
      <c r="BC27" s="185"/>
      <c r="BD27" s="185"/>
      <c r="BE27" s="185"/>
      <c r="BF27" s="185"/>
      <c r="BG27" s="185"/>
      <c r="BH27" s="185"/>
      <c r="BI27" s="185"/>
      <c r="BJ27" s="185"/>
      <c r="BK27" s="185"/>
      <c r="BL27" s="185"/>
      <c r="BM27" s="185"/>
      <c r="BN27" s="185"/>
      <c r="BO27" s="185"/>
      <c r="BP27" s="185"/>
      <c r="BQ27" s="185"/>
      <c r="BR27" s="185"/>
      <c r="BS27" s="185"/>
      <c r="BT27" s="185"/>
      <c r="BU27" s="185"/>
      <c r="BV27" s="185"/>
      <c r="BW27" s="185"/>
      <c r="BX27" s="158"/>
      <c r="BY27" s="158"/>
      <c r="BZ27" s="158"/>
      <c r="CA27" s="158"/>
      <c r="CB27" s="158"/>
      <c r="CC27" s="158"/>
      <c r="CD27" s="158"/>
      <c r="CE27" s="154"/>
      <c r="CF27" s="154"/>
      <c r="CG27" s="154"/>
      <c r="CH27" s="154"/>
      <c r="CI27" s="154"/>
      <c r="CJ27" s="154"/>
      <c r="CK27" s="154"/>
      <c r="CL27" s="154"/>
      <c r="CM27" s="154"/>
      <c r="CN27" s="154"/>
      <c r="CO27" s="154"/>
      <c r="CP27" s="154"/>
      <c r="CQ27" s="154"/>
      <c r="CR27" s="154"/>
      <c r="CS27" s="154"/>
      <c r="CT27" s="154"/>
      <c r="CU27" s="154"/>
      <c r="CV27" s="154"/>
      <c r="CW27" s="154"/>
      <c r="CX27" s="154"/>
      <c r="CY27" s="154"/>
      <c r="CZ27" s="154"/>
      <c r="DA27" s="154"/>
      <c r="DB27" s="154"/>
      <c r="DC27" s="154"/>
      <c r="DD27" s="154"/>
      <c r="DE27" s="154"/>
      <c r="DF27" s="154"/>
      <c r="DG27" s="154"/>
      <c r="DH27" s="154"/>
      <c r="DI27" s="154"/>
      <c r="DJ27" s="154"/>
      <c r="DK27" s="154"/>
      <c r="DL27" s="154"/>
      <c r="DM27" s="154"/>
      <c r="DN27" s="154"/>
      <c r="DO27" s="154"/>
      <c r="DP27" s="154"/>
      <c r="DQ27" s="154"/>
      <c r="DR27" s="154"/>
      <c r="DS27" s="154"/>
      <c r="DT27" s="154"/>
      <c r="DU27" s="154"/>
      <c r="DV27" s="154"/>
      <c r="DW27" s="154"/>
      <c r="DX27" s="154"/>
      <c r="DY27" s="154"/>
      <c r="DZ27" s="154"/>
      <c r="EA27" s="154"/>
      <c r="EB27" s="154"/>
      <c r="EC27" s="154"/>
      <c r="ED27" s="154"/>
      <c r="EE27" s="154"/>
      <c r="EF27" s="154"/>
      <c r="EG27" s="154"/>
      <c r="EH27" s="154"/>
      <c r="EI27" s="154"/>
      <c r="EJ27" s="154"/>
      <c r="EK27" s="154"/>
      <c r="EL27" s="154"/>
      <c r="EM27" s="154"/>
      <c r="EN27" s="154"/>
      <c r="EO27" s="154"/>
      <c r="EP27" s="154"/>
      <c r="EQ27" s="154"/>
      <c r="ER27" s="154"/>
      <c r="ES27" s="154"/>
      <c r="ET27" s="154"/>
      <c r="EU27" s="154"/>
      <c r="EV27" s="154"/>
      <c r="EW27" s="154"/>
      <c r="EX27" s="154"/>
      <c r="EY27" s="154"/>
      <c r="EZ27" s="154"/>
      <c r="FA27" s="154"/>
      <c r="FB27" s="154"/>
      <c r="FC27" s="154"/>
      <c r="FD27" s="154"/>
      <c r="FE27" s="154"/>
      <c r="FF27" s="154"/>
      <c r="FG27" s="154"/>
      <c r="FH27" s="154"/>
      <c r="FI27" s="154"/>
      <c r="FJ27" s="154"/>
      <c r="FK27" s="154"/>
      <c r="FL27" s="154"/>
      <c r="FM27" s="154"/>
      <c r="FN27" s="154"/>
      <c r="FO27" s="154"/>
      <c r="FP27" s="154"/>
      <c r="FQ27" s="154"/>
      <c r="FR27" s="154"/>
      <c r="FS27" s="154"/>
      <c r="FT27" s="154"/>
      <c r="FU27" s="154"/>
      <c r="FV27" s="154"/>
      <c r="FW27" s="154"/>
      <c r="FX27" s="154"/>
      <c r="FY27" s="154"/>
      <c r="FZ27" s="154"/>
      <c r="GA27" s="154"/>
      <c r="GB27" s="154"/>
      <c r="GC27" s="154"/>
      <c r="GD27" s="154"/>
      <c r="GE27" s="154"/>
      <c r="GF27" s="154"/>
      <c r="GG27" s="154"/>
      <c r="GH27" s="154"/>
      <c r="GI27" s="154"/>
      <c r="GJ27" s="154"/>
      <c r="GK27" s="154"/>
      <c r="GL27" s="154"/>
      <c r="GM27" s="154"/>
      <c r="GN27" s="154"/>
      <c r="GO27" s="154"/>
      <c r="GP27" s="154"/>
      <c r="GQ27" s="154"/>
      <c r="GR27" s="154"/>
      <c r="GS27" s="154"/>
      <c r="GT27" s="154"/>
      <c r="GU27" s="154"/>
      <c r="GV27" s="154"/>
      <c r="GW27" s="154"/>
      <c r="GX27" s="154"/>
      <c r="GY27" s="154"/>
      <c r="GZ27" s="154"/>
      <c r="HA27" s="154"/>
      <c r="HB27" s="154"/>
      <c r="HC27" s="154"/>
      <c r="HD27" s="154"/>
      <c r="HE27" s="154"/>
      <c r="HF27" s="154"/>
      <c r="HG27" s="154"/>
      <c r="HH27" s="154"/>
      <c r="HI27" s="154"/>
      <c r="HJ27" s="154"/>
      <c r="HK27" s="154"/>
      <c r="HL27" s="154"/>
      <c r="HM27" s="154"/>
      <c r="HN27" s="154"/>
      <c r="HO27" s="154"/>
      <c r="HP27" s="154"/>
      <c r="HQ27" s="154"/>
      <c r="HR27" s="154"/>
      <c r="HS27" s="154"/>
      <c r="HT27" s="154"/>
      <c r="HU27" s="154"/>
      <c r="HV27" s="154"/>
      <c r="HW27" s="154"/>
      <c r="HX27" s="154"/>
      <c r="HY27" s="154"/>
      <c r="HZ27" s="154"/>
      <c r="IA27" s="154"/>
      <c r="IB27" s="154"/>
      <c r="IC27" s="154"/>
      <c r="ID27" s="154"/>
      <c r="IE27" s="154"/>
      <c r="IF27" s="154"/>
      <c r="IG27" s="154"/>
      <c r="IH27" s="154"/>
      <c r="II27" s="154"/>
      <c r="IJ27" s="154"/>
      <c r="IK27" s="154"/>
      <c r="IL27" s="154"/>
      <c r="IM27" s="154"/>
      <c r="IN27" s="154"/>
      <c r="IO27" s="154"/>
      <c r="IP27" s="154"/>
      <c r="IQ27" s="154"/>
      <c r="IR27" s="154"/>
      <c r="IS27" s="154"/>
      <c r="IT27" s="154"/>
      <c r="IU27" s="154"/>
      <c r="IV27" s="154"/>
      <c r="IW27" s="154"/>
      <c r="IX27" s="154"/>
      <c r="IY27" s="154"/>
      <c r="IZ27" s="154"/>
      <c r="JA27" s="154"/>
      <c r="JB27" s="154"/>
      <c r="JC27" s="154"/>
      <c r="JD27" s="154"/>
      <c r="JE27" s="154"/>
      <c r="JF27" s="154"/>
      <c r="JG27" s="154"/>
      <c r="JH27" s="154"/>
      <c r="JI27" s="154"/>
      <c r="JJ27" s="154"/>
      <c r="JK27" s="154"/>
      <c r="JL27" s="154"/>
      <c r="JM27" s="154"/>
      <c r="JN27" s="154"/>
      <c r="JO27" s="154"/>
      <c r="JP27" s="154"/>
      <c r="JQ27" s="154"/>
      <c r="JR27" s="154"/>
      <c r="JS27" s="154"/>
      <c r="JT27" s="154"/>
      <c r="JU27" s="154"/>
      <c r="JV27" s="154"/>
      <c r="JW27" s="154"/>
      <c r="JX27" s="154"/>
      <c r="JY27" s="154"/>
      <c r="JZ27" s="154"/>
      <c r="KA27" s="154"/>
      <c r="KB27" s="154"/>
      <c r="KC27" s="154"/>
      <c r="KD27" s="154"/>
      <c r="KE27" s="154"/>
      <c r="KF27" s="154"/>
      <c r="KG27" s="154"/>
      <c r="KH27" s="154"/>
      <c r="KI27" s="154"/>
      <c r="KJ27" s="154"/>
      <c r="KK27" s="154"/>
      <c r="KL27" s="154"/>
      <c r="KM27" s="154"/>
      <c r="KN27" s="154"/>
      <c r="KO27" s="154"/>
      <c r="KP27" s="154"/>
      <c r="KQ27" s="154"/>
      <c r="KR27" s="154"/>
      <c r="KS27" s="154"/>
      <c r="KT27" s="154"/>
      <c r="KU27" s="154"/>
      <c r="KV27" s="154"/>
      <c r="KW27" s="154"/>
      <c r="KX27" s="154"/>
      <c r="KY27" s="154"/>
      <c r="KZ27" s="154"/>
      <c r="LA27" s="154"/>
      <c r="LB27" s="154"/>
      <c r="LC27" s="154"/>
      <c r="LD27" s="154"/>
      <c r="LE27" s="154"/>
      <c r="LF27" s="154"/>
      <c r="LG27" s="154"/>
      <c r="LH27" s="154"/>
      <c r="LI27" s="154"/>
      <c r="LJ27" s="154"/>
      <c r="LK27" s="154"/>
      <c r="LL27" s="154"/>
      <c r="LM27" s="154"/>
      <c r="LN27" s="154"/>
      <c r="LO27" s="154"/>
      <c r="LP27" s="154"/>
      <c r="LQ27" s="154"/>
      <c r="LR27" s="154"/>
      <c r="LS27" s="154"/>
      <c r="LT27" s="154"/>
      <c r="LU27" s="154"/>
    </row>
    <row r="28" spans="1:333" s="56" customFormat="1" ht="15" customHeight="1">
      <c r="A28" s="349"/>
      <c r="B28" s="343"/>
      <c r="C28" s="366"/>
      <c r="D28" s="54" t="s">
        <v>15</v>
      </c>
      <c r="E28" s="54" t="s">
        <v>29</v>
      </c>
      <c r="F28" s="55" t="s">
        <v>325</v>
      </c>
      <c r="G28" s="330"/>
      <c r="H28" s="335"/>
      <c r="I28" s="10" t="s">
        <v>216</v>
      </c>
      <c r="J28" s="31" t="s">
        <v>30</v>
      </c>
      <c r="K28" s="31" t="s">
        <v>22</v>
      </c>
      <c r="L28" s="241" t="s">
        <v>159</v>
      </c>
      <c r="M28" s="359"/>
      <c r="N28" s="324"/>
      <c r="O28" s="185"/>
      <c r="P28" s="185"/>
      <c r="Q28" s="185"/>
      <c r="R28" s="185"/>
      <c r="S28" s="185"/>
      <c r="T28" s="185"/>
      <c r="U28" s="185"/>
      <c r="V28" s="185"/>
      <c r="W28" s="185"/>
      <c r="X28" s="185"/>
      <c r="Y28" s="185"/>
      <c r="Z28" s="185"/>
      <c r="AA28" s="185"/>
      <c r="AB28" s="185"/>
      <c r="AC28" s="185"/>
      <c r="AD28" s="185"/>
      <c r="AE28" s="185"/>
      <c r="AF28" s="185"/>
      <c r="AG28" s="185"/>
      <c r="AH28" s="185"/>
      <c r="AI28" s="185"/>
      <c r="AJ28" s="185"/>
      <c r="AK28" s="185"/>
      <c r="AL28" s="185"/>
      <c r="AM28" s="185"/>
      <c r="AN28" s="185"/>
      <c r="AO28" s="185"/>
      <c r="AP28" s="185"/>
      <c r="AQ28" s="185"/>
      <c r="AR28" s="185"/>
      <c r="AS28" s="185"/>
      <c r="AT28" s="185"/>
      <c r="AU28" s="185"/>
      <c r="AV28" s="185"/>
      <c r="AW28" s="185"/>
      <c r="AX28" s="185"/>
      <c r="AY28" s="185"/>
      <c r="AZ28" s="185"/>
      <c r="BA28" s="185"/>
      <c r="BB28" s="185"/>
      <c r="BC28" s="185"/>
      <c r="BD28" s="185"/>
      <c r="BE28" s="185"/>
      <c r="BF28" s="185"/>
      <c r="BG28" s="185"/>
      <c r="BH28" s="185"/>
      <c r="BI28" s="185"/>
      <c r="BJ28" s="185"/>
      <c r="BK28" s="185"/>
      <c r="BL28" s="185"/>
      <c r="BM28" s="185"/>
      <c r="BN28" s="185"/>
      <c r="BO28" s="185"/>
      <c r="BP28" s="185"/>
      <c r="BQ28" s="185"/>
      <c r="BR28" s="185"/>
      <c r="BS28" s="185"/>
      <c r="BT28" s="185"/>
      <c r="BU28" s="185"/>
      <c r="BV28" s="185"/>
      <c r="BW28" s="185"/>
      <c r="BX28" s="158"/>
      <c r="BY28" s="158"/>
      <c r="BZ28" s="158"/>
      <c r="CA28" s="158"/>
      <c r="CB28" s="158"/>
      <c r="CC28" s="158"/>
      <c r="CD28" s="158"/>
      <c r="CE28" s="154"/>
      <c r="CF28" s="154"/>
      <c r="CG28" s="154"/>
      <c r="CH28" s="154"/>
      <c r="CI28" s="154"/>
      <c r="CJ28" s="154"/>
      <c r="CK28" s="154"/>
      <c r="CL28" s="154"/>
      <c r="CM28" s="154"/>
      <c r="CN28" s="154"/>
      <c r="CO28" s="154"/>
      <c r="CP28" s="154"/>
      <c r="CQ28" s="154"/>
      <c r="CR28" s="154"/>
      <c r="CS28" s="154"/>
      <c r="CT28" s="154"/>
      <c r="CU28" s="154"/>
      <c r="CV28" s="154"/>
      <c r="CW28" s="154"/>
      <c r="CX28" s="154"/>
      <c r="CY28" s="154"/>
      <c r="CZ28" s="154"/>
      <c r="DA28" s="154"/>
      <c r="DB28" s="154"/>
      <c r="DC28" s="154"/>
      <c r="DD28" s="154"/>
      <c r="DE28" s="154"/>
      <c r="DF28" s="154"/>
      <c r="DG28" s="154"/>
      <c r="DH28" s="154"/>
      <c r="DI28" s="154"/>
      <c r="DJ28" s="154"/>
      <c r="DK28" s="154"/>
      <c r="DL28" s="154"/>
      <c r="DM28" s="154"/>
      <c r="DN28" s="154"/>
      <c r="DO28" s="154"/>
      <c r="DP28" s="154"/>
      <c r="DQ28" s="154"/>
      <c r="DR28" s="154"/>
      <c r="DS28" s="154"/>
      <c r="DT28" s="154"/>
      <c r="DU28" s="154"/>
      <c r="DV28" s="154"/>
      <c r="DW28" s="154"/>
      <c r="DX28" s="154"/>
      <c r="DY28" s="154"/>
      <c r="DZ28" s="154"/>
      <c r="EA28" s="154"/>
      <c r="EB28" s="154"/>
      <c r="EC28" s="154"/>
      <c r="ED28" s="154"/>
      <c r="EE28" s="154"/>
      <c r="EF28" s="154"/>
      <c r="EG28" s="154"/>
      <c r="EH28" s="154"/>
      <c r="EI28" s="154"/>
      <c r="EJ28" s="154"/>
      <c r="EK28" s="154"/>
      <c r="EL28" s="154"/>
      <c r="EM28" s="154"/>
      <c r="EN28" s="154"/>
      <c r="EO28" s="154"/>
      <c r="EP28" s="154"/>
      <c r="EQ28" s="154"/>
      <c r="ER28" s="154"/>
      <c r="ES28" s="154"/>
      <c r="ET28" s="154"/>
      <c r="EU28" s="154"/>
      <c r="EV28" s="154"/>
      <c r="EW28" s="154"/>
      <c r="EX28" s="154"/>
      <c r="EY28" s="154"/>
      <c r="EZ28" s="154"/>
      <c r="FA28" s="154"/>
      <c r="FB28" s="154"/>
      <c r="FC28" s="154"/>
      <c r="FD28" s="154"/>
      <c r="FE28" s="154"/>
      <c r="FF28" s="154"/>
      <c r="FG28" s="154"/>
      <c r="FH28" s="154"/>
      <c r="FI28" s="154"/>
      <c r="FJ28" s="154"/>
      <c r="FK28" s="154"/>
      <c r="FL28" s="154"/>
      <c r="FM28" s="154"/>
      <c r="FN28" s="154"/>
      <c r="FO28" s="154"/>
      <c r="FP28" s="154"/>
      <c r="FQ28" s="154"/>
      <c r="FR28" s="154"/>
      <c r="FS28" s="154"/>
      <c r="FT28" s="154"/>
      <c r="FU28" s="154"/>
      <c r="FV28" s="154"/>
      <c r="FW28" s="154"/>
      <c r="FX28" s="154"/>
      <c r="FY28" s="154"/>
      <c r="FZ28" s="154"/>
      <c r="GA28" s="154"/>
      <c r="GB28" s="154"/>
      <c r="GC28" s="154"/>
      <c r="GD28" s="154"/>
      <c r="GE28" s="154"/>
      <c r="GF28" s="154"/>
      <c r="GG28" s="154"/>
      <c r="GH28" s="154"/>
      <c r="GI28" s="154"/>
      <c r="GJ28" s="154"/>
      <c r="GK28" s="154"/>
      <c r="GL28" s="154"/>
      <c r="GM28" s="154"/>
      <c r="GN28" s="154"/>
      <c r="GO28" s="154"/>
      <c r="GP28" s="154"/>
      <c r="GQ28" s="154"/>
      <c r="GR28" s="154"/>
      <c r="GS28" s="154"/>
      <c r="GT28" s="154"/>
      <c r="GU28" s="154"/>
      <c r="GV28" s="154"/>
      <c r="GW28" s="154"/>
      <c r="GX28" s="154"/>
      <c r="GY28" s="154"/>
      <c r="GZ28" s="154"/>
      <c r="HA28" s="154"/>
      <c r="HB28" s="154"/>
      <c r="HC28" s="154"/>
      <c r="HD28" s="154"/>
      <c r="HE28" s="154"/>
      <c r="HF28" s="154"/>
      <c r="HG28" s="154"/>
      <c r="HH28" s="154"/>
      <c r="HI28" s="154"/>
      <c r="HJ28" s="154"/>
      <c r="HK28" s="154"/>
      <c r="HL28" s="154"/>
      <c r="HM28" s="154"/>
      <c r="HN28" s="154"/>
      <c r="HO28" s="154"/>
      <c r="HP28" s="154"/>
      <c r="HQ28" s="154"/>
      <c r="HR28" s="154"/>
      <c r="HS28" s="154"/>
      <c r="HT28" s="154"/>
      <c r="HU28" s="154"/>
      <c r="HV28" s="154"/>
      <c r="HW28" s="154"/>
      <c r="HX28" s="154"/>
      <c r="HY28" s="154"/>
      <c r="HZ28" s="154"/>
      <c r="IA28" s="154"/>
      <c r="IB28" s="154"/>
      <c r="IC28" s="154"/>
      <c r="ID28" s="154"/>
      <c r="IE28" s="154"/>
      <c r="IF28" s="154"/>
      <c r="IG28" s="154"/>
      <c r="IH28" s="154"/>
      <c r="II28" s="154"/>
      <c r="IJ28" s="154"/>
      <c r="IK28" s="154"/>
      <c r="IL28" s="154"/>
      <c r="IM28" s="154"/>
      <c r="IN28" s="154"/>
      <c r="IO28" s="154"/>
      <c r="IP28" s="154"/>
      <c r="IQ28" s="154"/>
      <c r="IR28" s="154"/>
      <c r="IS28" s="154"/>
      <c r="IT28" s="154"/>
      <c r="IU28" s="154"/>
      <c r="IV28" s="154"/>
      <c r="IW28" s="154"/>
      <c r="IX28" s="154"/>
      <c r="IY28" s="154"/>
      <c r="IZ28" s="154"/>
      <c r="JA28" s="154"/>
      <c r="JB28" s="154"/>
      <c r="JC28" s="154"/>
      <c r="JD28" s="154"/>
      <c r="JE28" s="154"/>
      <c r="JF28" s="154"/>
      <c r="JG28" s="154"/>
      <c r="JH28" s="154"/>
      <c r="JI28" s="154"/>
      <c r="JJ28" s="154"/>
      <c r="JK28" s="154"/>
      <c r="JL28" s="154"/>
      <c r="JM28" s="154"/>
      <c r="JN28" s="154"/>
      <c r="JO28" s="154"/>
      <c r="JP28" s="154"/>
      <c r="JQ28" s="154"/>
      <c r="JR28" s="154"/>
      <c r="JS28" s="154"/>
      <c r="JT28" s="154"/>
      <c r="JU28" s="154"/>
      <c r="JV28" s="154"/>
      <c r="JW28" s="154"/>
      <c r="JX28" s="154"/>
      <c r="JY28" s="154"/>
      <c r="JZ28" s="154"/>
      <c r="KA28" s="154"/>
      <c r="KB28" s="154"/>
      <c r="KC28" s="154"/>
      <c r="KD28" s="154"/>
      <c r="KE28" s="154"/>
      <c r="KF28" s="154"/>
      <c r="KG28" s="154"/>
      <c r="KH28" s="154"/>
      <c r="KI28" s="154"/>
      <c r="KJ28" s="154"/>
      <c r="KK28" s="154"/>
      <c r="KL28" s="154"/>
      <c r="KM28" s="154"/>
      <c r="KN28" s="154"/>
      <c r="KO28" s="154"/>
      <c r="KP28" s="154"/>
      <c r="KQ28" s="154"/>
      <c r="KR28" s="154"/>
      <c r="KS28" s="154"/>
      <c r="KT28" s="154"/>
      <c r="KU28" s="154"/>
      <c r="KV28" s="154"/>
      <c r="KW28" s="154"/>
      <c r="KX28" s="154"/>
      <c r="KY28" s="154"/>
      <c r="KZ28" s="154"/>
      <c r="LA28" s="154"/>
      <c r="LB28" s="154"/>
      <c r="LC28" s="154"/>
      <c r="LD28" s="154"/>
      <c r="LE28" s="154"/>
      <c r="LF28" s="154"/>
      <c r="LG28" s="154"/>
      <c r="LH28" s="154"/>
      <c r="LI28" s="154"/>
      <c r="LJ28" s="154"/>
      <c r="LK28" s="154"/>
      <c r="LL28" s="154"/>
      <c r="LM28" s="154"/>
      <c r="LN28" s="154"/>
      <c r="LO28" s="154"/>
      <c r="LP28" s="154"/>
      <c r="LQ28" s="154"/>
      <c r="LR28" s="154"/>
      <c r="LS28" s="154"/>
      <c r="LT28" s="154"/>
      <c r="LU28" s="154"/>
    </row>
    <row r="29" spans="1:333" s="15" customFormat="1">
      <c r="A29" s="349"/>
      <c r="B29" s="343"/>
      <c r="C29" s="23" t="s">
        <v>245</v>
      </c>
      <c r="D29" s="12" t="s">
        <v>16</v>
      </c>
      <c r="E29" s="12" t="s">
        <v>49</v>
      </c>
      <c r="F29" s="13" t="s">
        <v>20</v>
      </c>
      <c r="G29" s="13"/>
      <c r="H29" s="261"/>
      <c r="I29" s="13" t="s">
        <v>216</v>
      </c>
      <c r="J29" s="14" t="s">
        <v>30</v>
      </c>
      <c r="K29" s="14" t="s">
        <v>75</v>
      </c>
      <c r="L29" s="14" t="s">
        <v>159</v>
      </c>
      <c r="M29" s="170"/>
      <c r="N29" s="305" t="s">
        <v>373</v>
      </c>
      <c r="O29" s="182"/>
      <c r="P29" s="182"/>
      <c r="Q29" s="182"/>
      <c r="R29" s="182"/>
      <c r="S29" s="182"/>
      <c r="T29" s="182"/>
      <c r="U29" s="182"/>
      <c r="V29" s="182"/>
      <c r="W29" s="182"/>
      <c r="X29" s="182"/>
      <c r="Y29" s="182"/>
      <c r="Z29" s="182"/>
      <c r="AA29" s="182"/>
      <c r="AB29" s="182"/>
      <c r="AC29" s="182"/>
      <c r="AD29" s="182"/>
      <c r="AE29" s="182"/>
      <c r="AF29" s="182"/>
      <c r="AG29" s="182"/>
      <c r="AH29" s="182"/>
      <c r="AI29" s="182"/>
      <c r="AJ29" s="182"/>
      <c r="AK29" s="182"/>
      <c r="AL29" s="182"/>
      <c r="AM29" s="182"/>
      <c r="AN29" s="182">
        <v>2.2584762739560311</v>
      </c>
      <c r="AO29" s="182">
        <v>2.212579528905144</v>
      </c>
      <c r="AP29" s="182">
        <v>2.1654627278745542</v>
      </c>
      <c r="AQ29" s="182">
        <v>2.1170765671161575</v>
      </c>
      <c r="AR29" s="182">
        <v>2.0673690500532667</v>
      </c>
      <c r="AS29" s="182">
        <v>2.016285300892446</v>
      </c>
      <c r="AT29" s="182">
        <v>2.036111040918835</v>
      </c>
      <c r="AU29" s="182">
        <v>2.0564851698002307</v>
      </c>
      <c r="AV29" s="182">
        <v>2.0774307596514263</v>
      </c>
      <c r="AW29" s="182">
        <v>2.0989721952665867</v>
      </c>
      <c r="AX29" s="182">
        <v>2.1211352688217708</v>
      </c>
      <c r="AY29" s="182">
        <v>2.0574888840933649</v>
      </c>
      <c r="AZ29" s="182">
        <v>1.9919718736832948</v>
      </c>
      <c r="BA29" s="182">
        <v>1.9245005384854315</v>
      </c>
      <c r="BB29" s="182">
        <v>1.8549861104248508</v>
      </c>
      <c r="BC29" s="182">
        <v>1.7833343628262728</v>
      </c>
      <c r="BD29" s="182">
        <v>1.7448276898058408</v>
      </c>
      <c r="BE29" s="182">
        <v>1.705874294706164</v>
      </c>
      <c r="BF29" s="182">
        <v>1.666466358430392</v>
      </c>
      <c r="BG29" s="182">
        <v>1.6265958783310857</v>
      </c>
      <c r="BH29" s="182">
        <v>1.5862546627924399</v>
      </c>
      <c r="BI29" s="182"/>
      <c r="BJ29" s="182"/>
      <c r="BK29" s="182"/>
      <c r="BL29" s="182"/>
      <c r="BM29" s="182"/>
      <c r="BN29" s="182"/>
      <c r="BO29" s="182"/>
      <c r="BP29" s="182"/>
      <c r="BQ29" s="182"/>
      <c r="BR29" s="182"/>
      <c r="BS29" s="182"/>
      <c r="BT29" s="182"/>
      <c r="BU29" s="182"/>
      <c r="BV29" s="182"/>
      <c r="BW29" s="182"/>
      <c r="BX29" s="158"/>
      <c r="BY29" s="158"/>
      <c r="BZ29" s="158"/>
      <c r="CA29" s="158"/>
      <c r="CB29" s="158"/>
      <c r="CC29" s="158"/>
      <c r="CD29" s="158"/>
      <c r="CE29" s="154"/>
      <c r="CF29" s="154"/>
      <c r="CG29" s="154"/>
      <c r="CH29" s="154"/>
      <c r="CI29" s="154"/>
      <c r="CJ29" s="154"/>
      <c r="CK29" s="154"/>
      <c r="CL29" s="154"/>
      <c r="CM29" s="154"/>
      <c r="CN29" s="154"/>
      <c r="CO29" s="154"/>
      <c r="CP29" s="154"/>
      <c r="CQ29" s="154"/>
      <c r="CR29" s="154"/>
      <c r="CS29" s="154"/>
      <c r="CT29" s="154"/>
      <c r="CU29" s="154"/>
      <c r="CV29" s="154"/>
      <c r="CW29" s="154"/>
      <c r="CX29" s="154"/>
      <c r="CY29" s="154"/>
      <c r="CZ29" s="154"/>
      <c r="DA29" s="154"/>
      <c r="DB29" s="154"/>
      <c r="DC29" s="154"/>
      <c r="DD29" s="154"/>
      <c r="DE29" s="154"/>
      <c r="DF29" s="154"/>
      <c r="DG29" s="154"/>
      <c r="DH29" s="154"/>
      <c r="DI29" s="154"/>
      <c r="DJ29" s="154"/>
      <c r="DK29" s="154"/>
      <c r="DL29" s="154"/>
      <c r="DM29" s="154"/>
      <c r="DN29" s="154"/>
      <c r="DO29" s="154"/>
      <c r="DP29" s="154"/>
      <c r="DQ29" s="154"/>
      <c r="DR29" s="154"/>
      <c r="DS29" s="154"/>
      <c r="DT29" s="154"/>
      <c r="DU29" s="154"/>
      <c r="DV29" s="154"/>
      <c r="DW29" s="154"/>
      <c r="DX29" s="154"/>
      <c r="DY29" s="154"/>
      <c r="DZ29" s="154"/>
      <c r="EA29" s="154"/>
      <c r="EB29" s="154"/>
      <c r="EC29" s="154"/>
      <c r="ED29" s="154"/>
      <c r="EE29" s="154"/>
      <c r="EF29" s="154"/>
      <c r="EG29" s="154"/>
      <c r="EH29" s="154"/>
      <c r="EI29" s="154"/>
      <c r="EJ29" s="154"/>
      <c r="EK29" s="154"/>
      <c r="EL29" s="154"/>
      <c r="EM29" s="154"/>
      <c r="EN29" s="154"/>
      <c r="EO29" s="154"/>
      <c r="EP29" s="154"/>
      <c r="EQ29" s="154"/>
      <c r="ER29" s="154"/>
      <c r="ES29" s="154"/>
      <c r="ET29" s="154"/>
      <c r="EU29" s="154"/>
      <c r="EV29" s="154"/>
      <c r="EW29" s="154"/>
      <c r="EX29" s="154"/>
      <c r="EY29" s="154"/>
      <c r="EZ29" s="154"/>
      <c r="FA29" s="154"/>
      <c r="FB29" s="154"/>
      <c r="FC29" s="154"/>
      <c r="FD29" s="154"/>
      <c r="FE29" s="154"/>
      <c r="FF29" s="154"/>
      <c r="FG29" s="154"/>
      <c r="FH29" s="154"/>
      <c r="FI29" s="154"/>
      <c r="FJ29" s="154"/>
      <c r="FK29" s="154"/>
      <c r="FL29" s="154"/>
      <c r="FM29" s="154"/>
      <c r="FN29" s="154"/>
      <c r="FO29" s="154"/>
      <c r="FP29" s="154"/>
      <c r="FQ29" s="154"/>
      <c r="FR29" s="154"/>
      <c r="FS29" s="154"/>
      <c r="FT29" s="154"/>
      <c r="FU29" s="154"/>
      <c r="FV29" s="154"/>
      <c r="FW29" s="154"/>
      <c r="FX29" s="154"/>
      <c r="FY29" s="154"/>
      <c r="FZ29" s="154"/>
      <c r="GA29" s="154"/>
      <c r="GB29" s="154"/>
      <c r="GC29" s="154"/>
      <c r="GD29" s="154"/>
      <c r="GE29" s="154"/>
      <c r="GF29" s="154"/>
      <c r="GG29" s="154"/>
      <c r="GH29" s="154"/>
      <c r="GI29" s="154"/>
      <c r="GJ29" s="154"/>
      <c r="GK29" s="154"/>
      <c r="GL29" s="154"/>
      <c r="GM29" s="154"/>
      <c r="GN29" s="154"/>
      <c r="GO29" s="154"/>
      <c r="GP29" s="154"/>
      <c r="GQ29" s="154"/>
      <c r="GR29" s="154"/>
      <c r="GS29" s="154"/>
      <c r="GT29" s="154"/>
      <c r="GU29" s="154"/>
      <c r="GV29" s="154"/>
      <c r="GW29" s="154"/>
      <c r="GX29" s="154"/>
      <c r="GY29" s="154"/>
      <c r="GZ29" s="154"/>
      <c r="HA29" s="154"/>
      <c r="HB29" s="154"/>
      <c r="HC29" s="154"/>
      <c r="HD29" s="154"/>
      <c r="HE29" s="154"/>
      <c r="HF29" s="154"/>
      <c r="HG29" s="154"/>
      <c r="HH29" s="154"/>
      <c r="HI29" s="154"/>
      <c r="HJ29" s="154"/>
      <c r="HK29" s="154"/>
      <c r="HL29" s="154"/>
      <c r="HM29" s="154"/>
      <c r="HN29" s="154"/>
      <c r="HO29" s="154"/>
      <c r="HP29" s="154"/>
      <c r="HQ29" s="154"/>
      <c r="HR29" s="154"/>
      <c r="HS29" s="154"/>
      <c r="HT29" s="154"/>
      <c r="HU29" s="154"/>
      <c r="HV29" s="154"/>
      <c r="HW29" s="154"/>
      <c r="HX29" s="154"/>
      <c r="HY29" s="154"/>
      <c r="HZ29" s="154"/>
      <c r="IA29" s="154"/>
      <c r="IB29" s="154"/>
      <c r="IC29" s="154"/>
      <c r="ID29" s="154"/>
      <c r="IE29" s="154"/>
      <c r="IF29" s="154"/>
      <c r="IG29" s="154"/>
      <c r="IH29" s="154"/>
      <c r="II29" s="154"/>
      <c r="IJ29" s="154"/>
      <c r="IK29" s="154"/>
      <c r="IL29" s="154"/>
      <c r="IM29" s="154"/>
      <c r="IN29" s="154"/>
      <c r="IO29" s="154"/>
      <c r="IP29" s="154"/>
      <c r="IQ29" s="154"/>
      <c r="IR29" s="154"/>
      <c r="IS29" s="154"/>
      <c r="IT29" s="154"/>
      <c r="IU29" s="154"/>
      <c r="IV29" s="154"/>
      <c r="IW29" s="154"/>
      <c r="IX29" s="154"/>
      <c r="IY29" s="154"/>
      <c r="IZ29" s="154"/>
      <c r="JA29" s="154"/>
      <c r="JB29" s="154"/>
      <c r="JC29" s="154"/>
      <c r="JD29" s="154"/>
      <c r="JE29" s="154"/>
      <c r="JF29" s="154"/>
      <c r="JG29" s="154"/>
      <c r="JH29" s="154"/>
      <c r="JI29" s="154"/>
      <c r="JJ29" s="154"/>
      <c r="JK29" s="154"/>
      <c r="JL29" s="154"/>
      <c r="JM29" s="154"/>
      <c r="JN29" s="154"/>
      <c r="JO29" s="154"/>
      <c r="JP29" s="154"/>
      <c r="JQ29" s="154"/>
      <c r="JR29" s="154"/>
      <c r="JS29" s="154"/>
      <c r="JT29" s="154"/>
      <c r="JU29" s="154"/>
      <c r="JV29" s="154"/>
      <c r="JW29" s="154"/>
      <c r="JX29" s="154"/>
      <c r="JY29" s="154"/>
      <c r="JZ29" s="154"/>
      <c r="KA29" s="154"/>
      <c r="KB29" s="154"/>
      <c r="KC29" s="154"/>
      <c r="KD29" s="154"/>
      <c r="KE29" s="154"/>
      <c r="KF29" s="154"/>
      <c r="KG29" s="154"/>
      <c r="KH29" s="154"/>
      <c r="KI29" s="154"/>
      <c r="KJ29" s="154"/>
      <c r="KK29" s="154"/>
      <c r="KL29" s="154"/>
      <c r="KM29" s="154"/>
      <c r="KN29" s="154"/>
      <c r="KO29" s="154"/>
      <c r="KP29" s="154"/>
      <c r="KQ29" s="154"/>
      <c r="KR29" s="154"/>
      <c r="KS29" s="154"/>
      <c r="KT29" s="154"/>
      <c r="KU29" s="154"/>
      <c r="KV29" s="154"/>
      <c r="KW29" s="154"/>
      <c r="KX29" s="154"/>
      <c r="KY29" s="154"/>
      <c r="KZ29" s="154"/>
      <c r="LA29" s="154"/>
      <c r="LB29" s="154"/>
      <c r="LC29" s="154"/>
      <c r="LD29" s="154"/>
      <c r="LE29" s="154"/>
      <c r="LF29" s="154"/>
      <c r="LG29" s="154"/>
      <c r="LH29" s="154"/>
      <c r="LI29" s="154"/>
      <c r="LJ29" s="154"/>
      <c r="LK29" s="154"/>
      <c r="LL29" s="154"/>
      <c r="LM29" s="154"/>
      <c r="LN29" s="154"/>
      <c r="LO29" s="154"/>
      <c r="LP29" s="154"/>
      <c r="LQ29" s="154"/>
      <c r="LR29" s="154"/>
      <c r="LS29" s="154"/>
      <c r="LT29" s="154"/>
      <c r="LU29" s="154"/>
    </row>
    <row r="30" spans="1:333" s="114" customFormat="1">
      <c r="A30" s="350"/>
      <c r="B30" s="344"/>
      <c r="C30" s="110" t="s">
        <v>246</v>
      </c>
      <c r="D30" s="111" t="s">
        <v>16</v>
      </c>
      <c r="E30" s="111" t="s">
        <v>49</v>
      </c>
      <c r="F30" s="145" t="s">
        <v>84</v>
      </c>
      <c r="G30" s="145"/>
      <c r="H30" s="263"/>
      <c r="I30" s="153">
        <v>43661</v>
      </c>
      <c r="J30" s="112" t="s">
        <v>30</v>
      </c>
      <c r="K30" s="112" t="s">
        <v>75</v>
      </c>
      <c r="L30" s="112" t="s">
        <v>159</v>
      </c>
      <c r="M30" s="166"/>
      <c r="N30" s="304" t="s">
        <v>373</v>
      </c>
      <c r="O30" s="183"/>
      <c r="P30" s="183"/>
      <c r="Q30" s="183"/>
      <c r="R30" s="183"/>
      <c r="S30" s="183"/>
      <c r="T30" s="183"/>
      <c r="U30" s="183"/>
      <c r="V30" s="183"/>
      <c r="W30" s="183"/>
      <c r="X30" s="183"/>
      <c r="Y30" s="183"/>
      <c r="Z30" s="183"/>
      <c r="AA30" s="183"/>
      <c r="AB30" s="183"/>
      <c r="AC30" s="183"/>
      <c r="AD30" s="183"/>
      <c r="AE30" s="183"/>
      <c r="AF30" s="183"/>
      <c r="AG30" s="183"/>
      <c r="AH30" s="183"/>
      <c r="AI30" s="183"/>
      <c r="AJ30" s="183"/>
      <c r="AK30" s="183"/>
      <c r="AL30" s="183"/>
      <c r="AM30" s="183"/>
      <c r="AN30" s="183"/>
      <c r="AO30" s="183"/>
      <c r="AP30" s="183"/>
      <c r="AQ30" s="183"/>
      <c r="AR30" s="183">
        <v>2.1427182896058232</v>
      </c>
      <c r="AS30" s="183">
        <v>2.1154610860615555</v>
      </c>
      <c r="AT30" s="183">
        <v>2.0738249820782331</v>
      </c>
      <c r="AU30" s="183">
        <v>2.0309181542433619</v>
      </c>
      <c r="AV30" s="183">
        <v>1.9866815278051493</v>
      </c>
      <c r="AW30" s="183">
        <v>1.9410523086019582</v>
      </c>
      <c r="AX30" s="183">
        <v>1.8939636856585418</v>
      </c>
      <c r="AY30" s="183">
        <v>1.8568868686527322</v>
      </c>
      <c r="AZ30" s="183">
        <v>1.818487332079102</v>
      </c>
      <c r="BA30" s="183">
        <v>1.7786930081734962</v>
      </c>
      <c r="BB30" s="183">
        <v>1.7374264968910611</v>
      </c>
      <c r="BC30" s="183">
        <v>1.6946045634438738</v>
      </c>
      <c r="BD30" s="183">
        <v>1.6411263498047903</v>
      </c>
      <c r="BE30" s="183">
        <v>1.5858039029391819</v>
      </c>
      <c r="BF30" s="183">
        <v>1.5285401495372051</v>
      </c>
      <c r="BG30" s="183">
        <v>1.4692310818701713</v>
      </c>
      <c r="BH30" s="183">
        <v>1.4077651273322731</v>
      </c>
      <c r="BI30" s="183">
        <v>1.3440224479249887</v>
      </c>
      <c r="BJ30" s="183">
        <v>1.2778741604304533</v>
      </c>
      <c r="BK30" s="183">
        <v>1.2091814665962926</v>
      </c>
      <c r="BL30" s="183">
        <v>1.1377946809793611</v>
      </c>
      <c r="BM30" s="183">
        <v>1.0635521421192147</v>
      </c>
      <c r="BN30" s="183">
        <v>0.98627899037245881</v>
      </c>
      <c r="BO30" s="183">
        <v>0.90578579296068418</v>
      </c>
      <c r="BP30" s="183">
        <v>0.82186699347417858</v>
      </c>
      <c r="BQ30" s="183">
        <v>0.73429915911529597</v>
      </c>
      <c r="BR30" s="183">
        <v>0.64283899421531376</v>
      </c>
      <c r="BS30" s="183">
        <v>0.54722108283684434</v>
      </c>
      <c r="BT30" s="183">
        <v>0.44715531635438832</v>
      </c>
      <c r="BU30" s="183">
        <v>0.34232395350321693</v>
      </c>
      <c r="BV30" s="183">
        <v>0.23237825013972144</v>
      </c>
      <c r="BW30" s="183">
        <v>0.11693458340344801</v>
      </c>
      <c r="BX30" s="158"/>
      <c r="BY30" s="158"/>
      <c r="BZ30" s="158"/>
      <c r="CA30" s="158"/>
      <c r="CB30" s="158"/>
      <c r="CC30" s="158"/>
      <c r="CD30" s="158"/>
      <c r="CE30" s="154"/>
      <c r="CF30" s="154"/>
      <c r="CG30" s="154"/>
      <c r="CH30" s="154"/>
      <c r="CI30" s="154"/>
      <c r="CJ30" s="154"/>
      <c r="CK30" s="154"/>
      <c r="CL30" s="154"/>
      <c r="CM30" s="154"/>
      <c r="CN30" s="154"/>
      <c r="CO30" s="154"/>
      <c r="CP30" s="154"/>
      <c r="CQ30" s="154"/>
      <c r="CR30" s="154"/>
      <c r="CS30" s="154"/>
      <c r="CT30" s="154"/>
      <c r="CU30" s="154"/>
      <c r="CV30" s="154"/>
      <c r="CW30" s="154"/>
      <c r="CX30" s="154"/>
      <c r="CY30" s="154"/>
      <c r="CZ30" s="154"/>
      <c r="DA30" s="154"/>
      <c r="DB30" s="154"/>
      <c r="DC30" s="154"/>
      <c r="DD30" s="154"/>
      <c r="DE30" s="154"/>
      <c r="DF30" s="154"/>
      <c r="DG30" s="154"/>
      <c r="DH30" s="154"/>
      <c r="DI30" s="154"/>
      <c r="DJ30" s="154"/>
      <c r="DK30" s="154"/>
      <c r="DL30" s="154"/>
      <c r="DM30" s="154"/>
      <c r="DN30" s="154"/>
      <c r="DO30" s="154"/>
      <c r="DP30" s="154"/>
      <c r="DQ30" s="154"/>
      <c r="DR30" s="154"/>
      <c r="DS30" s="154"/>
      <c r="DT30" s="154"/>
      <c r="DU30" s="154"/>
      <c r="DV30" s="154"/>
      <c r="DW30" s="154"/>
      <c r="DX30" s="154"/>
      <c r="DY30" s="154"/>
      <c r="DZ30" s="154"/>
      <c r="EA30" s="154"/>
      <c r="EB30" s="154"/>
      <c r="EC30" s="154"/>
      <c r="ED30" s="154"/>
      <c r="EE30" s="154"/>
      <c r="EF30" s="154"/>
      <c r="EG30" s="154"/>
      <c r="EH30" s="154"/>
      <c r="EI30" s="154"/>
      <c r="EJ30" s="154"/>
      <c r="EK30" s="154"/>
      <c r="EL30" s="154"/>
      <c r="EM30" s="154"/>
      <c r="EN30" s="154"/>
      <c r="EO30" s="154"/>
      <c r="EP30" s="154"/>
      <c r="EQ30" s="154"/>
      <c r="ER30" s="154"/>
      <c r="ES30" s="154"/>
      <c r="ET30" s="154"/>
      <c r="EU30" s="154"/>
      <c r="EV30" s="154"/>
      <c r="EW30" s="154"/>
      <c r="EX30" s="154"/>
      <c r="EY30" s="154"/>
      <c r="EZ30" s="154"/>
      <c r="FA30" s="154"/>
      <c r="FB30" s="154"/>
      <c r="FC30" s="154"/>
      <c r="FD30" s="154"/>
      <c r="FE30" s="154"/>
      <c r="FF30" s="154"/>
      <c r="FG30" s="154"/>
      <c r="FH30" s="154"/>
      <c r="FI30" s="154"/>
      <c r="FJ30" s="154"/>
      <c r="FK30" s="154"/>
      <c r="FL30" s="154"/>
      <c r="FM30" s="154"/>
      <c r="FN30" s="154"/>
      <c r="FO30" s="154"/>
      <c r="FP30" s="154"/>
      <c r="FQ30" s="154"/>
      <c r="FR30" s="154"/>
      <c r="FS30" s="154"/>
      <c r="FT30" s="154"/>
      <c r="FU30" s="154"/>
      <c r="FV30" s="154"/>
      <c r="FW30" s="154"/>
      <c r="FX30" s="154"/>
      <c r="FY30" s="154"/>
      <c r="FZ30" s="154"/>
      <c r="GA30" s="154"/>
      <c r="GB30" s="154"/>
      <c r="GC30" s="154"/>
      <c r="GD30" s="154"/>
      <c r="GE30" s="154"/>
      <c r="GF30" s="154"/>
      <c r="GG30" s="154"/>
      <c r="GH30" s="154"/>
      <c r="GI30" s="154"/>
      <c r="GJ30" s="154"/>
      <c r="GK30" s="154"/>
      <c r="GL30" s="154"/>
      <c r="GM30" s="154"/>
      <c r="GN30" s="154"/>
      <c r="GO30" s="154"/>
      <c r="GP30" s="154"/>
      <c r="GQ30" s="154"/>
      <c r="GR30" s="154"/>
      <c r="GS30" s="154"/>
      <c r="GT30" s="154"/>
      <c r="GU30" s="154"/>
      <c r="GV30" s="154"/>
      <c r="GW30" s="154"/>
      <c r="GX30" s="154"/>
      <c r="GY30" s="154"/>
      <c r="GZ30" s="154"/>
      <c r="HA30" s="154"/>
      <c r="HB30" s="154"/>
      <c r="HC30" s="154"/>
      <c r="HD30" s="154"/>
      <c r="HE30" s="154"/>
      <c r="HF30" s="154"/>
      <c r="HG30" s="154"/>
      <c r="HH30" s="154"/>
      <c r="HI30" s="154"/>
      <c r="HJ30" s="154"/>
      <c r="HK30" s="154"/>
      <c r="HL30" s="154"/>
      <c r="HM30" s="154"/>
      <c r="HN30" s="154"/>
      <c r="HO30" s="154"/>
      <c r="HP30" s="154"/>
      <c r="HQ30" s="154"/>
      <c r="HR30" s="154"/>
      <c r="HS30" s="154"/>
      <c r="HT30" s="154"/>
      <c r="HU30" s="154"/>
      <c r="HV30" s="154"/>
      <c r="HW30" s="154"/>
      <c r="HX30" s="154"/>
      <c r="HY30" s="154"/>
      <c r="HZ30" s="154"/>
      <c r="IA30" s="154"/>
      <c r="IB30" s="154"/>
      <c r="IC30" s="154"/>
      <c r="ID30" s="154"/>
      <c r="IE30" s="154"/>
      <c r="IF30" s="154"/>
      <c r="IG30" s="154"/>
      <c r="IH30" s="154"/>
      <c r="II30" s="154"/>
      <c r="IJ30" s="154"/>
      <c r="IK30" s="154"/>
      <c r="IL30" s="154"/>
      <c r="IM30" s="154"/>
      <c r="IN30" s="154"/>
      <c r="IO30" s="154"/>
      <c r="IP30" s="154"/>
      <c r="IQ30" s="154"/>
      <c r="IR30" s="154"/>
      <c r="IS30" s="154"/>
      <c r="IT30" s="154"/>
      <c r="IU30" s="154"/>
      <c r="IV30" s="154"/>
      <c r="IW30" s="154"/>
      <c r="IX30" s="154"/>
      <c r="IY30" s="154"/>
      <c r="IZ30" s="154"/>
      <c r="JA30" s="154"/>
      <c r="JB30" s="154"/>
      <c r="JC30" s="154"/>
      <c r="JD30" s="154"/>
      <c r="JE30" s="154"/>
      <c r="JF30" s="154"/>
      <c r="JG30" s="154"/>
      <c r="JH30" s="154"/>
      <c r="JI30" s="154"/>
      <c r="JJ30" s="154"/>
      <c r="JK30" s="154"/>
      <c r="JL30" s="154"/>
      <c r="JM30" s="154"/>
      <c r="JN30" s="154"/>
      <c r="JO30" s="154"/>
      <c r="JP30" s="154"/>
      <c r="JQ30" s="154"/>
      <c r="JR30" s="154"/>
      <c r="JS30" s="154"/>
      <c r="JT30" s="154"/>
      <c r="JU30" s="154"/>
      <c r="JV30" s="154"/>
      <c r="JW30" s="154"/>
      <c r="JX30" s="154"/>
      <c r="JY30" s="154"/>
      <c r="JZ30" s="154"/>
      <c r="KA30" s="154"/>
      <c r="KB30" s="154"/>
      <c r="KC30" s="154"/>
      <c r="KD30" s="154"/>
      <c r="KE30" s="154"/>
      <c r="KF30" s="154"/>
      <c r="KG30" s="154"/>
      <c r="KH30" s="154"/>
      <c r="KI30" s="154"/>
      <c r="KJ30" s="154"/>
      <c r="KK30" s="154"/>
      <c r="KL30" s="154"/>
      <c r="KM30" s="154"/>
      <c r="KN30" s="154"/>
      <c r="KO30" s="154"/>
      <c r="KP30" s="154"/>
      <c r="KQ30" s="154"/>
      <c r="KR30" s="154"/>
      <c r="KS30" s="154"/>
      <c r="KT30" s="154"/>
      <c r="KU30" s="154"/>
      <c r="KV30" s="154"/>
      <c r="KW30" s="154"/>
      <c r="KX30" s="154"/>
      <c r="KY30" s="154"/>
      <c r="KZ30" s="154"/>
      <c r="LA30" s="154"/>
      <c r="LB30" s="154"/>
      <c r="LC30" s="154"/>
      <c r="LD30" s="154"/>
      <c r="LE30" s="154"/>
      <c r="LF30" s="154"/>
      <c r="LG30" s="154"/>
      <c r="LH30" s="154"/>
      <c r="LI30" s="154"/>
      <c r="LJ30" s="154"/>
      <c r="LK30" s="154"/>
      <c r="LL30" s="154"/>
      <c r="LM30" s="154"/>
      <c r="LN30" s="154"/>
      <c r="LO30" s="154"/>
      <c r="LP30" s="154"/>
      <c r="LQ30" s="154"/>
      <c r="LR30" s="154"/>
      <c r="LS30" s="154"/>
      <c r="LT30" s="154"/>
      <c r="LU30" s="154"/>
    </row>
    <row r="31" spans="1:333" s="20" customFormat="1">
      <c r="A31" s="16"/>
      <c r="B31" s="16"/>
      <c r="C31" s="17"/>
      <c r="D31" s="16"/>
      <c r="E31" s="16"/>
      <c r="F31" s="18"/>
      <c r="G31" s="18"/>
      <c r="H31" s="259"/>
      <c r="I31" s="18"/>
      <c r="J31" s="19"/>
      <c r="K31" s="19"/>
      <c r="L31" s="19"/>
      <c r="M31" s="165"/>
      <c r="N31" s="197"/>
      <c r="O31" s="180"/>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19"/>
      <c r="BC31" s="19"/>
      <c r="BD31" s="19"/>
      <c r="BE31" s="19"/>
      <c r="BF31" s="19"/>
      <c r="BG31" s="19"/>
      <c r="BH31" s="19"/>
      <c r="BI31" s="19"/>
      <c r="BJ31" s="19"/>
      <c r="BK31" s="19"/>
      <c r="BL31" s="19"/>
      <c r="BM31" s="19"/>
      <c r="BN31" s="19"/>
      <c r="BO31" s="19"/>
      <c r="BP31" s="19"/>
      <c r="BQ31" s="19"/>
      <c r="BR31" s="19"/>
      <c r="BS31" s="19"/>
      <c r="BT31" s="19"/>
      <c r="BU31" s="19"/>
      <c r="BV31" s="19"/>
      <c r="BW31" s="19"/>
      <c r="BX31" s="158"/>
      <c r="BY31" s="158"/>
      <c r="BZ31" s="158"/>
      <c r="CA31" s="158"/>
      <c r="CB31" s="158"/>
      <c r="CC31" s="158"/>
      <c r="CD31" s="158"/>
      <c r="CE31" s="154"/>
      <c r="CF31" s="154"/>
      <c r="CG31" s="154"/>
      <c r="CH31" s="154"/>
      <c r="CI31" s="154"/>
      <c r="CJ31" s="154"/>
      <c r="CK31" s="154"/>
      <c r="CL31" s="154"/>
      <c r="CM31" s="154"/>
      <c r="CN31" s="154"/>
      <c r="CO31" s="154"/>
      <c r="CP31" s="154"/>
      <c r="CQ31" s="154"/>
      <c r="CR31" s="154"/>
      <c r="CS31" s="154"/>
      <c r="CT31" s="154"/>
      <c r="CU31" s="154"/>
      <c r="CV31" s="154"/>
      <c r="CW31" s="154"/>
      <c r="CX31" s="154"/>
      <c r="CY31" s="154"/>
      <c r="CZ31" s="154"/>
      <c r="DA31" s="154"/>
      <c r="DB31" s="154"/>
      <c r="DC31" s="154"/>
      <c r="DD31" s="154"/>
      <c r="DE31" s="154"/>
      <c r="DF31" s="154"/>
      <c r="DG31" s="154"/>
      <c r="DH31" s="154"/>
      <c r="DI31" s="154"/>
      <c r="DJ31" s="154"/>
      <c r="DK31" s="154"/>
      <c r="DL31" s="154"/>
      <c r="DM31" s="154"/>
      <c r="DN31" s="154"/>
      <c r="DO31" s="154"/>
      <c r="DP31" s="154"/>
      <c r="DQ31" s="154"/>
      <c r="DR31" s="154"/>
      <c r="DS31" s="154"/>
      <c r="DT31" s="154"/>
      <c r="DU31" s="154"/>
      <c r="DV31" s="154"/>
      <c r="DW31" s="154"/>
      <c r="DX31" s="154"/>
      <c r="DY31" s="154"/>
      <c r="DZ31" s="154"/>
      <c r="EA31" s="154"/>
      <c r="EB31" s="154"/>
      <c r="EC31" s="154"/>
      <c r="ED31" s="154"/>
      <c r="EE31" s="154"/>
      <c r="EF31" s="154"/>
      <c r="EG31" s="154"/>
      <c r="EH31" s="154"/>
      <c r="EI31" s="154"/>
      <c r="EJ31" s="154"/>
      <c r="EK31" s="154"/>
      <c r="EL31" s="154"/>
      <c r="EM31" s="154"/>
      <c r="EN31" s="154"/>
      <c r="EO31" s="154"/>
      <c r="EP31" s="154"/>
      <c r="EQ31" s="154"/>
      <c r="ER31" s="154"/>
      <c r="ES31" s="154"/>
      <c r="ET31" s="154"/>
      <c r="EU31" s="154"/>
      <c r="EV31" s="154"/>
      <c r="EW31" s="154"/>
      <c r="EX31" s="154"/>
      <c r="EY31" s="154"/>
      <c r="EZ31" s="154"/>
      <c r="FA31" s="154"/>
      <c r="FB31" s="154"/>
      <c r="FC31" s="154"/>
      <c r="FD31" s="154"/>
      <c r="FE31" s="154"/>
      <c r="FF31" s="154"/>
      <c r="FG31" s="154"/>
      <c r="FH31" s="154"/>
      <c r="FI31" s="154"/>
      <c r="FJ31" s="154"/>
      <c r="FK31" s="154"/>
      <c r="FL31" s="154"/>
      <c r="FM31" s="154"/>
      <c r="FN31" s="154"/>
      <c r="FO31" s="154"/>
      <c r="FP31" s="154"/>
      <c r="FQ31" s="154"/>
      <c r="FR31" s="154"/>
      <c r="FS31" s="154"/>
      <c r="FT31" s="154"/>
      <c r="FU31" s="154"/>
      <c r="FV31" s="154"/>
      <c r="FW31" s="154"/>
      <c r="FX31" s="154"/>
      <c r="FY31" s="154"/>
      <c r="FZ31" s="154"/>
      <c r="GA31" s="154"/>
      <c r="GB31" s="154"/>
      <c r="GC31" s="154"/>
      <c r="GD31" s="154"/>
      <c r="GE31" s="154"/>
      <c r="GF31" s="154"/>
      <c r="GG31" s="154"/>
      <c r="GH31" s="154"/>
      <c r="GI31" s="154"/>
      <c r="GJ31" s="154"/>
      <c r="GK31" s="154"/>
      <c r="GL31" s="154"/>
      <c r="GM31" s="154"/>
      <c r="GN31" s="154"/>
      <c r="GO31" s="154"/>
      <c r="GP31" s="154"/>
      <c r="GQ31" s="154"/>
      <c r="GR31" s="154"/>
      <c r="GS31" s="154"/>
      <c r="GT31" s="154"/>
      <c r="GU31" s="154"/>
      <c r="GV31" s="154"/>
      <c r="GW31" s="154"/>
      <c r="GX31" s="154"/>
      <c r="GY31" s="154"/>
      <c r="GZ31" s="154"/>
      <c r="HA31" s="154"/>
      <c r="HB31" s="154"/>
      <c r="HC31" s="154"/>
      <c r="HD31" s="154"/>
      <c r="HE31" s="154"/>
      <c r="HF31" s="154"/>
      <c r="HG31" s="154"/>
      <c r="HH31" s="154"/>
      <c r="HI31" s="154"/>
      <c r="HJ31" s="154"/>
      <c r="HK31" s="154"/>
      <c r="HL31" s="154"/>
      <c r="HM31" s="154"/>
      <c r="HN31" s="154"/>
      <c r="HO31" s="154"/>
      <c r="HP31" s="154"/>
      <c r="HQ31" s="154"/>
      <c r="HR31" s="154"/>
      <c r="HS31" s="154"/>
      <c r="HT31" s="154"/>
      <c r="HU31" s="154"/>
      <c r="HV31" s="154"/>
      <c r="HW31" s="154"/>
      <c r="HX31" s="154"/>
      <c r="HY31" s="154"/>
      <c r="HZ31" s="154"/>
      <c r="IA31" s="154"/>
      <c r="IB31" s="154"/>
      <c r="IC31" s="154"/>
      <c r="ID31" s="154"/>
      <c r="IE31" s="154"/>
      <c r="IF31" s="154"/>
      <c r="IG31" s="154"/>
      <c r="IH31" s="154"/>
      <c r="II31" s="154"/>
      <c r="IJ31" s="154"/>
      <c r="IK31" s="154"/>
      <c r="IL31" s="154"/>
      <c r="IM31" s="154"/>
      <c r="IN31" s="154"/>
      <c r="IO31" s="154"/>
      <c r="IP31" s="154"/>
      <c r="IQ31" s="154"/>
      <c r="IR31" s="154"/>
      <c r="IS31" s="154"/>
      <c r="IT31" s="154"/>
      <c r="IU31" s="154"/>
      <c r="IV31" s="154"/>
      <c r="IW31" s="154"/>
      <c r="IX31" s="154"/>
      <c r="IY31" s="154"/>
      <c r="IZ31" s="154"/>
      <c r="JA31" s="154"/>
      <c r="JB31" s="154"/>
      <c r="JC31" s="154"/>
      <c r="JD31" s="154"/>
      <c r="JE31" s="154"/>
      <c r="JF31" s="154"/>
      <c r="JG31" s="154"/>
      <c r="JH31" s="154"/>
      <c r="JI31" s="154"/>
      <c r="JJ31" s="154"/>
      <c r="JK31" s="154"/>
      <c r="JL31" s="154"/>
      <c r="JM31" s="154"/>
      <c r="JN31" s="154"/>
      <c r="JO31" s="154"/>
      <c r="JP31" s="154"/>
      <c r="JQ31" s="154"/>
      <c r="JR31" s="154"/>
      <c r="JS31" s="154"/>
      <c r="JT31" s="154"/>
      <c r="JU31" s="154"/>
      <c r="JV31" s="154"/>
      <c r="JW31" s="154"/>
      <c r="JX31" s="154"/>
      <c r="JY31" s="154"/>
      <c r="JZ31" s="154"/>
      <c r="KA31" s="154"/>
      <c r="KB31" s="154"/>
      <c r="KC31" s="154"/>
      <c r="KD31" s="154"/>
      <c r="KE31" s="154"/>
      <c r="KF31" s="154"/>
      <c r="KG31" s="154"/>
      <c r="KH31" s="154"/>
      <c r="KI31" s="154"/>
      <c r="KJ31" s="154"/>
      <c r="KK31" s="154"/>
      <c r="KL31" s="154"/>
      <c r="KM31" s="154"/>
      <c r="KN31" s="154"/>
      <c r="KO31" s="154"/>
      <c r="KP31" s="154"/>
      <c r="KQ31" s="154"/>
      <c r="KR31" s="154"/>
      <c r="KS31" s="154"/>
      <c r="KT31" s="154"/>
      <c r="KU31" s="154"/>
      <c r="KV31" s="154"/>
      <c r="KW31" s="154"/>
      <c r="KX31" s="154"/>
      <c r="KY31" s="154"/>
      <c r="KZ31" s="154"/>
      <c r="LA31" s="154"/>
      <c r="LB31" s="154"/>
      <c r="LC31" s="154"/>
      <c r="LD31" s="154"/>
      <c r="LE31" s="154"/>
      <c r="LF31" s="154"/>
      <c r="LG31" s="154"/>
      <c r="LH31" s="154"/>
      <c r="LI31" s="154"/>
      <c r="LJ31" s="154"/>
      <c r="LK31" s="154"/>
      <c r="LL31" s="154"/>
      <c r="LM31" s="154"/>
      <c r="LN31" s="154"/>
      <c r="LO31" s="154"/>
      <c r="LP31" s="154"/>
      <c r="LQ31" s="154"/>
      <c r="LR31" s="154"/>
      <c r="LS31" s="154"/>
      <c r="LT31" s="154"/>
      <c r="LU31" s="154"/>
    </row>
    <row r="32" spans="1:333" ht="25.5">
      <c r="A32" s="364" t="s">
        <v>31</v>
      </c>
      <c r="B32" s="364" t="s">
        <v>32</v>
      </c>
      <c r="C32" s="362" t="s">
        <v>33</v>
      </c>
      <c r="D32" s="9" t="s">
        <v>12</v>
      </c>
      <c r="E32" s="24" t="s">
        <v>34</v>
      </c>
      <c r="F32" s="10" t="s">
        <v>78</v>
      </c>
      <c r="G32" s="340" t="s">
        <v>22</v>
      </c>
      <c r="H32" s="265"/>
      <c r="I32" s="10" t="s">
        <v>216</v>
      </c>
      <c r="J32" s="241" t="s">
        <v>35</v>
      </c>
      <c r="K32" s="241" t="s">
        <v>22</v>
      </c>
      <c r="L32" s="241" t="s">
        <v>159</v>
      </c>
      <c r="M32" s="171"/>
      <c r="N32" s="323"/>
      <c r="O32" s="181"/>
      <c r="P32" s="64"/>
      <c r="Q32" s="64"/>
      <c r="R32" s="64"/>
      <c r="S32" s="64"/>
      <c r="T32" s="64"/>
      <c r="U32" s="64"/>
      <c r="V32" s="64"/>
      <c r="W32" s="64"/>
      <c r="X32" s="64"/>
      <c r="Y32" s="64"/>
      <c r="Z32" s="64"/>
      <c r="AA32" s="64"/>
      <c r="AB32" s="64"/>
      <c r="AC32" s="64"/>
      <c r="AD32" s="64"/>
      <c r="AE32" s="64"/>
      <c r="AF32" s="64"/>
      <c r="AG32" s="64"/>
      <c r="AH32" s="64"/>
      <c r="AI32" s="64"/>
      <c r="AJ32" s="64">
        <v>34.4</v>
      </c>
      <c r="AK32" s="64">
        <v>34.200000000000003</v>
      </c>
      <c r="AL32" s="64">
        <v>36.4</v>
      </c>
      <c r="AM32" s="64">
        <v>35.299999999999997</v>
      </c>
      <c r="AN32" s="64">
        <v>37</v>
      </c>
      <c r="AO32" s="64">
        <v>38.6</v>
      </c>
      <c r="AP32" s="64">
        <v>41.2</v>
      </c>
      <c r="AQ32" s="202"/>
      <c r="AR32" s="64"/>
      <c r="AS32" s="64"/>
      <c r="AT32" s="64"/>
      <c r="AU32" s="64"/>
      <c r="AV32" s="64"/>
      <c r="AW32" s="64"/>
      <c r="AX32" s="64"/>
      <c r="AY32" s="64"/>
      <c r="AZ32" s="64"/>
      <c r="BA32" s="64"/>
      <c r="BB32" s="241"/>
      <c r="BC32" s="241"/>
      <c r="BD32" s="241"/>
      <c r="BE32" s="241"/>
      <c r="BF32" s="241"/>
      <c r="BG32" s="241"/>
      <c r="BH32" s="241"/>
      <c r="BI32" s="241"/>
      <c r="BJ32" s="241"/>
      <c r="BK32" s="241"/>
      <c r="BL32" s="241"/>
      <c r="BM32" s="241"/>
      <c r="BN32" s="241"/>
      <c r="BO32" s="241"/>
      <c r="BP32" s="241"/>
      <c r="BQ32" s="241"/>
      <c r="BR32" s="241"/>
      <c r="BS32" s="241"/>
      <c r="BT32" s="241"/>
      <c r="BU32" s="241"/>
      <c r="BV32" s="241"/>
      <c r="BW32" s="241"/>
      <c r="BX32" s="158"/>
      <c r="BY32" s="158"/>
      <c r="BZ32" s="158"/>
      <c r="CA32" s="158"/>
      <c r="CB32" s="158"/>
      <c r="CC32" s="158"/>
      <c r="CD32" s="158"/>
    </row>
    <row r="33" spans="1:1027" ht="25.5">
      <c r="A33" s="364"/>
      <c r="B33" s="364"/>
      <c r="C33" s="362"/>
      <c r="D33" s="9" t="s">
        <v>15</v>
      </c>
      <c r="E33" s="24" t="s">
        <v>34</v>
      </c>
      <c r="F33" s="10" t="s">
        <v>78</v>
      </c>
      <c r="G33" s="341"/>
      <c r="H33" s="265"/>
      <c r="I33" s="10" t="s">
        <v>216</v>
      </c>
      <c r="J33" s="241" t="s">
        <v>35</v>
      </c>
      <c r="K33" s="241" t="s">
        <v>22</v>
      </c>
      <c r="L33" s="241" t="s">
        <v>159</v>
      </c>
      <c r="M33" s="171"/>
      <c r="N33" s="324"/>
      <c r="O33" s="181"/>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v>41.4</v>
      </c>
      <c r="AR33" s="64"/>
      <c r="AS33" s="64"/>
      <c r="AT33" s="64"/>
      <c r="AU33" s="64"/>
      <c r="AV33" s="64"/>
      <c r="AW33" s="64"/>
      <c r="AX33" s="64"/>
      <c r="AY33" s="64"/>
      <c r="AZ33" s="64"/>
      <c r="BA33" s="64"/>
      <c r="BB33" s="241"/>
      <c r="BC33" s="241"/>
      <c r="BD33" s="241"/>
      <c r="BE33" s="241"/>
      <c r="BF33" s="241"/>
      <c r="BG33" s="241"/>
      <c r="BH33" s="241"/>
      <c r="BI33" s="241"/>
      <c r="BJ33" s="241"/>
      <c r="BK33" s="241"/>
      <c r="BL33" s="241"/>
      <c r="BM33" s="241"/>
      <c r="BN33" s="241"/>
      <c r="BO33" s="241"/>
      <c r="BP33" s="241"/>
      <c r="BQ33" s="241"/>
      <c r="BR33" s="241"/>
      <c r="BS33" s="241"/>
      <c r="BT33" s="241"/>
      <c r="BU33" s="241"/>
      <c r="BV33" s="241"/>
      <c r="BW33" s="241"/>
      <c r="BX33" s="158"/>
      <c r="BY33" s="158"/>
      <c r="BZ33" s="158"/>
      <c r="CA33" s="158"/>
      <c r="CB33" s="158"/>
      <c r="CC33" s="158"/>
      <c r="CD33" s="158"/>
    </row>
    <row r="34" spans="1:1027" s="15" customFormat="1" ht="25.5">
      <c r="A34" s="364"/>
      <c r="B34" s="364"/>
      <c r="C34" s="23" t="s">
        <v>247</v>
      </c>
      <c r="D34" s="12" t="s">
        <v>16</v>
      </c>
      <c r="E34" s="12" t="s">
        <v>34</v>
      </c>
      <c r="F34" s="13" t="s">
        <v>82</v>
      </c>
      <c r="G34" s="13"/>
      <c r="H34" s="261"/>
      <c r="I34" s="13" t="s">
        <v>216</v>
      </c>
      <c r="J34" s="14" t="s">
        <v>35</v>
      </c>
      <c r="K34" s="14" t="s">
        <v>75</v>
      </c>
      <c r="L34" s="14" t="s">
        <v>159</v>
      </c>
      <c r="M34" s="170"/>
      <c r="N34" s="199" t="s">
        <v>229</v>
      </c>
      <c r="O34" s="182"/>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v>53.1</v>
      </c>
      <c r="AP34" s="65">
        <v>53.1</v>
      </c>
      <c r="AQ34" s="65">
        <v>53.1</v>
      </c>
      <c r="AR34" s="65">
        <v>53.1</v>
      </c>
      <c r="AS34" s="65">
        <v>53.1</v>
      </c>
      <c r="AT34" s="65"/>
      <c r="AU34" s="65"/>
      <c r="AV34" s="65"/>
      <c r="AW34" s="65"/>
      <c r="AX34" s="65"/>
      <c r="AY34" s="65"/>
      <c r="AZ34" s="65"/>
      <c r="BA34" s="65"/>
      <c r="BB34" s="14"/>
      <c r="BC34" s="14"/>
      <c r="BD34" s="14"/>
      <c r="BE34" s="14"/>
      <c r="BF34" s="14"/>
      <c r="BG34" s="14"/>
      <c r="BH34" s="14"/>
      <c r="BI34" s="14"/>
      <c r="BJ34" s="14"/>
      <c r="BK34" s="14"/>
      <c r="BL34" s="14"/>
      <c r="BM34" s="14"/>
      <c r="BN34" s="14"/>
      <c r="BO34" s="14"/>
      <c r="BP34" s="14"/>
      <c r="BQ34" s="14"/>
      <c r="BR34" s="14"/>
      <c r="BS34" s="14"/>
      <c r="BT34" s="14"/>
      <c r="BU34" s="14"/>
      <c r="BV34" s="14"/>
      <c r="BW34" s="14"/>
      <c r="BX34" s="158"/>
      <c r="BY34" s="158"/>
      <c r="BZ34" s="158"/>
      <c r="CA34" s="158"/>
      <c r="CB34" s="158"/>
      <c r="CC34" s="158"/>
      <c r="CD34" s="158"/>
      <c r="CE34" s="154"/>
      <c r="CF34" s="154"/>
      <c r="CG34" s="154"/>
      <c r="CH34" s="154"/>
      <c r="CI34" s="154"/>
      <c r="CJ34" s="154"/>
      <c r="CK34" s="154"/>
      <c r="CL34" s="154"/>
      <c r="CM34" s="154"/>
      <c r="CN34" s="154"/>
      <c r="CO34" s="154"/>
      <c r="CP34" s="154"/>
      <c r="CQ34" s="154"/>
      <c r="CR34" s="154"/>
      <c r="CS34" s="154"/>
      <c r="CT34" s="154"/>
      <c r="CU34" s="154"/>
      <c r="CV34" s="154"/>
      <c r="CW34" s="154"/>
      <c r="CX34" s="154"/>
      <c r="CY34" s="154"/>
      <c r="CZ34" s="154"/>
      <c r="DA34" s="154"/>
      <c r="DB34" s="154"/>
      <c r="DC34" s="154"/>
      <c r="DD34" s="154"/>
      <c r="DE34" s="154"/>
      <c r="DF34" s="154"/>
      <c r="DG34" s="154"/>
      <c r="DH34" s="154"/>
      <c r="DI34" s="154"/>
      <c r="DJ34" s="154"/>
      <c r="DK34" s="154"/>
      <c r="DL34" s="154"/>
      <c r="DM34" s="154"/>
      <c r="DN34" s="154"/>
      <c r="DO34" s="154"/>
      <c r="DP34" s="154"/>
      <c r="DQ34" s="154"/>
      <c r="DR34" s="154"/>
      <c r="DS34" s="154"/>
      <c r="DT34" s="154"/>
      <c r="DU34" s="154"/>
      <c r="DV34" s="154"/>
      <c r="DW34" s="154"/>
      <c r="DX34" s="154"/>
      <c r="DY34" s="154"/>
      <c r="DZ34" s="154"/>
      <c r="EA34" s="154"/>
      <c r="EB34" s="154"/>
      <c r="EC34" s="154"/>
      <c r="ED34" s="154"/>
      <c r="EE34" s="154"/>
      <c r="EF34" s="154"/>
      <c r="EG34" s="154"/>
      <c r="EH34" s="154"/>
      <c r="EI34" s="154"/>
      <c r="EJ34" s="154"/>
      <c r="EK34" s="154"/>
      <c r="EL34" s="154"/>
      <c r="EM34" s="154"/>
      <c r="EN34" s="154"/>
      <c r="EO34" s="154"/>
      <c r="EP34" s="154"/>
      <c r="EQ34" s="154"/>
      <c r="ER34" s="154"/>
      <c r="ES34" s="154"/>
      <c r="ET34" s="154"/>
      <c r="EU34" s="154"/>
      <c r="EV34" s="154"/>
      <c r="EW34" s="154"/>
      <c r="EX34" s="154"/>
      <c r="EY34" s="154"/>
      <c r="EZ34" s="154"/>
      <c r="FA34" s="154"/>
      <c r="FB34" s="154"/>
      <c r="FC34" s="154"/>
      <c r="FD34" s="154"/>
      <c r="FE34" s="154"/>
      <c r="FF34" s="154"/>
      <c r="FG34" s="154"/>
      <c r="FH34" s="154"/>
      <c r="FI34" s="154"/>
      <c r="FJ34" s="154"/>
      <c r="FK34" s="154"/>
      <c r="FL34" s="154"/>
      <c r="FM34" s="154"/>
      <c r="FN34" s="154"/>
      <c r="FO34" s="154"/>
      <c r="FP34" s="154"/>
      <c r="FQ34" s="154"/>
      <c r="FR34" s="154"/>
      <c r="FS34" s="154"/>
      <c r="FT34" s="154"/>
      <c r="FU34" s="154"/>
      <c r="FV34" s="154"/>
      <c r="FW34" s="154"/>
      <c r="FX34" s="154"/>
      <c r="FY34" s="154"/>
      <c r="FZ34" s="154"/>
      <c r="GA34" s="154"/>
      <c r="GB34" s="154"/>
      <c r="GC34" s="154"/>
      <c r="GD34" s="154"/>
      <c r="GE34" s="154"/>
      <c r="GF34" s="154"/>
      <c r="GG34" s="154"/>
      <c r="GH34" s="154"/>
      <c r="GI34" s="154"/>
      <c r="GJ34" s="154"/>
      <c r="GK34" s="154"/>
      <c r="GL34" s="154"/>
      <c r="GM34" s="154"/>
      <c r="GN34" s="154"/>
      <c r="GO34" s="154"/>
      <c r="GP34" s="154"/>
      <c r="GQ34" s="154"/>
      <c r="GR34" s="154"/>
      <c r="GS34" s="154"/>
      <c r="GT34" s="154"/>
      <c r="GU34" s="154"/>
      <c r="GV34" s="154"/>
      <c r="GW34" s="154"/>
      <c r="GX34" s="154"/>
      <c r="GY34" s="154"/>
      <c r="GZ34" s="154"/>
      <c r="HA34" s="154"/>
      <c r="HB34" s="154"/>
      <c r="HC34" s="154"/>
      <c r="HD34" s="154"/>
      <c r="HE34" s="154"/>
      <c r="HF34" s="154"/>
      <c r="HG34" s="154"/>
      <c r="HH34" s="154"/>
      <c r="HI34" s="154"/>
      <c r="HJ34" s="154"/>
      <c r="HK34" s="154"/>
      <c r="HL34" s="154"/>
      <c r="HM34" s="154"/>
      <c r="HN34" s="154"/>
      <c r="HO34" s="154"/>
      <c r="HP34" s="154"/>
      <c r="HQ34" s="154"/>
      <c r="HR34" s="154"/>
      <c r="HS34" s="154"/>
      <c r="HT34" s="154"/>
      <c r="HU34" s="154"/>
      <c r="HV34" s="154"/>
      <c r="HW34" s="154"/>
      <c r="HX34" s="154"/>
      <c r="HY34" s="154"/>
      <c r="HZ34" s="154"/>
      <c r="IA34" s="154"/>
      <c r="IB34" s="154"/>
      <c r="IC34" s="154"/>
      <c r="ID34" s="154"/>
      <c r="IE34" s="154"/>
      <c r="IF34" s="154"/>
      <c r="IG34" s="154"/>
      <c r="IH34" s="154"/>
      <c r="II34" s="154"/>
      <c r="IJ34" s="154"/>
      <c r="IK34" s="154"/>
      <c r="IL34" s="154"/>
      <c r="IM34" s="154"/>
      <c r="IN34" s="154"/>
      <c r="IO34" s="154"/>
      <c r="IP34" s="154"/>
      <c r="IQ34" s="154"/>
      <c r="IR34" s="154"/>
      <c r="IS34" s="154"/>
      <c r="IT34" s="154"/>
      <c r="IU34" s="154"/>
      <c r="IV34" s="154"/>
      <c r="IW34" s="154"/>
      <c r="IX34" s="154"/>
      <c r="IY34" s="154"/>
      <c r="IZ34" s="154"/>
      <c r="JA34" s="154"/>
      <c r="JB34" s="154"/>
      <c r="JC34" s="154"/>
      <c r="JD34" s="154"/>
      <c r="JE34" s="154"/>
      <c r="JF34" s="154"/>
      <c r="JG34" s="154"/>
      <c r="JH34" s="154"/>
      <c r="JI34" s="154"/>
      <c r="JJ34" s="154"/>
      <c r="JK34" s="154"/>
      <c r="JL34" s="154"/>
      <c r="JM34" s="154"/>
      <c r="JN34" s="154"/>
      <c r="JO34" s="154"/>
      <c r="JP34" s="154"/>
      <c r="JQ34" s="154"/>
      <c r="JR34" s="154"/>
      <c r="JS34" s="154"/>
      <c r="JT34" s="154"/>
      <c r="JU34" s="154"/>
      <c r="JV34" s="154"/>
      <c r="JW34" s="154"/>
      <c r="JX34" s="154"/>
      <c r="JY34" s="154"/>
      <c r="JZ34" s="154"/>
      <c r="KA34" s="154"/>
      <c r="KB34" s="154"/>
      <c r="KC34" s="154"/>
      <c r="KD34" s="154"/>
      <c r="KE34" s="154"/>
      <c r="KF34" s="154"/>
      <c r="KG34" s="154"/>
      <c r="KH34" s="154"/>
      <c r="KI34" s="154"/>
      <c r="KJ34" s="154"/>
      <c r="KK34" s="154"/>
      <c r="KL34" s="154"/>
      <c r="KM34" s="154"/>
      <c r="KN34" s="154"/>
      <c r="KO34" s="154"/>
      <c r="KP34" s="154"/>
      <c r="KQ34" s="154"/>
      <c r="KR34" s="154"/>
      <c r="KS34" s="154"/>
      <c r="KT34" s="154"/>
      <c r="KU34" s="154"/>
      <c r="KV34" s="154"/>
      <c r="KW34" s="154"/>
      <c r="KX34" s="154"/>
      <c r="KY34" s="154"/>
      <c r="KZ34" s="154"/>
      <c r="LA34" s="154"/>
      <c r="LB34" s="154"/>
      <c r="LC34" s="154"/>
      <c r="LD34" s="154"/>
      <c r="LE34" s="154"/>
      <c r="LF34" s="154"/>
      <c r="LG34" s="154"/>
      <c r="LH34" s="154"/>
      <c r="LI34" s="154"/>
      <c r="LJ34" s="154"/>
      <c r="LK34" s="154"/>
      <c r="LL34" s="154"/>
      <c r="LM34" s="154"/>
      <c r="LN34" s="154"/>
      <c r="LO34" s="154"/>
      <c r="LP34" s="154"/>
      <c r="LQ34" s="154"/>
      <c r="LR34" s="154"/>
      <c r="LS34" s="154"/>
      <c r="LT34" s="154"/>
      <c r="LU34" s="154"/>
    </row>
    <row r="35" spans="1:1027" s="30" customFormat="1">
      <c r="A35" s="26"/>
      <c r="B35" s="26"/>
      <c r="C35" s="27"/>
      <c r="D35" s="26"/>
      <c r="E35" s="26"/>
      <c r="F35" s="28"/>
      <c r="G35" s="28"/>
      <c r="H35" s="264"/>
      <c r="I35" s="28"/>
      <c r="J35" s="29"/>
      <c r="K35" s="29"/>
      <c r="L35" s="29"/>
      <c r="M35" s="169"/>
      <c r="N35" s="198"/>
      <c r="O35" s="186"/>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29"/>
      <c r="BC35" s="29"/>
      <c r="BD35" s="29"/>
      <c r="BE35" s="29"/>
      <c r="BF35" s="29"/>
      <c r="BG35" s="29"/>
      <c r="BH35" s="29"/>
      <c r="BI35" s="29"/>
      <c r="BJ35" s="29"/>
      <c r="BK35" s="29"/>
      <c r="BL35" s="29"/>
      <c r="BM35" s="29"/>
      <c r="BN35" s="29"/>
      <c r="BO35" s="29"/>
      <c r="BP35" s="29"/>
      <c r="BQ35" s="29"/>
      <c r="BR35" s="29"/>
      <c r="BS35" s="29"/>
      <c r="BT35" s="29"/>
      <c r="BU35" s="29"/>
      <c r="BV35" s="29"/>
      <c r="BW35" s="29"/>
      <c r="BX35" s="158"/>
      <c r="BY35" s="158"/>
      <c r="BZ35" s="158"/>
      <c r="CA35" s="158"/>
      <c r="CB35" s="158"/>
      <c r="CC35" s="158"/>
      <c r="CD35" s="158"/>
      <c r="CE35" s="154"/>
      <c r="CF35" s="154"/>
      <c r="CG35" s="154"/>
      <c r="CH35" s="154"/>
      <c r="CI35" s="154"/>
      <c r="CJ35" s="154"/>
      <c r="CK35" s="154"/>
      <c r="CL35" s="154"/>
      <c r="CM35" s="154"/>
      <c r="CN35" s="154"/>
      <c r="CO35" s="154"/>
      <c r="CP35" s="154"/>
      <c r="CQ35" s="154"/>
      <c r="CR35" s="154"/>
      <c r="CS35" s="154"/>
      <c r="CT35" s="154"/>
      <c r="CU35" s="154"/>
      <c r="CV35" s="154"/>
      <c r="CW35" s="154"/>
      <c r="CX35" s="154"/>
      <c r="CY35" s="154"/>
      <c r="CZ35" s="154"/>
      <c r="DA35" s="154"/>
      <c r="DB35" s="154"/>
      <c r="DC35" s="154"/>
      <c r="DD35" s="154"/>
      <c r="DE35" s="154"/>
      <c r="DF35" s="154"/>
      <c r="DG35" s="154"/>
      <c r="DH35" s="154"/>
      <c r="DI35" s="154"/>
      <c r="DJ35" s="154"/>
      <c r="DK35" s="154"/>
      <c r="DL35" s="154"/>
      <c r="DM35" s="154"/>
      <c r="DN35" s="154"/>
      <c r="DO35" s="154"/>
      <c r="DP35" s="154"/>
      <c r="DQ35" s="154"/>
      <c r="DR35" s="154"/>
      <c r="DS35" s="154"/>
      <c r="DT35" s="154"/>
      <c r="DU35" s="154"/>
      <c r="DV35" s="154"/>
      <c r="DW35" s="154"/>
      <c r="DX35" s="154"/>
      <c r="DY35" s="154"/>
      <c r="DZ35" s="154"/>
      <c r="EA35" s="154"/>
      <c r="EB35" s="154"/>
      <c r="EC35" s="154"/>
      <c r="ED35" s="154"/>
      <c r="EE35" s="154"/>
      <c r="EF35" s="154"/>
      <c r="EG35" s="154"/>
      <c r="EH35" s="154"/>
      <c r="EI35" s="154"/>
      <c r="EJ35" s="154"/>
      <c r="EK35" s="154"/>
      <c r="EL35" s="154"/>
      <c r="EM35" s="154"/>
      <c r="EN35" s="154"/>
      <c r="EO35" s="154"/>
      <c r="EP35" s="154"/>
      <c r="EQ35" s="154"/>
      <c r="ER35" s="154"/>
      <c r="ES35" s="154"/>
      <c r="ET35" s="154"/>
      <c r="EU35" s="154"/>
      <c r="EV35" s="154"/>
      <c r="EW35" s="154"/>
      <c r="EX35" s="154"/>
      <c r="EY35" s="154"/>
      <c r="EZ35" s="154"/>
      <c r="FA35" s="154"/>
      <c r="FB35" s="154"/>
      <c r="FC35" s="154"/>
      <c r="FD35" s="154"/>
      <c r="FE35" s="154"/>
      <c r="FF35" s="154"/>
      <c r="FG35" s="154"/>
      <c r="FH35" s="154"/>
      <c r="FI35" s="154"/>
      <c r="FJ35" s="154"/>
      <c r="FK35" s="154"/>
      <c r="FL35" s="154"/>
      <c r="FM35" s="154"/>
      <c r="FN35" s="154"/>
      <c r="FO35" s="154"/>
      <c r="FP35" s="154"/>
      <c r="FQ35" s="154"/>
      <c r="FR35" s="154"/>
      <c r="FS35" s="154"/>
      <c r="FT35" s="154"/>
      <c r="FU35" s="154"/>
      <c r="FV35" s="154"/>
      <c r="FW35" s="154"/>
      <c r="FX35" s="154"/>
      <c r="FY35" s="154"/>
      <c r="FZ35" s="154"/>
      <c r="GA35" s="154"/>
      <c r="GB35" s="154"/>
      <c r="GC35" s="154"/>
      <c r="GD35" s="154"/>
      <c r="GE35" s="154"/>
      <c r="GF35" s="154"/>
      <c r="GG35" s="154"/>
      <c r="GH35" s="154"/>
      <c r="GI35" s="154"/>
      <c r="GJ35" s="154"/>
      <c r="GK35" s="154"/>
      <c r="GL35" s="154"/>
      <c r="GM35" s="154"/>
      <c r="GN35" s="154"/>
      <c r="GO35" s="154"/>
      <c r="GP35" s="154"/>
      <c r="GQ35" s="154"/>
      <c r="GR35" s="154"/>
      <c r="GS35" s="154"/>
      <c r="GT35" s="154"/>
      <c r="GU35" s="154"/>
      <c r="GV35" s="154"/>
      <c r="GW35" s="154"/>
      <c r="GX35" s="154"/>
      <c r="GY35" s="154"/>
      <c r="GZ35" s="154"/>
      <c r="HA35" s="154"/>
      <c r="HB35" s="154"/>
      <c r="HC35" s="154"/>
      <c r="HD35" s="154"/>
      <c r="HE35" s="154"/>
      <c r="HF35" s="154"/>
      <c r="HG35" s="154"/>
      <c r="HH35" s="154"/>
      <c r="HI35" s="154"/>
      <c r="HJ35" s="154"/>
      <c r="HK35" s="154"/>
      <c r="HL35" s="154"/>
      <c r="HM35" s="154"/>
      <c r="HN35" s="154"/>
      <c r="HO35" s="154"/>
      <c r="HP35" s="154"/>
      <c r="HQ35" s="154"/>
      <c r="HR35" s="154"/>
      <c r="HS35" s="154"/>
      <c r="HT35" s="154"/>
      <c r="HU35" s="154"/>
      <c r="HV35" s="154"/>
      <c r="HW35" s="154"/>
      <c r="HX35" s="154"/>
      <c r="HY35" s="154"/>
      <c r="HZ35" s="154"/>
      <c r="IA35" s="154"/>
      <c r="IB35" s="154"/>
      <c r="IC35" s="154"/>
      <c r="ID35" s="154"/>
      <c r="IE35" s="154"/>
      <c r="IF35" s="154"/>
      <c r="IG35" s="154"/>
      <c r="IH35" s="154"/>
      <c r="II35" s="154"/>
      <c r="IJ35" s="154"/>
      <c r="IK35" s="154"/>
      <c r="IL35" s="154"/>
      <c r="IM35" s="154"/>
      <c r="IN35" s="154"/>
      <c r="IO35" s="154"/>
      <c r="IP35" s="154"/>
      <c r="IQ35" s="154"/>
      <c r="IR35" s="154"/>
      <c r="IS35" s="154"/>
      <c r="IT35" s="154"/>
      <c r="IU35" s="154"/>
      <c r="IV35" s="154"/>
      <c r="IW35" s="154"/>
      <c r="IX35" s="154"/>
      <c r="IY35" s="154"/>
      <c r="IZ35" s="154"/>
      <c r="JA35" s="154"/>
      <c r="JB35" s="154"/>
      <c r="JC35" s="154"/>
      <c r="JD35" s="154"/>
      <c r="JE35" s="154"/>
      <c r="JF35" s="154"/>
      <c r="JG35" s="154"/>
      <c r="JH35" s="154"/>
      <c r="JI35" s="154"/>
      <c r="JJ35" s="154"/>
      <c r="JK35" s="154"/>
      <c r="JL35" s="154"/>
      <c r="JM35" s="154"/>
      <c r="JN35" s="154"/>
      <c r="JO35" s="154"/>
      <c r="JP35" s="154"/>
      <c r="JQ35" s="154"/>
      <c r="JR35" s="154"/>
      <c r="JS35" s="154"/>
      <c r="JT35" s="154"/>
      <c r="JU35" s="154"/>
      <c r="JV35" s="154"/>
      <c r="JW35" s="154"/>
      <c r="JX35" s="154"/>
      <c r="JY35" s="154"/>
      <c r="JZ35" s="154"/>
      <c r="KA35" s="154"/>
      <c r="KB35" s="154"/>
      <c r="KC35" s="154"/>
      <c r="KD35" s="154"/>
      <c r="KE35" s="154"/>
      <c r="KF35" s="154"/>
      <c r="KG35" s="154"/>
      <c r="KH35" s="154"/>
      <c r="KI35" s="154"/>
      <c r="KJ35" s="154"/>
      <c r="KK35" s="154"/>
      <c r="KL35" s="154"/>
      <c r="KM35" s="154"/>
      <c r="KN35" s="154"/>
      <c r="KO35" s="154"/>
      <c r="KP35" s="154"/>
      <c r="KQ35" s="154"/>
      <c r="KR35" s="154"/>
      <c r="KS35" s="154"/>
      <c r="KT35" s="154"/>
      <c r="KU35" s="154"/>
      <c r="KV35" s="154"/>
      <c r="KW35" s="154"/>
      <c r="KX35" s="154"/>
      <c r="KY35" s="154"/>
      <c r="KZ35" s="154"/>
      <c r="LA35" s="154"/>
      <c r="LB35" s="154"/>
      <c r="LC35" s="154"/>
      <c r="LD35" s="154"/>
      <c r="LE35" s="154"/>
      <c r="LF35" s="154"/>
      <c r="LG35" s="154"/>
      <c r="LH35" s="154"/>
      <c r="LI35" s="154"/>
      <c r="LJ35" s="154"/>
      <c r="LK35" s="154"/>
      <c r="LL35" s="154"/>
      <c r="LM35" s="154"/>
      <c r="LN35" s="154"/>
      <c r="LO35" s="154"/>
      <c r="LP35" s="154"/>
      <c r="LQ35" s="154"/>
      <c r="LR35" s="154"/>
      <c r="LS35" s="154"/>
      <c r="LT35" s="154"/>
      <c r="LU35" s="154"/>
    </row>
    <row r="36" spans="1:1027">
      <c r="A36" s="348" t="s">
        <v>36</v>
      </c>
      <c r="B36" s="397" t="s">
        <v>37</v>
      </c>
      <c r="C36" s="362" t="s">
        <v>38</v>
      </c>
      <c r="D36" s="9" t="s">
        <v>12</v>
      </c>
      <c r="E36" s="9" t="s">
        <v>19</v>
      </c>
      <c r="F36" s="21" t="s">
        <v>20</v>
      </c>
      <c r="G36" s="329" t="s">
        <v>73</v>
      </c>
      <c r="H36" s="334" t="s">
        <v>334</v>
      </c>
      <c r="I36" s="10" t="s">
        <v>216</v>
      </c>
      <c r="J36" s="241" t="s">
        <v>21</v>
      </c>
      <c r="K36" s="22" t="s">
        <v>22</v>
      </c>
      <c r="L36" s="241" t="s">
        <v>76</v>
      </c>
      <c r="M36" s="171"/>
      <c r="N36" s="323"/>
      <c r="O36" s="181">
        <v>124.40064268935301</v>
      </c>
      <c r="P36" s="64">
        <v>127.055203484215</v>
      </c>
      <c r="Q36" s="64">
        <v>131.461490961225</v>
      </c>
      <c r="R36" s="64">
        <v>131.639433833505</v>
      </c>
      <c r="S36" s="64">
        <v>132.54056296385301</v>
      </c>
      <c r="T36" s="64">
        <v>134.389962140303</v>
      </c>
      <c r="U36" s="64">
        <v>136.039205998445</v>
      </c>
      <c r="V36" s="64">
        <v>138.77420741255301</v>
      </c>
      <c r="W36" s="64">
        <v>141.11839899171599</v>
      </c>
      <c r="X36" s="64">
        <v>143.65372897062099</v>
      </c>
      <c r="Y36" s="64">
        <v>143.40462960944299</v>
      </c>
      <c r="Z36" s="64">
        <v>146.659282826706</v>
      </c>
      <c r="AA36" s="64">
        <v>147.76674426370499</v>
      </c>
      <c r="AB36" s="64">
        <v>147.38584561299101</v>
      </c>
      <c r="AC36" s="64">
        <v>147.910521922339</v>
      </c>
      <c r="AD36" s="64">
        <v>145.84373416105899</v>
      </c>
      <c r="AE36" s="64">
        <v>145.37049270800901</v>
      </c>
      <c r="AF36" s="64">
        <v>144.379599536353</v>
      </c>
      <c r="AG36" s="64">
        <v>137.87746260343101</v>
      </c>
      <c r="AH36" s="64">
        <v>136.26451829475101</v>
      </c>
      <c r="AI36" s="64">
        <v>139.22562711544001</v>
      </c>
      <c r="AJ36" s="64">
        <v>139.417718198345</v>
      </c>
      <c r="AK36" s="64">
        <v>137.83681313873799</v>
      </c>
      <c r="AL36" s="64">
        <v>137.12333269183799</v>
      </c>
      <c r="AM36" s="64">
        <v>136.977971329166</v>
      </c>
      <c r="AN36" s="64">
        <v>138.11328754959001</v>
      </c>
      <c r="AO36" s="64">
        <v>138.82089509276199</v>
      </c>
      <c r="AP36" s="64">
        <v>139.038740748734</v>
      </c>
      <c r="AQ36" s="202"/>
      <c r="AR36" s="64"/>
      <c r="AS36" s="64"/>
      <c r="AT36" s="64"/>
      <c r="AU36" s="64"/>
      <c r="AV36" s="64"/>
      <c r="AW36" s="64"/>
      <c r="AX36" s="64"/>
      <c r="AY36" s="64"/>
      <c r="AZ36" s="64"/>
      <c r="BA36" s="64"/>
      <c r="BB36" s="241"/>
      <c r="BC36" s="241"/>
      <c r="BD36" s="241"/>
      <c r="BE36" s="241"/>
      <c r="BF36" s="241"/>
      <c r="BG36" s="241"/>
      <c r="BH36" s="241"/>
      <c r="BI36" s="241"/>
      <c r="BJ36" s="241"/>
      <c r="BK36" s="241"/>
      <c r="BL36" s="241"/>
      <c r="BM36" s="241"/>
      <c r="BN36" s="241"/>
      <c r="BO36" s="241"/>
      <c r="BP36" s="241"/>
      <c r="BQ36" s="241"/>
      <c r="BR36" s="241"/>
      <c r="BS36" s="241"/>
      <c r="BT36" s="241"/>
      <c r="BU36" s="241"/>
      <c r="BV36" s="241"/>
      <c r="BW36" s="241"/>
      <c r="BX36" s="158"/>
      <c r="BY36" s="158"/>
      <c r="BZ36" s="158"/>
      <c r="CA36" s="158"/>
      <c r="CB36" s="158"/>
      <c r="CC36" s="158"/>
      <c r="CD36" s="158"/>
    </row>
    <row r="37" spans="1:1027" ht="15" customHeight="1">
      <c r="A37" s="349"/>
      <c r="B37" s="398"/>
      <c r="C37" s="362"/>
      <c r="D37" s="9" t="s">
        <v>15</v>
      </c>
      <c r="E37" s="9" t="s">
        <v>19</v>
      </c>
      <c r="F37" s="21" t="s">
        <v>20</v>
      </c>
      <c r="G37" s="330"/>
      <c r="H37" s="339"/>
      <c r="I37" s="10" t="s">
        <v>216</v>
      </c>
      <c r="J37" s="241" t="s">
        <v>21</v>
      </c>
      <c r="K37" s="22" t="s">
        <v>22</v>
      </c>
      <c r="L37" s="241" t="s">
        <v>76</v>
      </c>
      <c r="M37" s="171"/>
      <c r="N37" s="324"/>
      <c r="O37" s="181"/>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v>136.817813753823</v>
      </c>
      <c r="AR37" s="64"/>
      <c r="AS37" s="64"/>
      <c r="AT37" s="64"/>
      <c r="AU37" s="64"/>
      <c r="AV37" s="64"/>
      <c r="AW37" s="64"/>
      <c r="AX37" s="64"/>
      <c r="AY37" s="64"/>
      <c r="AZ37" s="64"/>
      <c r="BA37" s="64"/>
      <c r="BB37" s="241"/>
      <c r="BC37" s="241"/>
      <c r="BD37" s="241"/>
      <c r="BE37" s="241"/>
      <c r="BF37" s="241"/>
      <c r="BG37" s="241"/>
      <c r="BH37" s="241"/>
      <c r="BI37" s="241"/>
      <c r="BJ37" s="241"/>
      <c r="BK37" s="241"/>
      <c r="BL37" s="241"/>
      <c r="BM37" s="241"/>
      <c r="BN37" s="241"/>
      <c r="BO37" s="241"/>
      <c r="BP37" s="241"/>
      <c r="BQ37" s="241"/>
      <c r="BR37" s="241"/>
      <c r="BS37" s="241"/>
      <c r="BT37" s="241"/>
      <c r="BU37" s="241"/>
      <c r="BV37" s="241"/>
      <c r="BW37" s="241"/>
      <c r="BX37" s="158"/>
      <c r="BY37" s="158"/>
      <c r="BZ37" s="158"/>
      <c r="CA37" s="158"/>
      <c r="CB37" s="158"/>
      <c r="CC37" s="158"/>
      <c r="CD37" s="158"/>
    </row>
    <row r="38" spans="1:1027" s="15" customFormat="1" ht="15" customHeight="1">
      <c r="A38" s="349"/>
      <c r="B38" s="398"/>
      <c r="C38" s="23" t="s">
        <v>248</v>
      </c>
      <c r="D38" s="12" t="s">
        <v>16</v>
      </c>
      <c r="E38" s="12" t="s">
        <v>49</v>
      </c>
      <c r="F38" s="13" t="s">
        <v>20</v>
      </c>
      <c r="G38" s="13"/>
      <c r="H38" s="261"/>
      <c r="I38" s="13" t="s">
        <v>216</v>
      </c>
      <c r="J38" s="14" t="s">
        <v>21</v>
      </c>
      <c r="K38" s="14" t="s">
        <v>75</v>
      </c>
      <c r="L38" s="14" t="s">
        <v>76</v>
      </c>
      <c r="M38" s="354" t="s">
        <v>210</v>
      </c>
      <c r="N38" s="303" t="s">
        <v>372</v>
      </c>
      <c r="O38" s="182"/>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v>134.32504580750287</v>
      </c>
      <c r="AO38" s="65">
        <v>130.0515879606408</v>
      </c>
      <c r="AP38" s="65">
        <v>125.77813011377972</v>
      </c>
      <c r="AQ38" s="65">
        <v>121.50467226691866</v>
      </c>
      <c r="AR38" s="65">
        <v>117.23121442005758</v>
      </c>
      <c r="AS38" s="65">
        <v>112.95775657319447</v>
      </c>
      <c r="AT38" s="65">
        <v>110.31997848530546</v>
      </c>
      <c r="AU38" s="65">
        <v>107.68220039741543</v>
      </c>
      <c r="AV38" s="65">
        <v>105.04442230952537</v>
      </c>
      <c r="AW38" s="65">
        <v>102.40664422163435</v>
      </c>
      <c r="AX38" s="65">
        <v>99.768866133744112</v>
      </c>
      <c r="AY38" s="65">
        <v>97.26202755590019</v>
      </c>
      <c r="AZ38" s="65">
        <v>94.755188978056282</v>
      </c>
      <c r="BA38" s="65">
        <v>92.248350400212374</v>
      </c>
      <c r="BB38" s="65">
        <v>89.741511822368452</v>
      </c>
      <c r="BC38" s="65">
        <v>87.234673244524529</v>
      </c>
      <c r="BD38" s="65">
        <v>86.031400584762807</v>
      </c>
      <c r="BE38" s="65">
        <v>84.828127925000999</v>
      </c>
      <c r="BF38" s="65">
        <v>83.624855265239205</v>
      </c>
      <c r="BG38" s="65">
        <v>82.421582605477383</v>
      </c>
      <c r="BH38" s="65">
        <v>81.218309945715575</v>
      </c>
      <c r="BI38" s="65">
        <v>78.623503850293204</v>
      </c>
      <c r="BJ38" s="65">
        <v>76.028697754870834</v>
      </c>
      <c r="BK38" s="65">
        <v>73.433891659448463</v>
      </c>
      <c r="BL38" s="65">
        <v>70.839085564026092</v>
      </c>
      <c r="BM38" s="65">
        <v>68.244279468603722</v>
      </c>
      <c r="BN38" s="65">
        <v>65.649473373181351</v>
      </c>
      <c r="BO38" s="65">
        <v>63.054667277758981</v>
      </c>
      <c r="BP38" s="65">
        <v>60.45986118233661</v>
      </c>
      <c r="BQ38" s="65">
        <v>57.865055086914239</v>
      </c>
      <c r="BR38" s="65">
        <v>55.270248991491869</v>
      </c>
      <c r="BS38" s="65">
        <v>52.675442896069498</v>
      </c>
      <c r="BT38" s="65">
        <v>50.080636800647127</v>
      </c>
      <c r="BU38" s="65">
        <v>47.485830705224757</v>
      </c>
      <c r="BV38" s="65">
        <v>44.891024609802386</v>
      </c>
      <c r="BW38" s="65">
        <v>42.296218514380016</v>
      </c>
      <c r="BX38" s="158"/>
      <c r="BY38" s="158"/>
      <c r="BZ38" s="158"/>
      <c r="CA38" s="158"/>
      <c r="CB38" s="158"/>
      <c r="CC38" s="158"/>
      <c r="CD38" s="158"/>
      <c r="CE38" s="154"/>
      <c r="CF38" s="154"/>
      <c r="CG38" s="154"/>
      <c r="CH38" s="154"/>
      <c r="CI38" s="154"/>
      <c r="CJ38" s="154"/>
      <c r="CK38" s="154"/>
      <c r="CL38" s="154"/>
      <c r="CM38" s="154"/>
      <c r="CN38" s="154"/>
      <c r="CO38" s="154"/>
      <c r="CP38" s="154"/>
      <c r="CQ38" s="154"/>
      <c r="CR38" s="154"/>
      <c r="CS38" s="154"/>
      <c r="CT38" s="154"/>
      <c r="CU38" s="154"/>
      <c r="CV38" s="154"/>
      <c r="CW38" s="154"/>
      <c r="CX38" s="154"/>
      <c r="CY38" s="154"/>
      <c r="CZ38" s="154"/>
      <c r="DA38" s="154"/>
      <c r="DB38" s="154"/>
      <c r="DC38" s="154"/>
      <c r="DD38" s="154"/>
      <c r="DE38" s="154"/>
      <c r="DF38" s="154"/>
      <c r="DG38" s="154"/>
      <c r="DH38" s="154"/>
      <c r="DI38" s="154"/>
      <c r="DJ38" s="154"/>
      <c r="DK38" s="154"/>
      <c r="DL38" s="154"/>
      <c r="DM38" s="154"/>
      <c r="DN38" s="154"/>
      <c r="DO38" s="154"/>
      <c r="DP38" s="154"/>
      <c r="DQ38" s="154"/>
      <c r="DR38" s="154"/>
      <c r="DS38" s="154"/>
      <c r="DT38" s="154"/>
      <c r="DU38" s="154"/>
      <c r="DV38" s="154"/>
      <c r="DW38" s="154"/>
      <c r="DX38" s="154"/>
      <c r="DY38" s="154"/>
      <c r="DZ38" s="154"/>
      <c r="EA38" s="154"/>
      <c r="EB38" s="154"/>
      <c r="EC38" s="154"/>
      <c r="ED38" s="154"/>
      <c r="EE38" s="154"/>
      <c r="EF38" s="154"/>
      <c r="EG38" s="154"/>
      <c r="EH38" s="154"/>
      <c r="EI38" s="154"/>
      <c r="EJ38" s="154"/>
      <c r="EK38" s="154"/>
      <c r="EL38" s="154"/>
      <c r="EM38" s="154"/>
      <c r="EN38" s="154"/>
      <c r="EO38" s="154"/>
      <c r="EP38" s="154"/>
      <c r="EQ38" s="154"/>
      <c r="ER38" s="154"/>
      <c r="ES38" s="154"/>
      <c r="ET38" s="154"/>
      <c r="EU38" s="154"/>
      <c r="EV38" s="154"/>
      <c r="EW38" s="154"/>
      <c r="EX38" s="154"/>
      <c r="EY38" s="154"/>
      <c r="EZ38" s="154"/>
      <c r="FA38" s="154"/>
      <c r="FB38" s="154"/>
      <c r="FC38" s="154"/>
      <c r="FD38" s="154"/>
      <c r="FE38" s="154"/>
      <c r="FF38" s="154"/>
      <c r="FG38" s="154"/>
      <c r="FH38" s="154"/>
      <c r="FI38" s="154"/>
      <c r="FJ38" s="154"/>
      <c r="FK38" s="154"/>
      <c r="FL38" s="154"/>
      <c r="FM38" s="154"/>
      <c r="FN38" s="154"/>
      <c r="FO38" s="154"/>
      <c r="FP38" s="154"/>
      <c r="FQ38" s="154"/>
      <c r="FR38" s="154"/>
      <c r="FS38" s="154"/>
      <c r="FT38" s="154"/>
      <c r="FU38" s="154"/>
      <c r="FV38" s="154"/>
      <c r="FW38" s="154"/>
      <c r="FX38" s="154"/>
      <c r="FY38" s="154"/>
      <c r="FZ38" s="154"/>
      <c r="GA38" s="154"/>
      <c r="GB38" s="154"/>
      <c r="GC38" s="154"/>
      <c r="GD38" s="154"/>
      <c r="GE38" s="154"/>
      <c r="GF38" s="154"/>
      <c r="GG38" s="154"/>
      <c r="GH38" s="154"/>
      <c r="GI38" s="154"/>
      <c r="GJ38" s="154"/>
      <c r="GK38" s="154"/>
      <c r="GL38" s="154"/>
      <c r="GM38" s="154"/>
      <c r="GN38" s="154"/>
      <c r="GO38" s="154"/>
      <c r="GP38" s="154"/>
      <c r="GQ38" s="154"/>
      <c r="GR38" s="154"/>
      <c r="GS38" s="154"/>
      <c r="GT38" s="154"/>
      <c r="GU38" s="154"/>
      <c r="GV38" s="154"/>
      <c r="GW38" s="154"/>
      <c r="GX38" s="154"/>
      <c r="GY38" s="154"/>
      <c r="GZ38" s="154"/>
      <c r="HA38" s="154"/>
      <c r="HB38" s="154"/>
      <c r="HC38" s="154"/>
      <c r="HD38" s="154"/>
      <c r="HE38" s="154"/>
      <c r="HF38" s="154"/>
      <c r="HG38" s="154"/>
      <c r="HH38" s="154"/>
      <c r="HI38" s="154"/>
      <c r="HJ38" s="154"/>
      <c r="HK38" s="154"/>
      <c r="HL38" s="154"/>
      <c r="HM38" s="154"/>
      <c r="HN38" s="154"/>
      <c r="HO38" s="154"/>
      <c r="HP38" s="154"/>
      <c r="HQ38" s="154"/>
      <c r="HR38" s="154"/>
      <c r="HS38" s="154"/>
      <c r="HT38" s="154"/>
      <c r="HU38" s="154"/>
      <c r="HV38" s="154"/>
      <c r="HW38" s="154"/>
      <c r="HX38" s="154"/>
      <c r="HY38" s="154"/>
      <c r="HZ38" s="154"/>
      <c r="IA38" s="154"/>
      <c r="IB38" s="154"/>
      <c r="IC38" s="154"/>
      <c r="ID38" s="154"/>
      <c r="IE38" s="154"/>
      <c r="IF38" s="154"/>
      <c r="IG38" s="154"/>
      <c r="IH38" s="154"/>
      <c r="II38" s="154"/>
      <c r="IJ38" s="154"/>
      <c r="IK38" s="154"/>
      <c r="IL38" s="154"/>
      <c r="IM38" s="154"/>
      <c r="IN38" s="154"/>
      <c r="IO38" s="154"/>
      <c r="IP38" s="154"/>
      <c r="IQ38" s="154"/>
      <c r="IR38" s="154"/>
      <c r="IS38" s="154"/>
      <c r="IT38" s="154"/>
      <c r="IU38" s="154"/>
      <c r="IV38" s="154"/>
      <c r="IW38" s="154"/>
      <c r="IX38" s="154"/>
      <c r="IY38" s="154"/>
      <c r="IZ38" s="154"/>
      <c r="JA38" s="154"/>
      <c r="JB38" s="154"/>
      <c r="JC38" s="154"/>
      <c r="JD38" s="154"/>
      <c r="JE38" s="154"/>
      <c r="JF38" s="154"/>
      <c r="JG38" s="154"/>
      <c r="JH38" s="154"/>
      <c r="JI38" s="154"/>
      <c r="JJ38" s="154"/>
      <c r="JK38" s="154"/>
      <c r="JL38" s="154"/>
      <c r="JM38" s="154"/>
      <c r="JN38" s="154"/>
      <c r="JO38" s="154"/>
      <c r="JP38" s="154"/>
      <c r="JQ38" s="154"/>
      <c r="JR38" s="154"/>
      <c r="JS38" s="154"/>
      <c r="JT38" s="154"/>
      <c r="JU38" s="154"/>
      <c r="JV38" s="154"/>
      <c r="JW38" s="154"/>
      <c r="JX38" s="154"/>
      <c r="JY38" s="154"/>
      <c r="JZ38" s="154"/>
      <c r="KA38" s="154"/>
      <c r="KB38" s="154"/>
      <c r="KC38" s="154"/>
      <c r="KD38" s="154"/>
      <c r="KE38" s="154"/>
      <c r="KF38" s="154"/>
      <c r="KG38" s="154"/>
      <c r="KH38" s="154"/>
      <c r="KI38" s="154"/>
      <c r="KJ38" s="154"/>
      <c r="KK38" s="154"/>
      <c r="KL38" s="154"/>
      <c r="KM38" s="154"/>
      <c r="KN38" s="154"/>
      <c r="KO38" s="154"/>
      <c r="KP38" s="154"/>
      <c r="KQ38" s="154"/>
      <c r="KR38" s="154"/>
      <c r="KS38" s="154"/>
      <c r="KT38" s="154"/>
      <c r="KU38" s="154"/>
      <c r="KV38" s="154"/>
      <c r="KW38" s="154"/>
      <c r="KX38" s="154"/>
      <c r="KY38" s="154"/>
      <c r="KZ38" s="154"/>
      <c r="LA38" s="154"/>
      <c r="LB38" s="154"/>
      <c r="LC38" s="154"/>
      <c r="LD38" s="154"/>
      <c r="LE38" s="154"/>
      <c r="LF38" s="154"/>
      <c r="LG38" s="154"/>
      <c r="LH38" s="154"/>
      <c r="LI38" s="154"/>
      <c r="LJ38" s="154"/>
      <c r="LK38" s="154"/>
      <c r="LL38" s="154"/>
      <c r="LM38" s="154"/>
      <c r="LN38" s="154"/>
      <c r="LO38" s="154"/>
      <c r="LP38" s="154"/>
      <c r="LQ38" s="154"/>
      <c r="LR38" s="154"/>
      <c r="LS38" s="154"/>
      <c r="LT38" s="154"/>
      <c r="LU38" s="154"/>
    </row>
    <row r="39" spans="1:1027" s="15" customFormat="1" ht="25.5">
      <c r="A39" s="349"/>
      <c r="B39" s="398"/>
      <c r="C39" s="23" t="s">
        <v>249</v>
      </c>
      <c r="D39" s="12" t="s">
        <v>16</v>
      </c>
      <c r="E39" s="12" t="s">
        <v>49</v>
      </c>
      <c r="F39" s="13" t="s">
        <v>20</v>
      </c>
      <c r="G39" s="13"/>
      <c r="H39" s="261"/>
      <c r="I39" s="13" t="s">
        <v>216</v>
      </c>
      <c r="J39" s="14" t="s">
        <v>21</v>
      </c>
      <c r="K39" s="14" t="s">
        <v>75</v>
      </c>
      <c r="L39" s="14" t="s">
        <v>76</v>
      </c>
      <c r="M39" s="355"/>
      <c r="N39" s="303" t="s">
        <v>372</v>
      </c>
      <c r="O39" s="182"/>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v>134.32504580750287</v>
      </c>
      <c r="AO39" s="65">
        <v>130.0515879606408</v>
      </c>
      <c r="AP39" s="65">
        <v>125.77813011377972</v>
      </c>
      <c r="AQ39" s="65">
        <v>121.50467226691866</v>
      </c>
      <c r="AR39" s="65">
        <v>117.23121442005758</v>
      </c>
      <c r="AS39" s="65">
        <v>112.95775657319447</v>
      </c>
      <c r="AT39" s="65">
        <v>110.31997848530546</v>
      </c>
      <c r="AU39" s="65">
        <v>107.68220039741543</v>
      </c>
      <c r="AV39" s="65">
        <v>105.04442230952537</v>
      </c>
      <c r="AW39" s="65">
        <v>102.40664422163435</v>
      </c>
      <c r="AX39" s="65">
        <v>99.768866133744112</v>
      </c>
      <c r="AY39" s="65">
        <v>97.26202755590019</v>
      </c>
      <c r="AZ39" s="65">
        <v>94.755188978056282</v>
      </c>
      <c r="BA39" s="65">
        <v>92.248350400212374</v>
      </c>
      <c r="BB39" s="14"/>
      <c r="BC39" s="14"/>
      <c r="BD39" s="14"/>
      <c r="BE39" s="14"/>
      <c r="BF39" s="14"/>
      <c r="BG39" s="14"/>
      <c r="BH39" s="14"/>
      <c r="BI39" s="14"/>
      <c r="BJ39" s="14"/>
      <c r="BK39" s="14"/>
      <c r="BL39" s="14"/>
      <c r="BM39" s="14"/>
      <c r="BN39" s="14"/>
      <c r="BO39" s="14"/>
      <c r="BP39" s="14"/>
      <c r="BQ39" s="14"/>
      <c r="BR39" s="14"/>
      <c r="BS39" s="14"/>
      <c r="BT39" s="14"/>
      <c r="BU39" s="14"/>
      <c r="BV39" s="14"/>
      <c r="BW39" s="14"/>
      <c r="BX39" s="158"/>
      <c r="BY39" s="158"/>
      <c r="BZ39" s="158"/>
      <c r="CA39" s="158"/>
      <c r="CB39" s="158"/>
      <c r="CC39" s="158"/>
      <c r="CD39" s="158"/>
      <c r="CE39" s="154"/>
      <c r="CF39" s="154"/>
      <c r="CG39" s="154"/>
      <c r="CH39" s="154"/>
      <c r="CI39" s="154"/>
      <c r="CJ39" s="154"/>
      <c r="CK39" s="154"/>
      <c r="CL39" s="154"/>
      <c r="CM39" s="154"/>
      <c r="CN39" s="154"/>
      <c r="CO39" s="154"/>
      <c r="CP39" s="154"/>
      <c r="CQ39" s="154"/>
      <c r="CR39" s="154"/>
      <c r="CS39" s="154"/>
      <c r="CT39" s="154"/>
      <c r="CU39" s="154"/>
      <c r="CV39" s="154"/>
      <c r="CW39" s="154"/>
      <c r="CX39" s="154"/>
      <c r="CY39" s="154"/>
      <c r="CZ39" s="154"/>
      <c r="DA39" s="154"/>
      <c r="DB39" s="154"/>
      <c r="DC39" s="154"/>
      <c r="DD39" s="154"/>
      <c r="DE39" s="154"/>
      <c r="DF39" s="154"/>
      <c r="DG39" s="154"/>
      <c r="DH39" s="154"/>
      <c r="DI39" s="154"/>
      <c r="DJ39" s="154"/>
      <c r="DK39" s="154"/>
      <c r="DL39" s="154"/>
      <c r="DM39" s="154"/>
      <c r="DN39" s="154"/>
      <c r="DO39" s="154"/>
      <c r="DP39" s="154"/>
      <c r="DQ39" s="154"/>
      <c r="DR39" s="154"/>
      <c r="DS39" s="154"/>
      <c r="DT39" s="154"/>
      <c r="DU39" s="154"/>
      <c r="DV39" s="154"/>
      <c r="DW39" s="154"/>
      <c r="DX39" s="154"/>
      <c r="DY39" s="154"/>
      <c r="DZ39" s="154"/>
      <c r="EA39" s="154"/>
      <c r="EB39" s="154"/>
      <c r="EC39" s="154"/>
      <c r="ED39" s="154"/>
      <c r="EE39" s="154"/>
      <c r="EF39" s="154"/>
      <c r="EG39" s="154"/>
      <c r="EH39" s="154"/>
      <c r="EI39" s="154"/>
      <c r="EJ39" s="154"/>
      <c r="EK39" s="154"/>
      <c r="EL39" s="154"/>
      <c r="EM39" s="154"/>
      <c r="EN39" s="154"/>
      <c r="EO39" s="154"/>
      <c r="EP39" s="154"/>
      <c r="EQ39" s="154"/>
      <c r="ER39" s="154"/>
      <c r="ES39" s="154"/>
      <c r="ET39" s="154"/>
      <c r="EU39" s="154"/>
      <c r="EV39" s="154"/>
      <c r="EW39" s="154"/>
      <c r="EX39" s="154"/>
      <c r="EY39" s="154"/>
      <c r="EZ39" s="154"/>
      <c r="FA39" s="154"/>
      <c r="FB39" s="154"/>
      <c r="FC39" s="154"/>
      <c r="FD39" s="154"/>
      <c r="FE39" s="154"/>
      <c r="FF39" s="154"/>
      <c r="FG39" s="154"/>
      <c r="FH39" s="154"/>
      <c r="FI39" s="154"/>
      <c r="FJ39" s="154"/>
      <c r="FK39" s="154"/>
      <c r="FL39" s="154"/>
      <c r="FM39" s="154"/>
      <c r="FN39" s="154"/>
      <c r="FO39" s="154"/>
      <c r="FP39" s="154"/>
      <c r="FQ39" s="154"/>
      <c r="FR39" s="154"/>
      <c r="FS39" s="154"/>
      <c r="FT39" s="154"/>
      <c r="FU39" s="154"/>
      <c r="FV39" s="154"/>
      <c r="FW39" s="154"/>
      <c r="FX39" s="154"/>
      <c r="FY39" s="154"/>
      <c r="FZ39" s="154"/>
      <c r="GA39" s="154"/>
      <c r="GB39" s="154"/>
      <c r="GC39" s="154"/>
      <c r="GD39" s="154"/>
      <c r="GE39" s="154"/>
      <c r="GF39" s="154"/>
      <c r="GG39" s="154"/>
      <c r="GH39" s="154"/>
      <c r="GI39" s="154"/>
      <c r="GJ39" s="154"/>
      <c r="GK39" s="154"/>
      <c r="GL39" s="154"/>
      <c r="GM39" s="154"/>
      <c r="GN39" s="154"/>
      <c r="GO39" s="154"/>
      <c r="GP39" s="154"/>
      <c r="GQ39" s="154"/>
      <c r="GR39" s="154"/>
      <c r="GS39" s="154"/>
      <c r="GT39" s="154"/>
      <c r="GU39" s="154"/>
      <c r="GV39" s="154"/>
      <c r="GW39" s="154"/>
      <c r="GX39" s="154"/>
      <c r="GY39" s="154"/>
      <c r="GZ39" s="154"/>
      <c r="HA39" s="154"/>
      <c r="HB39" s="154"/>
      <c r="HC39" s="154"/>
      <c r="HD39" s="154"/>
      <c r="HE39" s="154"/>
      <c r="HF39" s="154"/>
      <c r="HG39" s="154"/>
      <c r="HH39" s="154"/>
      <c r="HI39" s="154"/>
      <c r="HJ39" s="154"/>
      <c r="HK39" s="154"/>
      <c r="HL39" s="154"/>
      <c r="HM39" s="154"/>
      <c r="HN39" s="154"/>
      <c r="HO39" s="154"/>
      <c r="HP39" s="154"/>
      <c r="HQ39" s="154"/>
      <c r="HR39" s="154"/>
      <c r="HS39" s="154"/>
      <c r="HT39" s="154"/>
      <c r="HU39" s="154"/>
      <c r="HV39" s="154"/>
      <c r="HW39" s="154"/>
      <c r="HX39" s="154"/>
      <c r="HY39" s="154"/>
      <c r="HZ39" s="154"/>
      <c r="IA39" s="154"/>
      <c r="IB39" s="154"/>
      <c r="IC39" s="154"/>
      <c r="ID39" s="154"/>
      <c r="IE39" s="154"/>
      <c r="IF39" s="154"/>
      <c r="IG39" s="154"/>
      <c r="IH39" s="154"/>
      <c r="II39" s="154"/>
      <c r="IJ39" s="154"/>
      <c r="IK39" s="154"/>
      <c r="IL39" s="154"/>
      <c r="IM39" s="154"/>
      <c r="IN39" s="154"/>
      <c r="IO39" s="154"/>
      <c r="IP39" s="154"/>
      <c r="IQ39" s="154"/>
      <c r="IR39" s="154"/>
      <c r="IS39" s="154"/>
      <c r="IT39" s="154"/>
      <c r="IU39" s="154"/>
      <c r="IV39" s="154"/>
      <c r="IW39" s="154"/>
      <c r="IX39" s="154"/>
      <c r="IY39" s="154"/>
      <c r="IZ39" s="154"/>
      <c r="JA39" s="154"/>
      <c r="JB39" s="154"/>
      <c r="JC39" s="154"/>
      <c r="JD39" s="154"/>
      <c r="JE39" s="154"/>
      <c r="JF39" s="154"/>
      <c r="JG39" s="154"/>
      <c r="JH39" s="154"/>
      <c r="JI39" s="154"/>
      <c r="JJ39" s="154"/>
      <c r="JK39" s="154"/>
      <c r="JL39" s="154"/>
      <c r="JM39" s="154"/>
      <c r="JN39" s="154"/>
      <c r="JO39" s="154"/>
      <c r="JP39" s="154"/>
      <c r="JQ39" s="154"/>
      <c r="JR39" s="154"/>
      <c r="JS39" s="154"/>
      <c r="JT39" s="154"/>
      <c r="JU39" s="154"/>
      <c r="JV39" s="154"/>
      <c r="JW39" s="154"/>
      <c r="JX39" s="154"/>
      <c r="JY39" s="154"/>
      <c r="JZ39" s="154"/>
      <c r="KA39" s="154"/>
      <c r="KB39" s="154"/>
      <c r="KC39" s="154"/>
      <c r="KD39" s="154"/>
      <c r="KE39" s="154"/>
      <c r="KF39" s="154"/>
      <c r="KG39" s="154"/>
      <c r="KH39" s="154"/>
      <c r="KI39" s="154"/>
      <c r="KJ39" s="154"/>
      <c r="KK39" s="154"/>
      <c r="KL39" s="154"/>
      <c r="KM39" s="154"/>
      <c r="KN39" s="154"/>
      <c r="KO39" s="154"/>
      <c r="KP39" s="154"/>
      <c r="KQ39" s="154"/>
      <c r="KR39" s="154"/>
      <c r="KS39" s="154"/>
      <c r="KT39" s="154"/>
      <c r="KU39" s="154"/>
      <c r="KV39" s="154"/>
      <c r="KW39" s="154"/>
      <c r="KX39" s="154"/>
      <c r="KY39" s="154"/>
      <c r="KZ39" s="154"/>
      <c r="LA39" s="154"/>
      <c r="LB39" s="154"/>
      <c r="LC39" s="154"/>
      <c r="LD39" s="154"/>
      <c r="LE39" s="154"/>
      <c r="LF39" s="154"/>
      <c r="LG39" s="154"/>
      <c r="LH39" s="154"/>
      <c r="LI39" s="154"/>
      <c r="LJ39" s="154"/>
      <c r="LK39" s="154"/>
      <c r="LL39" s="154"/>
      <c r="LM39" s="154"/>
      <c r="LN39" s="154"/>
      <c r="LO39" s="154"/>
      <c r="LP39" s="154"/>
      <c r="LQ39" s="154"/>
      <c r="LR39" s="154"/>
      <c r="LS39" s="154"/>
      <c r="LT39" s="154"/>
      <c r="LU39" s="154"/>
    </row>
    <row r="40" spans="1:1027" s="114" customFormat="1" ht="15" customHeight="1">
      <c r="A40" s="349"/>
      <c r="B40" s="398"/>
      <c r="C40" s="110" t="s">
        <v>250</v>
      </c>
      <c r="D40" s="111" t="s">
        <v>16</v>
      </c>
      <c r="E40" s="111" t="s">
        <v>49</v>
      </c>
      <c r="F40" s="112" t="s">
        <v>20</v>
      </c>
      <c r="G40" s="112"/>
      <c r="H40" s="262"/>
      <c r="I40" s="112" t="s">
        <v>216</v>
      </c>
      <c r="J40" s="112" t="s">
        <v>21</v>
      </c>
      <c r="K40" s="112" t="s">
        <v>75</v>
      </c>
      <c r="L40" s="112" t="s">
        <v>76</v>
      </c>
      <c r="M40" s="166"/>
      <c r="N40" s="304" t="s">
        <v>372</v>
      </c>
      <c r="O40" s="18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c r="AN40" s="113"/>
      <c r="AO40" s="113"/>
      <c r="AP40" s="113"/>
      <c r="AQ40" s="113"/>
      <c r="AR40" s="113">
        <v>132.86000000000001</v>
      </c>
      <c r="AS40" s="113">
        <v>131.91999999999999</v>
      </c>
      <c r="AT40" s="113">
        <v>128.66</v>
      </c>
      <c r="AU40" s="113">
        <v>125.4</v>
      </c>
      <c r="AV40" s="113">
        <v>122.15</v>
      </c>
      <c r="AW40" s="113">
        <v>118.89</v>
      </c>
      <c r="AX40" s="113">
        <v>115.63</v>
      </c>
      <c r="AY40" s="113">
        <v>112.25</v>
      </c>
      <c r="AZ40" s="113">
        <v>108.88</v>
      </c>
      <c r="BA40" s="113">
        <v>105.51</v>
      </c>
      <c r="BB40" s="113">
        <v>102.13</v>
      </c>
      <c r="BC40" s="113">
        <v>98.76</v>
      </c>
      <c r="BD40" s="113">
        <v>94</v>
      </c>
      <c r="BE40" s="113">
        <v>89.25</v>
      </c>
      <c r="BF40" s="113">
        <v>84.49</v>
      </c>
      <c r="BG40" s="113">
        <v>79.739999999999995</v>
      </c>
      <c r="BH40" s="113">
        <v>74.98</v>
      </c>
      <c r="BI40" s="113">
        <v>70.23</v>
      </c>
      <c r="BJ40" s="113">
        <v>65.47</v>
      </c>
      <c r="BK40" s="113">
        <v>60.72</v>
      </c>
      <c r="BL40" s="113">
        <v>55.96</v>
      </c>
      <c r="BM40" s="113">
        <v>51.21</v>
      </c>
      <c r="BN40" s="113">
        <v>46.45</v>
      </c>
      <c r="BO40" s="113">
        <v>41.7</v>
      </c>
      <c r="BP40" s="113">
        <v>36.94</v>
      </c>
      <c r="BQ40" s="113">
        <v>32.19</v>
      </c>
      <c r="BR40" s="113">
        <v>27.43</v>
      </c>
      <c r="BS40" s="113">
        <v>22.68</v>
      </c>
      <c r="BT40" s="113">
        <v>17.920000000000002</v>
      </c>
      <c r="BU40" s="113">
        <v>13.17</v>
      </c>
      <c r="BV40" s="113">
        <v>8.41</v>
      </c>
      <c r="BW40" s="113">
        <v>3.66</v>
      </c>
      <c r="BX40" s="158"/>
      <c r="BY40" s="158"/>
      <c r="BZ40" s="158"/>
      <c r="CA40" s="158"/>
      <c r="CB40" s="158"/>
      <c r="CC40" s="158"/>
      <c r="CD40" s="158"/>
      <c r="CE40" s="154"/>
      <c r="CF40" s="154"/>
      <c r="CG40" s="154"/>
      <c r="CH40" s="154"/>
      <c r="CI40" s="154"/>
      <c r="CJ40" s="154"/>
      <c r="CK40" s="154"/>
      <c r="CL40" s="154"/>
      <c r="CM40" s="154"/>
      <c r="CN40" s="154"/>
      <c r="CO40" s="154"/>
      <c r="CP40" s="154"/>
      <c r="CQ40" s="154"/>
      <c r="CR40" s="154"/>
      <c r="CS40" s="154"/>
      <c r="CT40" s="154"/>
      <c r="CU40" s="154"/>
      <c r="CV40" s="154"/>
      <c r="CW40" s="154"/>
      <c r="CX40" s="154"/>
      <c r="CY40" s="154"/>
      <c r="CZ40" s="154"/>
      <c r="DA40" s="154"/>
      <c r="DB40" s="154"/>
      <c r="DC40" s="154"/>
      <c r="DD40" s="154"/>
      <c r="DE40" s="154"/>
      <c r="DF40" s="154"/>
      <c r="DG40" s="154"/>
      <c r="DH40" s="154"/>
      <c r="DI40" s="154"/>
      <c r="DJ40" s="154"/>
      <c r="DK40" s="154"/>
      <c r="DL40" s="154"/>
      <c r="DM40" s="154"/>
      <c r="DN40" s="154"/>
      <c r="DO40" s="154"/>
      <c r="DP40" s="154"/>
      <c r="DQ40" s="154"/>
      <c r="DR40" s="154"/>
      <c r="DS40" s="154"/>
      <c r="DT40" s="154"/>
      <c r="DU40" s="154"/>
      <c r="DV40" s="154"/>
      <c r="DW40" s="154"/>
      <c r="DX40" s="154"/>
      <c r="DY40" s="154"/>
      <c r="DZ40" s="154"/>
      <c r="EA40" s="154"/>
      <c r="EB40" s="154"/>
      <c r="EC40" s="154"/>
      <c r="ED40" s="154"/>
      <c r="EE40" s="154"/>
      <c r="EF40" s="154"/>
      <c r="EG40" s="154"/>
      <c r="EH40" s="154"/>
      <c r="EI40" s="154"/>
      <c r="EJ40" s="154"/>
      <c r="EK40" s="154"/>
      <c r="EL40" s="154"/>
      <c r="EM40" s="154"/>
      <c r="EN40" s="154"/>
      <c r="EO40" s="154"/>
      <c r="EP40" s="154"/>
      <c r="EQ40" s="154"/>
      <c r="ER40" s="154"/>
      <c r="ES40" s="154"/>
      <c r="ET40" s="154"/>
      <c r="EU40" s="154"/>
      <c r="EV40" s="154"/>
      <c r="EW40" s="154"/>
      <c r="EX40" s="154"/>
      <c r="EY40" s="154"/>
      <c r="EZ40" s="154"/>
      <c r="FA40" s="154"/>
      <c r="FB40" s="154"/>
      <c r="FC40" s="154"/>
      <c r="FD40" s="154"/>
      <c r="FE40" s="154"/>
      <c r="FF40" s="154"/>
      <c r="FG40" s="154"/>
      <c r="FH40" s="154"/>
      <c r="FI40" s="154"/>
      <c r="FJ40" s="154"/>
      <c r="FK40" s="154"/>
      <c r="FL40" s="154"/>
      <c r="FM40" s="154"/>
      <c r="FN40" s="154"/>
      <c r="FO40" s="154"/>
      <c r="FP40" s="154"/>
      <c r="FQ40" s="154"/>
      <c r="FR40" s="154"/>
      <c r="FS40" s="154"/>
      <c r="FT40" s="154"/>
      <c r="FU40" s="154"/>
      <c r="FV40" s="154"/>
      <c r="FW40" s="154"/>
      <c r="FX40" s="154"/>
      <c r="FY40" s="154"/>
      <c r="FZ40" s="154"/>
      <c r="GA40" s="154"/>
      <c r="GB40" s="154"/>
      <c r="GC40" s="154"/>
      <c r="GD40" s="154"/>
      <c r="GE40" s="154"/>
      <c r="GF40" s="154"/>
      <c r="GG40" s="154"/>
      <c r="GH40" s="154"/>
      <c r="GI40" s="154"/>
      <c r="GJ40" s="154"/>
      <c r="GK40" s="154"/>
      <c r="GL40" s="154"/>
      <c r="GM40" s="154"/>
      <c r="GN40" s="154"/>
      <c r="GO40" s="154"/>
      <c r="GP40" s="154"/>
      <c r="GQ40" s="154"/>
      <c r="GR40" s="154"/>
      <c r="GS40" s="154"/>
      <c r="GT40" s="154"/>
      <c r="GU40" s="154"/>
      <c r="GV40" s="154"/>
      <c r="GW40" s="154"/>
      <c r="GX40" s="154"/>
      <c r="GY40" s="154"/>
      <c r="GZ40" s="154"/>
      <c r="HA40" s="154"/>
      <c r="HB40" s="154"/>
      <c r="HC40" s="154"/>
      <c r="HD40" s="154"/>
      <c r="HE40" s="154"/>
      <c r="HF40" s="154"/>
      <c r="HG40" s="154"/>
      <c r="HH40" s="154"/>
      <c r="HI40" s="154"/>
      <c r="HJ40" s="154"/>
      <c r="HK40" s="154"/>
      <c r="HL40" s="154"/>
      <c r="HM40" s="154"/>
      <c r="HN40" s="154"/>
      <c r="HO40" s="154"/>
      <c r="HP40" s="154"/>
      <c r="HQ40" s="154"/>
      <c r="HR40" s="154"/>
      <c r="HS40" s="154"/>
      <c r="HT40" s="154"/>
      <c r="HU40" s="154"/>
      <c r="HV40" s="154"/>
      <c r="HW40" s="154"/>
      <c r="HX40" s="154"/>
      <c r="HY40" s="154"/>
      <c r="HZ40" s="154"/>
      <c r="IA40" s="154"/>
      <c r="IB40" s="154"/>
      <c r="IC40" s="154"/>
      <c r="ID40" s="154"/>
      <c r="IE40" s="154"/>
      <c r="IF40" s="154"/>
      <c r="IG40" s="154"/>
      <c r="IH40" s="154"/>
      <c r="II40" s="154"/>
      <c r="IJ40" s="154"/>
      <c r="IK40" s="154"/>
      <c r="IL40" s="154"/>
      <c r="IM40" s="154"/>
      <c r="IN40" s="154"/>
      <c r="IO40" s="154"/>
      <c r="IP40" s="154"/>
      <c r="IQ40" s="154"/>
      <c r="IR40" s="154"/>
      <c r="IS40" s="154"/>
      <c r="IT40" s="154"/>
      <c r="IU40" s="154"/>
      <c r="IV40" s="154"/>
      <c r="IW40" s="154"/>
      <c r="IX40" s="154"/>
      <c r="IY40" s="154"/>
      <c r="IZ40" s="154"/>
      <c r="JA40" s="154"/>
      <c r="JB40" s="154"/>
      <c r="JC40" s="154"/>
      <c r="JD40" s="154"/>
      <c r="JE40" s="154"/>
      <c r="JF40" s="154"/>
      <c r="JG40" s="154"/>
      <c r="JH40" s="154"/>
      <c r="JI40" s="154"/>
      <c r="JJ40" s="154"/>
      <c r="JK40" s="154"/>
      <c r="JL40" s="154"/>
      <c r="JM40" s="154"/>
      <c r="JN40" s="154"/>
      <c r="JO40" s="154"/>
      <c r="JP40" s="154"/>
      <c r="JQ40" s="154"/>
      <c r="JR40" s="154"/>
      <c r="JS40" s="154"/>
      <c r="JT40" s="154"/>
      <c r="JU40" s="154"/>
      <c r="JV40" s="154"/>
      <c r="JW40" s="154"/>
      <c r="JX40" s="154"/>
      <c r="JY40" s="154"/>
      <c r="JZ40" s="154"/>
      <c r="KA40" s="154"/>
      <c r="KB40" s="154"/>
      <c r="KC40" s="154"/>
      <c r="KD40" s="154"/>
      <c r="KE40" s="154"/>
      <c r="KF40" s="154"/>
      <c r="KG40" s="154"/>
      <c r="KH40" s="154"/>
      <c r="KI40" s="154"/>
      <c r="KJ40" s="154"/>
      <c r="KK40" s="154"/>
      <c r="KL40" s="154"/>
      <c r="KM40" s="154"/>
      <c r="KN40" s="154"/>
      <c r="KO40" s="154"/>
      <c r="KP40" s="154"/>
      <c r="KQ40" s="154"/>
      <c r="KR40" s="154"/>
      <c r="KS40" s="154"/>
      <c r="KT40" s="154"/>
      <c r="KU40" s="154"/>
      <c r="KV40" s="154"/>
      <c r="KW40" s="154"/>
      <c r="KX40" s="154"/>
      <c r="KY40" s="154"/>
      <c r="KZ40" s="154"/>
      <c r="LA40" s="154"/>
      <c r="LB40" s="154"/>
      <c r="LC40" s="154"/>
      <c r="LD40" s="154"/>
      <c r="LE40" s="154"/>
      <c r="LF40" s="154"/>
      <c r="LG40" s="154"/>
      <c r="LH40" s="154"/>
      <c r="LI40" s="154"/>
      <c r="LJ40" s="154"/>
      <c r="LK40" s="154"/>
      <c r="LL40" s="154"/>
      <c r="LM40" s="154"/>
      <c r="LN40" s="154"/>
      <c r="LO40" s="154"/>
      <c r="LP40" s="154"/>
      <c r="LQ40" s="154"/>
      <c r="LR40" s="154"/>
      <c r="LS40" s="154"/>
      <c r="LT40" s="154"/>
      <c r="LU40" s="154"/>
    </row>
    <row r="41" spans="1:1027" s="114" customFormat="1" ht="25.5">
      <c r="A41" s="349"/>
      <c r="B41" s="399"/>
      <c r="C41" s="110" t="s">
        <v>251</v>
      </c>
      <c r="D41" s="111" t="s">
        <v>16</v>
      </c>
      <c r="E41" s="111" t="s">
        <v>49</v>
      </c>
      <c r="F41" s="112" t="s">
        <v>20</v>
      </c>
      <c r="G41" s="112"/>
      <c r="H41" s="262"/>
      <c r="I41" s="112" t="s">
        <v>216</v>
      </c>
      <c r="J41" s="112" t="s">
        <v>21</v>
      </c>
      <c r="K41" s="112" t="s">
        <v>75</v>
      </c>
      <c r="L41" s="112" t="s">
        <v>76</v>
      </c>
      <c r="M41" s="167"/>
      <c r="N41" s="304" t="s">
        <v>372</v>
      </c>
      <c r="O41" s="18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c r="AN41" s="113"/>
      <c r="AO41" s="113"/>
      <c r="AP41" s="113"/>
      <c r="AQ41" s="113"/>
      <c r="AR41" s="113">
        <v>132.86000000000001</v>
      </c>
      <c r="AS41" s="113">
        <v>131.91999999999999</v>
      </c>
      <c r="AT41" s="113">
        <v>128.66</v>
      </c>
      <c r="AU41" s="113">
        <v>125.4</v>
      </c>
      <c r="AV41" s="113">
        <v>122.15</v>
      </c>
      <c r="AW41" s="113">
        <v>118.89</v>
      </c>
      <c r="AX41" s="113">
        <v>115.63</v>
      </c>
      <c r="AY41" s="113">
        <v>112.25</v>
      </c>
      <c r="AZ41" s="113">
        <v>108.88</v>
      </c>
      <c r="BA41" s="113">
        <v>105.51</v>
      </c>
      <c r="BB41" s="113">
        <v>102.13</v>
      </c>
      <c r="BC41" s="113">
        <v>98.76</v>
      </c>
      <c r="BD41" s="113">
        <v>94</v>
      </c>
      <c r="BE41" s="113">
        <v>89.25</v>
      </c>
      <c r="BF41" s="113">
        <v>84.49</v>
      </c>
      <c r="BG41" s="113"/>
      <c r="BH41" s="113"/>
      <c r="BI41" s="113"/>
      <c r="BJ41" s="113"/>
      <c r="BK41" s="113"/>
      <c r="BL41" s="113"/>
      <c r="BM41" s="113"/>
      <c r="BN41" s="113"/>
      <c r="BO41" s="113"/>
      <c r="BP41" s="113"/>
      <c r="BQ41" s="113"/>
      <c r="BR41" s="113"/>
      <c r="BS41" s="113"/>
      <c r="BT41" s="113"/>
      <c r="BU41" s="113"/>
      <c r="BV41" s="113"/>
      <c r="BW41" s="113"/>
      <c r="BX41" s="158"/>
      <c r="BY41" s="158"/>
      <c r="BZ41" s="158"/>
      <c r="CA41" s="158"/>
      <c r="CB41" s="158"/>
      <c r="CC41" s="158"/>
      <c r="CD41" s="158"/>
      <c r="CE41" s="154"/>
      <c r="CF41" s="154"/>
      <c r="CG41" s="154"/>
      <c r="CH41" s="154"/>
      <c r="CI41" s="154"/>
      <c r="CJ41" s="154"/>
      <c r="CK41" s="154"/>
      <c r="CL41" s="154"/>
      <c r="CM41" s="154"/>
      <c r="CN41" s="154"/>
      <c r="CO41" s="154"/>
      <c r="CP41" s="154"/>
      <c r="CQ41" s="154"/>
      <c r="CR41" s="154"/>
      <c r="CS41" s="154"/>
      <c r="CT41" s="154"/>
      <c r="CU41" s="154"/>
      <c r="CV41" s="154"/>
      <c r="CW41" s="154"/>
      <c r="CX41" s="154"/>
      <c r="CY41" s="154"/>
      <c r="CZ41" s="154"/>
      <c r="DA41" s="154"/>
      <c r="DB41" s="154"/>
      <c r="DC41" s="154"/>
      <c r="DD41" s="154"/>
      <c r="DE41" s="154"/>
      <c r="DF41" s="154"/>
      <c r="DG41" s="154"/>
      <c r="DH41" s="154"/>
      <c r="DI41" s="154"/>
      <c r="DJ41" s="154"/>
      <c r="DK41" s="154"/>
      <c r="DL41" s="154"/>
      <c r="DM41" s="154"/>
      <c r="DN41" s="154"/>
      <c r="DO41" s="154"/>
      <c r="DP41" s="154"/>
      <c r="DQ41" s="154"/>
      <c r="DR41" s="154"/>
      <c r="DS41" s="154"/>
      <c r="DT41" s="154"/>
      <c r="DU41" s="154"/>
      <c r="DV41" s="154"/>
      <c r="DW41" s="154"/>
      <c r="DX41" s="154"/>
      <c r="DY41" s="154"/>
      <c r="DZ41" s="154"/>
      <c r="EA41" s="154"/>
      <c r="EB41" s="154"/>
      <c r="EC41" s="154"/>
      <c r="ED41" s="154"/>
      <c r="EE41" s="154"/>
      <c r="EF41" s="154"/>
      <c r="EG41" s="154"/>
      <c r="EH41" s="154"/>
      <c r="EI41" s="154"/>
      <c r="EJ41" s="154"/>
      <c r="EK41" s="154"/>
      <c r="EL41" s="154"/>
      <c r="EM41" s="154"/>
      <c r="EN41" s="154"/>
      <c r="EO41" s="154"/>
      <c r="EP41" s="154"/>
      <c r="EQ41" s="154"/>
      <c r="ER41" s="154"/>
      <c r="ES41" s="154"/>
      <c r="ET41" s="154"/>
      <c r="EU41" s="154"/>
      <c r="EV41" s="154"/>
      <c r="EW41" s="154"/>
      <c r="EX41" s="154"/>
      <c r="EY41" s="154"/>
      <c r="EZ41" s="154"/>
      <c r="FA41" s="154"/>
      <c r="FB41" s="154"/>
      <c r="FC41" s="154"/>
      <c r="FD41" s="154"/>
      <c r="FE41" s="154"/>
      <c r="FF41" s="154"/>
      <c r="FG41" s="154"/>
      <c r="FH41" s="154"/>
      <c r="FI41" s="154"/>
      <c r="FJ41" s="154"/>
      <c r="FK41" s="154"/>
      <c r="FL41" s="154"/>
      <c r="FM41" s="154"/>
      <c r="FN41" s="154"/>
      <c r="FO41" s="154"/>
      <c r="FP41" s="154"/>
      <c r="FQ41" s="154"/>
      <c r="FR41" s="154"/>
      <c r="FS41" s="154"/>
      <c r="FT41" s="154"/>
      <c r="FU41" s="154"/>
      <c r="FV41" s="154"/>
      <c r="FW41" s="154"/>
      <c r="FX41" s="154"/>
      <c r="FY41" s="154"/>
      <c r="FZ41" s="154"/>
      <c r="GA41" s="154"/>
      <c r="GB41" s="154"/>
      <c r="GC41" s="154"/>
      <c r="GD41" s="154"/>
      <c r="GE41" s="154"/>
      <c r="GF41" s="154"/>
      <c r="GG41" s="154"/>
      <c r="GH41" s="154"/>
      <c r="GI41" s="154"/>
      <c r="GJ41" s="154"/>
      <c r="GK41" s="154"/>
      <c r="GL41" s="154"/>
      <c r="GM41" s="154"/>
      <c r="GN41" s="154"/>
      <c r="GO41" s="154"/>
      <c r="GP41" s="154"/>
      <c r="GQ41" s="154"/>
      <c r="GR41" s="154"/>
      <c r="GS41" s="154"/>
      <c r="GT41" s="154"/>
      <c r="GU41" s="154"/>
      <c r="GV41" s="154"/>
      <c r="GW41" s="154"/>
      <c r="GX41" s="154"/>
      <c r="GY41" s="154"/>
      <c r="GZ41" s="154"/>
      <c r="HA41" s="154"/>
      <c r="HB41" s="154"/>
      <c r="HC41" s="154"/>
      <c r="HD41" s="154"/>
      <c r="HE41" s="154"/>
      <c r="HF41" s="154"/>
      <c r="HG41" s="154"/>
      <c r="HH41" s="154"/>
      <c r="HI41" s="154"/>
      <c r="HJ41" s="154"/>
      <c r="HK41" s="154"/>
      <c r="HL41" s="154"/>
      <c r="HM41" s="154"/>
      <c r="HN41" s="154"/>
      <c r="HO41" s="154"/>
      <c r="HP41" s="154"/>
      <c r="HQ41" s="154"/>
      <c r="HR41" s="154"/>
      <c r="HS41" s="154"/>
      <c r="HT41" s="154"/>
      <c r="HU41" s="154"/>
      <c r="HV41" s="154"/>
      <c r="HW41" s="154"/>
      <c r="HX41" s="154"/>
      <c r="HY41" s="154"/>
      <c r="HZ41" s="154"/>
      <c r="IA41" s="154"/>
      <c r="IB41" s="154"/>
      <c r="IC41" s="154"/>
      <c r="ID41" s="154"/>
      <c r="IE41" s="154"/>
      <c r="IF41" s="154"/>
      <c r="IG41" s="154"/>
      <c r="IH41" s="154"/>
      <c r="II41" s="154"/>
      <c r="IJ41" s="154"/>
      <c r="IK41" s="154"/>
      <c r="IL41" s="154"/>
      <c r="IM41" s="154"/>
      <c r="IN41" s="154"/>
      <c r="IO41" s="154"/>
      <c r="IP41" s="154"/>
      <c r="IQ41" s="154"/>
      <c r="IR41" s="154"/>
      <c r="IS41" s="154"/>
      <c r="IT41" s="154"/>
      <c r="IU41" s="154"/>
      <c r="IV41" s="154"/>
      <c r="IW41" s="154"/>
      <c r="IX41" s="154"/>
      <c r="IY41" s="154"/>
      <c r="IZ41" s="154"/>
      <c r="JA41" s="154"/>
      <c r="JB41" s="154"/>
      <c r="JC41" s="154"/>
      <c r="JD41" s="154"/>
      <c r="JE41" s="154"/>
      <c r="JF41" s="154"/>
      <c r="JG41" s="154"/>
      <c r="JH41" s="154"/>
      <c r="JI41" s="154"/>
      <c r="JJ41" s="154"/>
      <c r="JK41" s="154"/>
      <c r="JL41" s="154"/>
      <c r="JM41" s="154"/>
      <c r="JN41" s="154"/>
      <c r="JO41" s="154"/>
      <c r="JP41" s="154"/>
      <c r="JQ41" s="154"/>
      <c r="JR41" s="154"/>
      <c r="JS41" s="154"/>
      <c r="JT41" s="154"/>
      <c r="JU41" s="154"/>
      <c r="JV41" s="154"/>
      <c r="JW41" s="154"/>
      <c r="JX41" s="154"/>
      <c r="JY41" s="154"/>
      <c r="JZ41" s="154"/>
      <c r="KA41" s="154"/>
      <c r="KB41" s="154"/>
      <c r="KC41" s="154"/>
      <c r="KD41" s="154"/>
      <c r="KE41" s="154"/>
      <c r="KF41" s="154"/>
      <c r="KG41" s="154"/>
      <c r="KH41" s="154"/>
      <c r="KI41" s="154"/>
      <c r="KJ41" s="154"/>
      <c r="KK41" s="154"/>
      <c r="KL41" s="154"/>
      <c r="KM41" s="154"/>
      <c r="KN41" s="154"/>
      <c r="KO41" s="154"/>
      <c r="KP41" s="154"/>
      <c r="KQ41" s="154"/>
      <c r="KR41" s="154"/>
      <c r="KS41" s="154"/>
      <c r="KT41" s="154"/>
      <c r="KU41" s="154"/>
      <c r="KV41" s="154"/>
      <c r="KW41" s="154"/>
      <c r="KX41" s="154"/>
      <c r="KY41" s="154"/>
      <c r="KZ41" s="154"/>
      <c r="LA41" s="154"/>
      <c r="LB41" s="154"/>
      <c r="LC41" s="154"/>
      <c r="LD41" s="154"/>
      <c r="LE41" s="154"/>
      <c r="LF41" s="154"/>
      <c r="LG41" s="154"/>
      <c r="LH41" s="154"/>
      <c r="LI41" s="154"/>
      <c r="LJ41" s="154"/>
      <c r="LK41" s="154"/>
      <c r="LL41" s="154"/>
      <c r="LM41" s="154"/>
      <c r="LN41" s="154"/>
      <c r="LO41" s="154"/>
      <c r="LP41" s="154"/>
      <c r="LQ41" s="154"/>
      <c r="LR41" s="154"/>
      <c r="LS41" s="154"/>
      <c r="LT41" s="154"/>
      <c r="LU41" s="154"/>
    </row>
    <row r="42" spans="1:1027" s="30" customFormat="1" ht="15" customHeight="1">
      <c r="A42" s="349"/>
      <c r="B42" s="26"/>
      <c r="C42" s="27"/>
      <c r="D42" s="26"/>
      <c r="E42" s="26"/>
      <c r="F42" s="28"/>
      <c r="G42" s="28"/>
      <c r="H42" s="264"/>
      <c r="I42" s="28"/>
      <c r="J42" s="29"/>
      <c r="K42" s="29"/>
      <c r="L42" s="29"/>
      <c r="M42" s="169"/>
      <c r="N42" s="198"/>
      <c r="O42" s="186"/>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29"/>
      <c r="BC42" s="29"/>
      <c r="BD42" s="29"/>
      <c r="BE42" s="29"/>
      <c r="BF42" s="29"/>
      <c r="BG42" s="29"/>
      <c r="BH42" s="29"/>
      <c r="BI42" s="29"/>
      <c r="BJ42" s="29"/>
      <c r="BK42" s="29"/>
      <c r="BL42" s="29"/>
      <c r="BM42" s="29"/>
      <c r="BN42" s="29"/>
      <c r="BO42" s="29"/>
      <c r="BP42" s="29"/>
      <c r="BQ42" s="29"/>
      <c r="BR42" s="29"/>
      <c r="BS42" s="29"/>
      <c r="BT42" s="29"/>
      <c r="BU42" s="29"/>
      <c r="BV42" s="29"/>
      <c r="BW42" s="29"/>
      <c r="BX42" s="158"/>
      <c r="BY42" s="158"/>
      <c r="BZ42" s="158"/>
      <c r="CA42" s="158"/>
      <c r="CB42" s="158"/>
      <c r="CC42" s="158"/>
      <c r="CD42" s="158"/>
      <c r="CE42" s="154"/>
      <c r="CF42" s="154"/>
      <c r="CG42" s="154"/>
      <c r="CH42" s="154"/>
      <c r="CI42" s="154"/>
      <c r="CJ42" s="154"/>
      <c r="CK42" s="154"/>
      <c r="CL42" s="154"/>
      <c r="CM42" s="154"/>
      <c r="CN42" s="154"/>
      <c r="CO42" s="154"/>
      <c r="CP42" s="154"/>
      <c r="CQ42" s="154"/>
      <c r="CR42" s="154"/>
      <c r="CS42" s="154"/>
      <c r="CT42" s="154"/>
      <c r="CU42" s="154"/>
      <c r="CV42" s="154"/>
      <c r="CW42" s="154"/>
      <c r="CX42" s="154"/>
      <c r="CY42" s="154"/>
      <c r="CZ42" s="154"/>
      <c r="DA42" s="154"/>
      <c r="DB42" s="154"/>
      <c r="DC42" s="154"/>
      <c r="DD42" s="154"/>
      <c r="DE42" s="154"/>
      <c r="DF42" s="154"/>
      <c r="DG42" s="154"/>
      <c r="DH42" s="154"/>
      <c r="DI42" s="154"/>
      <c r="DJ42" s="154"/>
      <c r="DK42" s="154"/>
      <c r="DL42" s="154"/>
      <c r="DM42" s="154"/>
      <c r="DN42" s="154"/>
      <c r="DO42" s="154"/>
      <c r="DP42" s="154"/>
      <c r="DQ42" s="154"/>
      <c r="DR42" s="154"/>
      <c r="DS42" s="154"/>
      <c r="DT42" s="154"/>
      <c r="DU42" s="154"/>
      <c r="DV42" s="154"/>
      <c r="DW42" s="154"/>
      <c r="DX42" s="154"/>
      <c r="DY42" s="154"/>
      <c r="DZ42" s="154"/>
      <c r="EA42" s="154"/>
      <c r="EB42" s="154"/>
      <c r="EC42" s="154"/>
      <c r="ED42" s="154"/>
      <c r="EE42" s="154"/>
      <c r="EF42" s="154"/>
      <c r="EG42" s="154"/>
      <c r="EH42" s="154"/>
      <c r="EI42" s="154"/>
      <c r="EJ42" s="154"/>
      <c r="EK42" s="154"/>
      <c r="EL42" s="154"/>
      <c r="EM42" s="154"/>
      <c r="EN42" s="154"/>
      <c r="EO42" s="154"/>
      <c r="EP42" s="154"/>
      <c r="EQ42" s="154"/>
      <c r="ER42" s="154"/>
      <c r="ES42" s="154"/>
      <c r="ET42" s="154"/>
      <c r="EU42" s="154"/>
      <c r="EV42" s="154"/>
      <c r="EW42" s="154"/>
      <c r="EX42" s="154"/>
      <c r="EY42" s="154"/>
      <c r="EZ42" s="154"/>
      <c r="FA42" s="154"/>
      <c r="FB42" s="154"/>
      <c r="FC42" s="154"/>
      <c r="FD42" s="154"/>
      <c r="FE42" s="154"/>
      <c r="FF42" s="154"/>
      <c r="FG42" s="154"/>
      <c r="FH42" s="154"/>
      <c r="FI42" s="154"/>
      <c r="FJ42" s="154"/>
      <c r="FK42" s="154"/>
      <c r="FL42" s="154"/>
      <c r="FM42" s="154"/>
      <c r="FN42" s="154"/>
      <c r="FO42" s="154"/>
      <c r="FP42" s="154"/>
      <c r="FQ42" s="154"/>
      <c r="FR42" s="154"/>
      <c r="FS42" s="154"/>
      <c r="FT42" s="154"/>
      <c r="FU42" s="154"/>
      <c r="FV42" s="154"/>
      <c r="FW42" s="154"/>
      <c r="FX42" s="154"/>
      <c r="FY42" s="154"/>
      <c r="FZ42" s="154"/>
      <c r="GA42" s="154"/>
      <c r="GB42" s="154"/>
      <c r="GC42" s="154"/>
      <c r="GD42" s="154"/>
      <c r="GE42" s="154"/>
      <c r="GF42" s="154"/>
      <c r="GG42" s="154"/>
      <c r="GH42" s="154"/>
      <c r="GI42" s="154"/>
      <c r="GJ42" s="154"/>
      <c r="GK42" s="154"/>
      <c r="GL42" s="154"/>
      <c r="GM42" s="154"/>
      <c r="GN42" s="154"/>
      <c r="GO42" s="154"/>
      <c r="GP42" s="154"/>
      <c r="GQ42" s="154"/>
      <c r="GR42" s="154"/>
      <c r="GS42" s="154"/>
      <c r="GT42" s="154"/>
      <c r="GU42" s="154"/>
      <c r="GV42" s="154"/>
      <c r="GW42" s="154"/>
      <c r="GX42" s="154"/>
      <c r="GY42" s="154"/>
      <c r="GZ42" s="154"/>
      <c r="HA42" s="154"/>
      <c r="HB42" s="154"/>
      <c r="HC42" s="154"/>
      <c r="HD42" s="154"/>
      <c r="HE42" s="154"/>
      <c r="HF42" s="154"/>
      <c r="HG42" s="154"/>
      <c r="HH42" s="154"/>
      <c r="HI42" s="154"/>
      <c r="HJ42" s="154"/>
      <c r="HK42" s="154"/>
      <c r="HL42" s="154"/>
      <c r="HM42" s="154"/>
      <c r="HN42" s="154"/>
      <c r="HO42" s="154"/>
      <c r="HP42" s="154"/>
      <c r="HQ42" s="154"/>
      <c r="HR42" s="154"/>
      <c r="HS42" s="154"/>
      <c r="HT42" s="154"/>
      <c r="HU42" s="154"/>
      <c r="HV42" s="154"/>
      <c r="HW42" s="154"/>
      <c r="HX42" s="154"/>
      <c r="HY42" s="154"/>
      <c r="HZ42" s="154"/>
      <c r="IA42" s="154"/>
      <c r="IB42" s="154"/>
      <c r="IC42" s="154"/>
      <c r="ID42" s="154"/>
      <c r="IE42" s="154"/>
      <c r="IF42" s="154"/>
      <c r="IG42" s="154"/>
      <c r="IH42" s="154"/>
      <c r="II42" s="154"/>
      <c r="IJ42" s="154"/>
      <c r="IK42" s="154"/>
      <c r="IL42" s="154"/>
      <c r="IM42" s="154"/>
      <c r="IN42" s="154"/>
      <c r="IO42" s="154"/>
      <c r="IP42" s="154"/>
      <c r="IQ42" s="154"/>
      <c r="IR42" s="154"/>
      <c r="IS42" s="154"/>
      <c r="IT42" s="154"/>
      <c r="IU42" s="154"/>
      <c r="IV42" s="154"/>
      <c r="IW42" s="154"/>
      <c r="IX42" s="154"/>
      <c r="IY42" s="154"/>
      <c r="IZ42" s="154"/>
      <c r="JA42" s="154"/>
      <c r="JB42" s="154"/>
      <c r="JC42" s="154"/>
      <c r="JD42" s="154"/>
      <c r="JE42" s="154"/>
      <c r="JF42" s="154"/>
      <c r="JG42" s="154"/>
      <c r="JH42" s="154"/>
      <c r="JI42" s="154"/>
      <c r="JJ42" s="154"/>
      <c r="JK42" s="154"/>
      <c r="JL42" s="154"/>
      <c r="JM42" s="154"/>
      <c r="JN42" s="154"/>
      <c r="JO42" s="154"/>
      <c r="JP42" s="154"/>
      <c r="JQ42" s="154"/>
      <c r="JR42" s="154"/>
      <c r="JS42" s="154"/>
      <c r="JT42" s="154"/>
      <c r="JU42" s="154"/>
      <c r="JV42" s="154"/>
      <c r="JW42" s="154"/>
      <c r="JX42" s="154"/>
      <c r="JY42" s="154"/>
      <c r="JZ42" s="154"/>
      <c r="KA42" s="154"/>
      <c r="KB42" s="154"/>
      <c r="KC42" s="154"/>
      <c r="KD42" s="154"/>
      <c r="KE42" s="154"/>
      <c r="KF42" s="154"/>
      <c r="KG42" s="154"/>
      <c r="KH42" s="154"/>
      <c r="KI42" s="154"/>
      <c r="KJ42" s="154"/>
      <c r="KK42" s="154"/>
      <c r="KL42" s="154"/>
      <c r="KM42" s="154"/>
      <c r="KN42" s="154"/>
      <c r="KO42" s="154"/>
      <c r="KP42" s="154"/>
      <c r="KQ42" s="154"/>
      <c r="KR42" s="154"/>
      <c r="KS42" s="154"/>
      <c r="KT42" s="154"/>
      <c r="KU42" s="154"/>
      <c r="KV42" s="154"/>
      <c r="KW42" s="154"/>
      <c r="KX42" s="154"/>
      <c r="KY42" s="154"/>
      <c r="KZ42" s="154"/>
      <c r="LA42" s="154"/>
      <c r="LB42" s="154"/>
      <c r="LC42" s="154"/>
      <c r="LD42" s="154"/>
      <c r="LE42" s="154"/>
      <c r="LF42" s="154"/>
      <c r="LG42" s="154"/>
      <c r="LH42" s="154"/>
      <c r="LI42" s="154"/>
      <c r="LJ42" s="154"/>
      <c r="LK42" s="154"/>
      <c r="LL42" s="154"/>
      <c r="LM42" s="154"/>
      <c r="LN42" s="154"/>
      <c r="LO42" s="154"/>
      <c r="LP42" s="154"/>
      <c r="LQ42" s="154"/>
      <c r="LR42" s="154"/>
      <c r="LS42" s="154"/>
      <c r="LT42" s="154"/>
      <c r="LU42" s="154"/>
    </row>
    <row r="43" spans="1:1027" ht="15">
      <c r="A43" s="349"/>
      <c r="B43" s="397" t="s">
        <v>308</v>
      </c>
      <c r="C43" s="331" t="s">
        <v>39</v>
      </c>
      <c r="D43" s="9" t="s">
        <v>12</v>
      </c>
      <c r="E43" s="9" t="s">
        <v>13</v>
      </c>
      <c r="F43" s="21" t="s">
        <v>325</v>
      </c>
      <c r="G43" s="21" t="s">
        <v>335</v>
      </c>
      <c r="H43" s="257" t="s">
        <v>336</v>
      </c>
      <c r="I43" s="10" t="s">
        <v>216</v>
      </c>
      <c r="J43" s="241" t="s">
        <v>40</v>
      </c>
      <c r="K43" s="242" t="s">
        <v>22</v>
      </c>
      <c r="L43" s="242" t="s">
        <v>159</v>
      </c>
      <c r="M43" s="171"/>
      <c r="N43" s="308"/>
      <c r="O43" s="181">
        <v>38.485712811693901</v>
      </c>
      <c r="P43" s="64">
        <v>39.553884780739466</v>
      </c>
      <c r="Q43" s="64">
        <v>40.358628432215539</v>
      </c>
      <c r="R43" s="64">
        <v>40.697067106143116</v>
      </c>
      <c r="S43" s="64">
        <v>41.024673774720554</v>
      </c>
      <c r="T43" s="64">
        <v>41.344526454571515</v>
      </c>
      <c r="U43" s="64">
        <v>41.388663475685483</v>
      </c>
      <c r="V43" s="64">
        <v>42.262130218782836</v>
      </c>
      <c r="W43" s="64">
        <v>43.683665329129653</v>
      </c>
      <c r="X43" s="64">
        <v>43.844821343269317</v>
      </c>
      <c r="Y43" s="64">
        <v>44.833348810547434</v>
      </c>
      <c r="Z43" s="64">
        <v>45.378644750167197</v>
      </c>
      <c r="AA43" s="64">
        <v>45.354782822203113</v>
      </c>
      <c r="AB43" s="64">
        <v>44.864314703353394</v>
      </c>
      <c r="AC43" s="64">
        <v>44.92194420559855</v>
      </c>
      <c r="AD43" s="64">
        <v>44.374855288048153</v>
      </c>
      <c r="AE43" s="64">
        <v>44.561757819814659</v>
      </c>
      <c r="AF43" s="64">
        <v>44.964731451227671</v>
      </c>
      <c r="AG43" s="64">
        <v>43.884502302474438</v>
      </c>
      <c r="AH43" s="64">
        <v>43.531723120282791</v>
      </c>
      <c r="AI43" s="64">
        <v>43.552773736505209</v>
      </c>
      <c r="AJ43" s="64">
        <v>43.522171316888603</v>
      </c>
      <c r="AK43" s="64">
        <v>43.388587637065008</v>
      </c>
      <c r="AL43" s="64">
        <v>43.065865426445747</v>
      </c>
      <c r="AM43" s="64">
        <v>43.41359771334578</v>
      </c>
      <c r="AN43" s="64">
        <v>43.816422876653974</v>
      </c>
      <c r="AO43" s="64">
        <v>43.894432473165189</v>
      </c>
      <c r="AP43" s="64">
        <v>44.198473926079494</v>
      </c>
      <c r="AQ43" s="64"/>
      <c r="AR43" s="64"/>
      <c r="AS43" s="64"/>
      <c r="AT43" s="64"/>
      <c r="AU43" s="64"/>
      <c r="AV43" s="64"/>
      <c r="AW43" s="64"/>
      <c r="AX43" s="64"/>
      <c r="AY43" s="64"/>
      <c r="AZ43" s="64"/>
      <c r="BA43" s="64"/>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158"/>
      <c r="BY43" s="158"/>
      <c r="BZ43" s="158"/>
      <c r="CA43" s="158"/>
      <c r="CB43" s="158"/>
      <c r="CC43" s="158"/>
      <c r="CD43" s="158"/>
    </row>
    <row r="44" spans="1:1027" ht="12.75" hidden="1" customHeight="1">
      <c r="A44" s="349"/>
      <c r="B44" s="398"/>
      <c r="C44" s="332"/>
      <c r="D44" s="9" t="s">
        <v>15</v>
      </c>
      <c r="E44" s="9"/>
      <c r="F44" s="21" t="s">
        <v>325</v>
      </c>
      <c r="G44" s="21"/>
      <c r="H44" s="258"/>
      <c r="I44" s="10" t="s">
        <v>216</v>
      </c>
      <c r="J44" s="241"/>
      <c r="K44" s="242"/>
      <c r="L44" s="242"/>
      <c r="M44" s="171"/>
      <c r="N44" s="308"/>
      <c r="O44" s="181"/>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64"/>
      <c r="AZ44" s="64"/>
      <c r="BA44" s="64"/>
      <c r="BB44" s="241"/>
      <c r="BC44" s="241"/>
      <c r="BD44" s="241"/>
      <c r="BE44" s="241"/>
      <c r="BF44" s="241"/>
      <c r="BG44" s="241"/>
      <c r="BH44" s="241"/>
      <c r="BI44" s="241"/>
      <c r="BJ44" s="241"/>
      <c r="BK44" s="241"/>
      <c r="BL44" s="241"/>
      <c r="BM44" s="241"/>
      <c r="BN44" s="241"/>
      <c r="BO44" s="241"/>
      <c r="BP44" s="241"/>
      <c r="BQ44" s="241"/>
      <c r="BR44" s="241"/>
      <c r="BS44" s="241"/>
      <c r="BT44" s="241"/>
      <c r="BU44" s="241"/>
      <c r="BV44" s="241"/>
      <c r="BW44" s="241"/>
      <c r="BX44" s="158"/>
      <c r="BY44" s="158"/>
      <c r="BZ44" s="158"/>
      <c r="CA44" s="158"/>
      <c r="CB44" s="158"/>
      <c r="CC44" s="158"/>
      <c r="CD44" s="158"/>
    </row>
    <row r="45" spans="1:1027" s="52" customFormat="1" ht="38.25">
      <c r="A45" s="349"/>
      <c r="B45" s="398"/>
      <c r="C45" s="103" t="s">
        <v>309</v>
      </c>
      <c r="D45" s="23" t="s">
        <v>48</v>
      </c>
      <c r="E45" s="23" t="s">
        <v>49</v>
      </c>
      <c r="F45" s="13" t="s">
        <v>325</v>
      </c>
      <c r="G45" s="13"/>
      <c r="H45" s="261"/>
      <c r="I45" s="104" t="s">
        <v>216</v>
      </c>
      <c r="J45" s="58" t="s">
        <v>40</v>
      </c>
      <c r="K45" s="14" t="s">
        <v>75</v>
      </c>
      <c r="L45" s="105" t="s">
        <v>159</v>
      </c>
      <c r="M45" s="172" t="s">
        <v>212</v>
      </c>
      <c r="N45" s="305" t="s">
        <v>374</v>
      </c>
      <c r="O45" s="188"/>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v>41.760271876959123</v>
      </c>
      <c r="AO45" s="82">
        <v>40.832542262040256</v>
      </c>
      <c r="AP45" s="82">
        <v>39.904812647121389</v>
      </c>
      <c r="AQ45" s="82">
        <v>38.977083032202522</v>
      </c>
      <c r="AR45" s="82">
        <v>38.049353417283655</v>
      </c>
      <c r="AS45" s="82">
        <v>37.121623802364788</v>
      </c>
      <c r="AT45" s="82">
        <v>36.541798624536575</v>
      </c>
      <c r="AU45" s="82">
        <v>35.961973446708363</v>
      </c>
      <c r="AV45" s="82">
        <v>35.382148268880144</v>
      </c>
      <c r="AW45" s="82">
        <v>34.802323091051932</v>
      </c>
      <c r="AX45" s="82">
        <v>34.222497913223719</v>
      </c>
      <c r="AY45" s="82">
        <v>33.642672735395507</v>
      </c>
      <c r="AZ45" s="82">
        <v>33.062847557567288</v>
      </c>
      <c r="BA45" s="82">
        <v>32.483022379739076</v>
      </c>
      <c r="BB45" s="82">
        <v>31.90319720191086</v>
      </c>
      <c r="BC45" s="82">
        <v>31.323372024082644</v>
      </c>
      <c r="BD45" s="82">
        <v>30.960161543403874</v>
      </c>
      <c r="BE45" s="82">
        <v>30.596951062725104</v>
      </c>
      <c r="BF45" s="82">
        <v>30.233740582046334</v>
      </c>
      <c r="BG45" s="82">
        <v>29.870530101367564</v>
      </c>
      <c r="BH45" s="82">
        <v>29.507319620688794</v>
      </c>
      <c r="BI45" s="58"/>
      <c r="BJ45" s="58"/>
      <c r="BK45" s="58"/>
      <c r="BL45" s="58"/>
      <c r="BM45" s="58"/>
      <c r="BN45" s="58"/>
      <c r="BO45" s="58"/>
      <c r="BP45" s="58"/>
      <c r="BQ45" s="58"/>
      <c r="BR45" s="58"/>
      <c r="BS45" s="58"/>
      <c r="BT45" s="58"/>
      <c r="BU45" s="58"/>
      <c r="BV45" s="58"/>
      <c r="BW45" s="58"/>
      <c r="BX45" s="158"/>
      <c r="BY45" s="158"/>
      <c r="BZ45" s="158"/>
      <c r="CA45" s="158"/>
      <c r="CB45" s="158"/>
      <c r="CC45" s="158"/>
      <c r="CD45" s="158"/>
      <c r="CE45" s="154"/>
      <c r="CF45" s="154"/>
      <c r="CG45" s="154"/>
      <c r="CH45" s="154"/>
      <c r="CI45" s="154"/>
      <c r="CJ45" s="154"/>
      <c r="CK45" s="154"/>
      <c r="CL45" s="154"/>
      <c r="CM45" s="154"/>
      <c r="CN45" s="154"/>
      <c r="CO45" s="154"/>
      <c r="CP45" s="154"/>
      <c r="CQ45" s="154"/>
      <c r="CR45" s="154"/>
      <c r="CS45" s="154"/>
      <c r="CT45" s="154"/>
      <c r="CU45" s="154"/>
      <c r="CV45" s="154"/>
      <c r="CW45" s="154"/>
      <c r="CX45" s="154"/>
      <c r="CY45" s="154"/>
      <c r="CZ45" s="154"/>
      <c r="DA45" s="154"/>
      <c r="DB45" s="154"/>
      <c r="DC45" s="154"/>
      <c r="DD45" s="154"/>
      <c r="DE45" s="154"/>
      <c r="DF45" s="154"/>
      <c r="DG45" s="154"/>
      <c r="DH45" s="154"/>
      <c r="DI45" s="154"/>
      <c r="DJ45" s="154"/>
      <c r="DK45" s="154"/>
      <c r="DL45" s="154"/>
      <c r="DM45" s="154"/>
      <c r="DN45" s="154"/>
      <c r="DO45" s="154"/>
      <c r="DP45" s="154"/>
      <c r="DQ45" s="154"/>
      <c r="DR45" s="154"/>
      <c r="DS45" s="154"/>
      <c r="DT45" s="154"/>
      <c r="DU45" s="154"/>
      <c r="DV45" s="154"/>
      <c r="DW45" s="154"/>
      <c r="DX45" s="154"/>
      <c r="DY45" s="154"/>
      <c r="DZ45" s="154"/>
      <c r="EA45" s="154"/>
      <c r="EB45" s="154"/>
      <c r="EC45" s="154"/>
      <c r="ED45" s="154"/>
      <c r="EE45" s="154"/>
      <c r="EF45" s="154"/>
      <c r="EG45" s="154"/>
      <c r="EH45" s="154"/>
      <c r="EI45" s="154"/>
      <c r="EJ45" s="154"/>
      <c r="EK45" s="154"/>
      <c r="EL45" s="154"/>
      <c r="EM45" s="154"/>
      <c r="EN45" s="154"/>
      <c r="EO45" s="154"/>
      <c r="EP45" s="154"/>
      <c r="EQ45" s="154"/>
      <c r="ER45" s="154"/>
      <c r="ES45" s="154"/>
      <c r="ET45" s="154"/>
      <c r="EU45" s="154"/>
      <c r="EV45" s="154"/>
      <c r="EW45" s="154"/>
      <c r="EX45" s="154"/>
      <c r="EY45" s="154"/>
      <c r="EZ45" s="154"/>
      <c r="FA45" s="154"/>
      <c r="FB45" s="154"/>
      <c r="FC45" s="154"/>
      <c r="FD45" s="154"/>
      <c r="FE45" s="154"/>
      <c r="FF45" s="154"/>
      <c r="FG45" s="154"/>
      <c r="FH45" s="154"/>
      <c r="FI45" s="154"/>
      <c r="FJ45" s="154"/>
      <c r="FK45" s="154"/>
      <c r="FL45" s="154"/>
      <c r="FM45" s="154"/>
      <c r="FN45" s="154"/>
      <c r="FO45" s="154"/>
      <c r="FP45" s="154"/>
      <c r="FQ45" s="154"/>
      <c r="FR45" s="154"/>
      <c r="FS45" s="154"/>
      <c r="FT45" s="154"/>
      <c r="FU45" s="154"/>
      <c r="FV45" s="154"/>
      <c r="FW45" s="154"/>
      <c r="FX45" s="154"/>
      <c r="FY45" s="154"/>
      <c r="FZ45" s="154"/>
      <c r="GA45" s="154"/>
      <c r="GB45" s="154"/>
      <c r="GC45" s="154"/>
      <c r="GD45" s="154"/>
      <c r="GE45" s="154"/>
      <c r="GF45" s="154"/>
      <c r="GG45" s="154"/>
      <c r="GH45" s="154"/>
      <c r="GI45" s="154"/>
      <c r="GJ45" s="154"/>
      <c r="GK45" s="154"/>
      <c r="GL45" s="154"/>
      <c r="GM45" s="154"/>
      <c r="GN45" s="154"/>
      <c r="GO45" s="154"/>
      <c r="GP45" s="154"/>
      <c r="GQ45" s="154"/>
      <c r="GR45" s="154"/>
      <c r="GS45" s="154"/>
      <c r="GT45" s="154"/>
      <c r="GU45" s="154"/>
      <c r="GV45" s="154"/>
      <c r="GW45" s="154"/>
      <c r="GX45" s="154"/>
      <c r="GY45" s="154"/>
      <c r="GZ45" s="154"/>
      <c r="HA45" s="154"/>
      <c r="HB45" s="154"/>
      <c r="HC45" s="154"/>
      <c r="HD45" s="154"/>
      <c r="HE45" s="154"/>
      <c r="HF45" s="154"/>
      <c r="HG45" s="154"/>
      <c r="HH45" s="154"/>
      <c r="HI45" s="154"/>
      <c r="HJ45" s="154"/>
      <c r="HK45" s="154"/>
      <c r="HL45" s="154"/>
      <c r="HM45" s="154"/>
      <c r="HN45" s="154"/>
      <c r="HO45" s="154"/>
      <c r="HP45" s="154"/>
      <c r="HQ45" s="154"/>
      <c r="HR45" s="154"/>
      <c r="HS45" s="154"/>
      <c r="HT45" s="154"/>
      <c r="HU45" s="154"/>
      <c r="HV45" s="154"/>
      <c r="HW45" s="154"/>
      <c r="HX45" s="154"/>
      <c r="HY45" s="154"/>
      <c r="HZ45" s="154"/>
      <c r="IA45" s="154"/>
      <c r="IB45" s="154"/>
      <c r="IC45" s="154"/>
      <c r="ID45" s="154"/>
      <c r="IE45" s="154"/>
      <c r="IF45" s="154"/>
      <c r="IG45" s="154"/>
      <c r="IH45" s="154"/>
      <c r="II45" s="154"/>
      <c r="IJ45" s="154"/>
      <c r="IK45" s="154"/>
      <c r="IL45" s="154"/>
      <c r="IM45" s="154"/>
      <c r="IN45" s="154"/>
      <c r="IO45" s="154"/>
      <c r="IP45" s="154"/>
      <c r="IQ45" s="154"/>
      <c r="IR45" s="154"/>
      <c r="IS45" s="154"/>
      <c r="IT45" s="154"/>
      <c r="IU45" s="154"/>
      <c r="IV45" s="154"/>
      <c r="IW45" s="154"/>
      <c r="IX45" s="154"/>
      <c r="IY45" s="154"/>
      <c r="IZ45" s="154"/>
      <c r="JA45" s="154"/>
      <c r="JB45" s="154"/>
      <c r="JC45" s="154"/>
      <c r="JD45" s="154"/>
      <c r="JE45" s="154"/>
      <c r="JF45" s="154"/>
      <c r="JG45" s="154"/>
      <c r="JH45" s="154"/>
      <c r="JI45" s="154"/>
      <c r="JJ45" s="154"/>
      <c r="JK45" s="154"/>
      <c r="JL45" s="154"/>
      <c r="JM45" s="154"/>
      <c r="JN45" s="154"/>
      <c r="JO45" s="154"/>
      <c r="JP45" s="154"/>
      <c r="JQ45" s="154"/>
      <c r="JR45" s="154"/>
      <c r="JS45" s="154"/>
      <c r="JT45" s="154"/>
      <c r="JU45" s="154"/>
      <c r="JV45" s="154"/>
      <c r="JW45" s="154"/>
      <c r="JX45" s="154"/>
      <c r="JY45" s="154"/>
      <c r="JZ45" s="154"/>
      <c r="KA45" s="154"/>
      <c r="KB45" s="154"/>
      <c r="KC45" s="154"/>
      <c r="KD45" s="154"/>
      <c r="KE45" s="154"/>
      <c r="KF45" s="154"/>
      <c r="KG45" s="154"/>
      <c r="KH45" s="154"/>
      <c r="KI45" s="154"/>
      <c r="KJ45" s="154"/>
      <c r="KK45" s="154"/>
      <c r="KL45" s="154"/>
      <c r="KM45" s="154"/>
      <c r="KN45" s="154"/>
      <c r="KO45" s="154"/>
      <c r="KP45" s="154"/>
      <c r="KQ45" s="154"/>
      <c r="KR45" s="154"/>
      <c r="KS45" s="154"/>
      <c r="KT45" s="154"/>
      <c r="KU45" s="154"/>
      <c r="KV45" s="154"/>
      <c r="KW45" s="154"/>
      <c r="KX45" s="154"/>
      <c r="KY45" s="154"/>
      <c r="KZ45" s="154"/>
      <c r="LA45" s="154"/>
      <c r="LB45" s="154"/>
      <c r="LC45" s="154"/>
      <c r="LD45" s="154"/>
      <c r="LE45" s="154"/>
      <c r="LF45" s="154"/>
      <c r="LG45" s="154"/>
      <c r="LH45" s="154"/>
      <c r="LI45" s="154"/>
      <c r="LJ45" s="154"/>
      <c r="LK45" s="154"/>
      <c r="LL45" s="154"/>
      <c r="LM45" s="154"/>
      <c r="LN45" s="154"/>
      <c r="LO45" s="154"/>
      <c r="LP45" s="154"/>
      <c r="LQ45" s="154"/>
      <c r="LR45" s="154"/>
      <c r="LS45" s="154"/>
      <c r="LT45" s="154"/>
      <c r="LU45" s="154"/>
      <c r="LV45" s="47"/>
      <c r="LW45" s="47"/>
      <c r="LX45" s="47"/>
      <c r="LY45" s="47"/>
      <c r="LZ45" s="47"/>
      <c r="MA45" s="47"/>
      <c r="MB45" s="47"/>
      <c r="MC45" s="47"/>
      <c r="MD45" s="47"/>
      <c r="ME45" s="47"/>
      <c r="MF45" s="47"/>
      <c r="MG45" s="47"/>
      <c r="MH45" s="47"/>
      <c r="MI45" s="47"/>
      <c r="MJ45" s="47"/>
      <c r="MK45" s="47"/>
      <c r="ML45" s="47"/>
      <c r="MM45" s="47"/>
      <c r="MN45" s="47"/>
      <c r="MO45" s="47"/>
      <c r="MP45" s="47"/>
      <c r="MQ45" s="47"/>
      <c r="MR45" s="47"/>
      <c r="MS45" s="47"/>
      <c r="MT45" s="47"/>
      <c r="MU45" s="47"/>
      <c r="MV45" s="47"/>
      <c r="MW45" s="47"/>
      <c r="MX45" s="47"/>
      <c r="MY45" s="47"/>
      <c r="MZ45" s="47"/>
      <c r="NA45" s="47"/>
      <c r="NB45" s="47"/>
      <c r="NC45" s="47"/>
      <c r="ND45" s="47"/>
      <c r="NE45" s="47"/>
      <c r="NF45" s="47"/>
      <c r="NG45" s="47"/>
      <c r="NH45" s="47"/>
      <c r="NI45" s="47"/>
      <c r="NJ45" s="47"/>
      <c r="NK45" s="47"/>
      <c r="NL45" s="47"/>
      <c r="NM45" s="47"/>
      <c r="NN45" s="47"/>
      <c r="NO45" s="47"/>
      <c r="NP45" s="47"/>
      <c r="NQ45" s="47"/>
      <c r="NR45" s="47"/>
      <c r="NS45" s="47"/>
      <c r="NT45" s="47"/>
      <c r="NU45" s="47"/>
      <c r="NV45" s="47"/>
      <c r="NW45" s="47"/>
      <c r="NX45" s="47"/>
      <c r="NY45" s="47"/>
      <c r="NZ45" s="47"/>
      <c r="OA45" s="47"/>
      <c r="OB45" s="47"/>
      <c r="OC45" s="47"/>
      <c r="OD45" s="47"/>
      <c r="OE45" s="47"/>
      <c r="OF45" s="47"/>
      <c r="OG45" s="47"/>
      <c r="OH45" s="47"/>
      <c r="OI45" s="47"/>
      <c r="OJ45" s="47"/>
      <c r="OK45" s="47"/>
      <c r="OL45" s="47"/>
      <c r="OM45" s="47"/>
      <c r="ON45" s="47"/>
      <c r="OO45" s="47"/>
      <c r="OP45" s="47"/>
      <c r="OQ45" s="47"/>
      <c r="OR45" s="47"/>
      <c r="OS45" s="47"/>
      <c r="OT45" s="47"/>
      <c r="OU45" s="47"/>
      <c r="OV45" s="47"/>
      <c r="OW45" s="47"/>
      <c r="OX45" s="47"/>
      <c r="OY45" s="47"/>
      <c r="OZ45" s="47"/>
      <c r="PA45" s="47"/>
      <c r="PB45" s="47"/>
      <c r="PC45" s="47"/>
      <c r="PD45" s="47"/>
      <c r="PE45" s="47"/>
      <c r="PF45" s="47"/>
      <c r="PG45" s="47"/>
      <c r="PH45" s="47"/>
      <c r="PI45" s="47"/>
      <c r="PJ45" s="47"/>
      <c r="PK45" s="47"/>
      <c r="PL45" s="47"/>
      <c r="PM45" s="47"/>
      <c r="PN45" s="47"/>
      <c r="PO45" s="47"/>
      <c r="PP45" s="47"/>
      <c r="PQ45" s="47"/>
      <c r="PR45" s="47"/>
      <c r="PS45" s="47"/>
      <c r="PT45" s="47"/>
      <c r="PU45" s="47"/>
      <c r="PV45" s="47"/>
      <c r="PW45" s="47"/>
      <c r="PX45" s="47"/>
      <c r="PY45" s="47"/>
      <c r="PZ45" s="47"/>
      <c r="QA45" s="47"/>
      <c r="QB45" s="47"/>
      <c r="QC45" s="47"/>
      <c r="QD45" s="47"/>
      <c r="QE45" s="47"/>
      <c r="QF45" s="47"/>
      <c r="QG45" s="47"/>
      <c r="QH45" s="47"/>
      <c r="QI45" s="47"/>
      <c r="QJ45" s="47"/>
      <c r="QK45" s="47"/>
      <c r="QL45" s="47"/>
      <c r="QM45" s="47"/>
      <c r="QN45" s="47"/>
      <c r="QO45" s="47"/>
      <c r="QP45" s="47"/>
      <c r="QQ45" s="47"/>
      <c r="QR45" s="47"/>
      <c r="QS45" s="47"/>
      <c r="QT45" s="47"/>
      <c r="QU45" s="47"/>
      <c r="QV45" s="47"/>
      <c r="QW45" s="47"/>
      <c r="QX45" s="47"/>
      <c r="QY45" s="47"/>
      <c r="QZ45" s="47"/>
      <c r="RA45" s="47"/>
      <c r="RB45" s="47"/>
      <c r="RC45" s="47"/>
      <c r="RD45" s="47"/>
      <c r="RE45" s="47"/>
      <c r="RF45" s="47"/>
      <c r="RG45" s="47"/>
      <c r="RH45" s="47"/>
      <c r="RI45" s="47"/>
      <c r="RJ45" s="47"/>
      <c r="RK45" s="47"/>
      <c r="RL45" s="47"/>
      <c r="RM45" s="47"/>
      <c r="RN45" s="47"/>
      <c r="RO45" s="47"/>
      <c r="RP45" s="47"/>
      <c r="RQ45" s="47"/>
      <c r="RR45" s="47"/>
      <c r="RS45" s="47"/>
      <c r="RT45" s="47"/>
      <c r="RU45" s="47"/>
      <c r="RV45" s="47"/>
      <c r="RW45" s="47"/>
      <c r="RX45" s="47"/>
      <c r="RY45" s="47"/>
      <c r="RZ45" s="47"/>
      <c r="SA45" s="47"/>
      <c r="SB45" s="47"/>
      <c r="SC45" s="47"/>
      <c r="SD45" s="47"/>
      <c r="SE45" s="47"/>
      <c r="SF45" s="47"/>
      <c r="SG45" s="47"/>
      <c r="SH45" s="47"/>
      <c r="SI45" s="47"/>
      <c r="SJ45" s="47"/>
      <c r="SK45" s="47"/>
      <c r="SL45" s="47"/>
      <c r="SM45" s="47"/>
      <c r="SN45" s="47"/>
      <c r="SO45" s="47"/>
      <c r="SP45" s="47"/>
      <c r="SQ45" s="47"/>
      <c r="SR45" s="47"/>
      <c r="SS45" s="47"/>
      <c r="ST45" s="47"/>
      <c r="SU45" s="47"/>
      <c r="SV45" s="47"/>
      <c r="SW45" s="47"/>
      <c r="SX45" s="47"/>
      <c r="SY45" s="47"/>
      <c r="SZ45" s="47"/>
      <c r="TA45" s="47"/>
      <c r="TB45" s="47"/>
      <c r="TC45" s="47"/>
      <c r="TD45" s="47"/>
      <c r="TE45" s="47"/>
      <c r="TF45" s="47"/>
      <c r="TG45" s="47"/>
      <c r="TH45" s="47"/>
      <c r="TI45" s="47"/>
      <c r="TJ45" s="47"/>
      <c r="TK45" s="47"/>
      <c r="TL45" s="47"/>
      <c r="TM45" s="47"/>
      <c r="TN45" s="47"/>
      <c r="TO45" s="47"/>
      <c r="TP45" s="47"/>
      <c r="TQ45" s="47"/>
      <c r="TR45" s="47"/>
      <c r="TS45" s="47"/>
      <c r="TT45" s="47"/>
      <c r="TU45" s="47"/>
      <c r="TV45" s="47"/>
      <c r="TW45" s="47"/>
      <c r="TX45" s="47"/>
      <c r="TY45" s="47"/>
      <c r="TZ45" s="47"/>
      <c r="UA45" s="47"/>
      <c r="UB45" s="47"/>
      <c r="UC45" s="47"/>
      <c r="UD45" s="47"/>
      <c r="UE45" s="47"/>
      <c r="UF45" s="47"/>
      <c r="UG45" s="47"/>
      <c r="UH45" s="47"/>
      <c r="UI45" s="47"/>
      <c r="UJ45" s="47"/>
      <c r="UK45" s="47"/>
      <c r="UL45" s="47"/>
      <c r="UM45" s="47"/>
      <c r="UN45" s="47"/>
      <c r="UO45" s="47"/>
      <c r="UP45" s="47"/>
      <c r="UQ45" s="47"/>
      <c r="UR45" s="47"/>
      <c r="US45" s="47"/>
      <c r="UT45" s="47"/>
      <c r="UU45" s="47"/>
      <c r="UV45" s="47"/>
      <c r="UW45" s="47"/>
      <c r="UX45" s="47"/>
      <c r="UY45" s="47"/>
      <c r="UZ45" s="47"/>
      <c r="VA45" s="47"/>
      <c r="VB45" s="47"/>
      <c r="VC45" s="47"/>
      <c r="VD45" s="47"/>
      <c r="VE45" s="47"/>
      <c r="VF45" s="47"/>
      <c r="VG45" s="47"/>
      <c r="VH45" s="47"/>
      <c r="VI45" s="47"/>
      <c r="VJ45" s="47"/>
      <c r="VK45" s="47"/>
      <c r="VL45" s="47"/>
      <c r="VM45" s="47"/>
      <c r="VN45" s="47"/>
      <c r="VO45" s="47"/>
      <c r="VP45" s="47"/>
      <c r="VQ45" s="47"/>
      <c r="VR45" s="47"/>
      <c r="VS45" s="47"/>
      <c r="VT45" s="47"/>
      <c r="VU45" s="47"/>
      <c r="VV45" s="47"/>
      <c r="VW45" s="47"/>
      <c r="VX45" s="47"/>
      <c r="VY45" s="47"/>
      <c r="VZ45" s="47"/>
      <c r="WA45" s="47"/>
      <c r="WB45" s="47"/>
      <c r="WC45" s="47"/>
      <c r="WD45" s="47"/>
      <c r="WE45" s="47"/>
      <c r="WF45" s="47"/>
      <c r="WG45" s="47"/>
      <c r="WH45" s="47"/>
      <c r="WI45" s="47"/>
      <c r="WJ45" s="47"/>
      <c r="WK45" s="47"/>
      <c r="WL45" s="47"/>
      <c r="WM45" s="47"/>
      <c r="WN45" s="47"/>
      <c r="WO45" s="47"/>
      <c r="WP45" s="47"/>
      <c r="WQ45" s="47"/>
      <c r="WR45" s="47"/>
      <c r="WS45" s="47"/>
      <c r="WT45" s="47"/>
      <c r="WU45" s="47"/>
      <c r="WV45" s="47"/>
      <c r="WW45" s="47"/>
      <c r="WX45" s="47"/>
      <c r="WY45" s="47"/>
      <c r="WZ45" s="47"/>
      <c r="XA45" s="47"/>
      <c r="XB45" s="47"/>
      <c r="XC45" s="47"/>
      <c r="XD45" s="47"/>
      <c r="XE45" s="47"/>
      <c r="XF45" s="47"/>
      <c r="XG45" s="47"/>
      <c r="XH45" s="47"/>
      <c r="XI45" s="47"/>
      <c r="XJ45" s="47"/>
      <c r="XK45" s="47"/>
      <c r="XL45" s="47"/>
      <c r="XM45" s="47"/>
      <c r="XN45" s="47"/>
      <c r="XO45" s="47"/>
      <c r="XP45" s="47"/>
      <c r="XQ45" s="47"/>
      <c r="XR45" s="47"/>
      <c r="XS45" s="47"/>
      <c r="XT45" s="47"/>
      <c r="XU45" s="47"/>
      <c r="XV45" s="47"/>
      <c r="XW45" s="47"/>
      <c r="XX45" s="47"/>
      <c r="XY45" s="47"/>
      <c r="XZ45" s="47"/>
      <c r="YA45" s="47"/>
      <c r="YB45" s="47"/>
      <c r="YC45" s="47"/>
      <c r="YD45" s="47"/>
      <c r="YE45" s="47"/>
      <c r="YF45" s="47"/>
      <c r="YG45" s="47"/>
      <c r="YH45" s="47"/>
      <c r="YI45" s="47"/>
      <c r="YJ45" s="47"/>
      <c r="YK45" s="47"/>
      <c r="YL45" s="47"/>
      <c r="YM45" s="47"/>
      <c r="YN45" s="47"/>
      <c r="YO45" s="47"/>
      <c r="YP45" s="47"/>
      <c r="YQ45" s="47"/>
      <c r="YR45" s="47"/>
      <c r="YS45" s="47"/>
      <c r="YT45" s="47"/>
      <c r="YU45" s="47"/>
      <c r="YV45" s="47"/>
      <c r="YW45" s="47"/>
      <c r="YX45" s="47"/>
      <c r="YY45" s="47"/>
      <c r="YZ45" s="47"/>
      <c r="ZA45" s="47"/>
      <c r="ZB45" s="47"/>
      <c r="ZC45" s="47"/>
      <c r="ZD45" s="47"/>
      <c r="ZE45" s="47"/>
      <c r="ZF45" s="47"/>
      <c r="ZG45" s="47"/>
      <c r="ZH45" s="47"/>
      <c r="ZI45" s="47"/>
      <c r="ZJ45" s="47"/>
      <c r="ZK45" s="47"/>
      <c r="ZL45" s="47"/>
      <c r="ZM45" s="47"/>
      <c r="ZN45" s="47"/>
      <c r="ZO45" s="47"/>
      <c r="ZP45" s="47"/>
      <c r="ZQ45" s="47"/>
      <c r="ZR45" s="47"/>
      <c r="ZS45" s="47"/>
      <c r="ZT45" s="47"/>
      <c r="ZU45" s="47"/>
      <c r="ZV45" s="47"/>
      <c r="ZW45" s="47"/>
      <c r="ZX45" s="47"/>
      <c r="ZY45" s="47"/>
      <c r="ZZ45" s="47"/>
      <c r="AAA45" s="47"/>
      <c r="AAB45" s="47"/>
      <c r="AAC45" s="47"/>
      <c r="AAD45" s="47"/>
      <c r="AAE45" s="47"/>
      <c r="AAF45" s="47"/>
      <c r="AAG45" s="47"/>
      <c r="AAH45" s="47"/>
      <c r="AAI45" s="47"/>
      <c r="AAJ45" s="47"/>
      <c r="AAK45" s="47"/>
      <c r="AAL45" s="47"/>
      <c r="AAM45" s="47"/>
      <c r="AAN45" s="47"/>
      <c r="AAO45" s="47"/>
      <c r="AAP45" s="47"/>
      <c r="AAQ45" s="47"/>
      <c r="AAR45" s="47"/>
      <c r="AAS45" s="47"/>
      <c r="AAT45" s="47"/>
      <c r="AAU45" s="47"/>
      <c r="AAV45" s="47"/>
      <c r="AAW45" s="47"/>
      <c r="AAX45" s="47"/>
      <c r="AAY45" s="47"/>
      <c r="AAZ45" s="47"/>
      <c r="ABA45" s="47"/>
      <c r="ABB45" s="47"/>
      <c r="ABC45" s="47"/>
      <c r="ABD45" s="47"/>
      <c r="ABE45" s="47"/>
      <c r="ABF45" s="47"/>
      <c r="ABG45" s="47"/>
      <c r="ABH45" s="47"/>
      <c r="ABI45" s="47"/>
      <c r="ABJ45" s="47"/>
      <c r="ABK45" s="47"/>
      <c r="ABL45" s="47"/>
      <c r="ABM45" s="47"/>
      <c r="ABN45" s="47"/>
      <c r="ABO45" s="47"/>
      <c r="ABP45" s="47"/>
      <c r="ABQ45" s="47"/>
      <c r="ABR45" s="47"/>
      <c r="ABS45" s="47"/>
      <c r="ABT45" s="47"/>
      <c r="ABU45" s="47"/>
      <c r="ABV45" s="47"/>
      <c r="ABW45" s="47"/>
      <c r="ABX45" s="47"/>
      <c r="ABY45" s="47"/>
      <c r="ABZ45" s="47"/>
      <c r="ACA45" s="47"/>
      <c r="ACB45" s="47"/>
      <c r="ACC45" s="47"/>
      <c r="ACD45" s="47"/>
      <c r="ACE45" s="47"/>
      <c r="ACF45" s="47"/>
      <c r="ACG45" s="47"/>
      <c r="ACH45" s="47"/>
      <c r="ACI45" s="47"/>
      <c r="ACJ45" s="47"/>
      <c r="ACK45" s="47"/>
      <c r="ACL45" s="47"/>
      <c r="ACM45" s="47"/>
      <c r="ACN45" s="47"/>
      <c r="ACO45" s="47"/>
      <c r="ACP45" s="47"/>
      <c r="ACQ45" s="47"/>
      <c r="ACR45" s="47"/>
      <c r="ACS45" s="47"/>
      <c r="ACT45" s="47"/>
      <c r="ACU45" s="47"/>
      <c r="ACV45" s="47"/>
      <c r="ACW45" s="47"/>
      <c r="ACX45" s="47"/>
      <c r="ACY45" s="47"/>
      <c r="ACZ45" s="47"/>
      <c r="ADA45" s="47"/>
      <c r="ADB45" s="47"/>
      <c r="ADC45" s="47"/>
      <c r="ADD45" s="47"/>
      <c r="ADE45" s="47"/>
      <c r="ADF45" s="47"/>
      <c r="ADG45" s="47"/>
      <c r="ADH45" s="47"/>
      <c r="ADI45" s="47"/>
      <c r="ADJ45" s="47"/>
      <c r="ADK45" s="47"/>
      <c r="ADL45" s="47"/>
      <c r="ADM45" s="47"/>
      <c r="ADN45" s="47"/>
      <c r="ADO45" s="47"/>
      <c r="ADP45" s="47"/>
      <c r="ADQ45" s="47"/>
      <c r="ADR45" s="47"/>
      <c r="ADS45" s="47"/>
      <c r="ADT45" s="47"/>
      <c r="ADU45" s="47"/>
      <c r="ADV45" s="47"/>
      <c r="ADW45" s="47"/>
      <c r="ADX45" s="47"/>
      <c r="ADY45" s="47"/>
      <c r="ADZ45" s="47"/>
      <c r="AEA45" s="47"/>
      <c r="AEB45" s="47"/>
      <c r="AEC45" s="47"/>
      <c r="AED45" s="47"/>
      <c r="AEE45" s="47"/>
      <c r="AEF45" s="47"/>
      <c r="AEG45" s="47"/>
      <c r="AEH45" s="47"/>
      <c r="AEI45" s="47"/>
      <c r="AEJ45" s="47"/>
      <c r="AEK45" s="47"/>
      <c r="AEL45" s="47"/>
      <c r="AEM45" s="47"/>
      <c r="AEN45" s="47"/>
      <c r="AEO45" s="47"/>
      <c r="AEP45" s="47"/>
      <c r="AEQ45" s="47"/>
      <c r="AER45" s="47"/>
      <c r="AES45" s="47"/>
      <c r="AET45" s="47"/>
      <c r="AEU45" s="47"/>
      <c r="AEV45" s="47"/>
      <c r="AEW45" s="47"/>
      <c r="AEX45" s="47"/>
      <c r="AEY45" s="47"/>
      <c r="AEZ45" s="47"/>
      <c r="AFA45" s="47"/>
      <c r="AFB45" s="47"/>
      <c r="AFC45" s="47"/>
      <c r="AFD45" s="47"/>
      <c r="AFE45" s="47"/>
      <c r="AFF45" s="47"/>
      <c r="AFG45" s="47"/>
      <c r="AFH45" s="47"/>
      <c r="AFI45" s="47"/>
      <c r="AFJ45" s="47"/>
      <c r="AFK45" s="47"/>
      <c r="AFL45" s="47"/>
      <c r="AFM45" s="47"/>
      <c r="AFN45" s="47"/>
      <c r="AFO45" s="47"/>
      <c r="AFP45" s="47"/>
      <c r="AFQ45" s="47"/>
      <c r="AFR45" s="47"/>
      <c r="AFS45" s="47"/>
      <c r="AFT45" s="47"/>
      <c r="AFU45" s="47"/>
      <c r="AFV45" s="47"/>
      <c r="AFW45" s="47"/>
      <c r="AFX45" s="47"/>
      <c r="AFY45" s="47"/>
      <c r="AFZ45" s="47"/>
      <c r="AGA45" s="47"/>
      <c r="AGB45" s="47"/>
      <c r="AGC45" s="47"/>
      <c r="AGD45" s="47"/>
      <c r="AGE45" s="47"/>
      <c r="AGF45" s="47"/>
      <c r="AGG45" s="47"/>
      <c r="AGH45" s="47"/>
      <c r="AGI45" s="47"/>
      <c r="AGJ45" s="47"/>
      <c r="AGK45" s="47"/>
      <c r="AGL45" s="47"/>
      <c r="AGM45" s="47"/>
      <c r="AGN45" s="47"/>
      <c r="AGO45" s="47"/>
      <c r="AGP45" s="47"/>
      <c r="AGQ45" s="47"/>
      <c r="AGR45" s="47"/>
      <c r="AGS45" s="47"/>
      <c r="AGT45" s="47"/>
      <c r="AGU45" s="47"/>
      <c r="AGV45" s="47"/>
      <c r="AGW45" s="47"/>
      <c r="AGX45" s="47"/>
      <c r="AGY45" s="47"/>
      <c r="AGZ45" s="47"/>
      <c r="AHA45" s="47"/>
      <c r="AHB45" s="47"/>
      <c r="AHC45" s="47"/>
      <c r="AHD45" s="47"/>
      <c r="AHE45" s="47"/>
      <c r="AHF45" s="47"/>
      <c r="AHG45" s="47"/>
      <c r="AHH45" s="47"/>
      <c r="AHI45" s="47"/>
      <c r="AHJ45" s="47"/>
      <c r="AHK45" s="47"/>
      <c r="AHL45" s="47"/>
      <c r="AHM45" s="47"/>
      <c r="AHN45" s="47"/>
      <c r="AHO45" s="47"/>
      <c r="AHP45" s="47"/>
      <c r="AHQ45" s="47"/>
      <c r="AHR45" s="47"/>
      <c r="AHS45" s="47"/>
      <c r="AHT45" s="47"/>
      <c r="AHU45" s="47"/>
      <c r="AHV45" s="47"/>
      <c r="AHW45" s="47"/>
      <c r="AHX45" s="47"/>
      <c r="AHY45" s="47"/>
      <c r="AHZ45" s="47"/>
      <c r="AIA45" s="47"/>
      <c r="AIB45" s="47"/>
      <c r="AIC45" s="47"/>
      <c r="AID45" s="47"/>
      <c r="AIE45" s="47"/>
      <c r="AIF45" s="47"/>
      <c r="AIG45" s="47"/>
      <c r="AIH45" s="47"/>
      <c r="AII45" s="47"/>
      <c r="AIJ45" s="47"/>
      <c r="AIK45" s="47"/>
      <c r="AIL45" s="47"/>
      <c r="AIM45" s="47"/>
      <c r="AIN45" s="47"/>
      <c r="AIO45" s="47"/>
      <c r="AIP45" s="47"/>
      <c r="AIQ45" s="47"/>
      <c r="AIR45" s="47"/>
      <c r="AIS45" s="47"/>
      <c r="AIT45" s="47"/>
      <c r="AIU45" s="47"/>
      <c r="AIV45" s="47"/>
      <c r="AIW45" s="47"/>
      <c r="AIX45" s="47"/>
      <c r="AIY45" s="47"/>
      <c r="AIZ45" s="47"/>
      <c r="AJA45" s="47"/>
      <c r="AJB45" s="47"/>
      <c r="AJC45" s="47"/>
      <c r="AJD45" s="47"/>
      <c r="AJE45" s="47"/>
      <c r="AJF45" s="47"/>
      <c r="AJG45" s="47"/>
      <c r="AJH45" s="47"/>
      <c r="AJI45" s="47"/>
      <c r="AJJ45" s="47"/>
      <c r="AJK45" s="47"/>
      <c r="AJL45" s="47"/>
      <c r="AJM45" s="47"/>
      <c r="AJN45" s="47"/>
      <c r="AJO45" s="47"/>
      <c r="AJP45" s="47"/>
      <c r="AJQ45" s="47"/>
      <c r="AJR45" s="47"/>
      <c r="AJS45" s="47"/>
      <c r="AJT45" s="47"/>
      <c r="AJU45" s="47"/>
      <c r="AJV45" s="47"/>
      <c r="AJW45" s="47"/>
      <c r="AJX45" s="47"/>
      <c r="AJY45" s="47"/>
      <c r="AJZ45" s="47"/>
      <c r="AKA45" s="47"/>
      <c r="AKB45" s="47"/>
      <c r="AKC45" s="47"/>
      <c r="AKD45" s="47"/>
      <c r="AKE45" s="47"/>
      <c r="AKF45" s="47"/>
      <c r="AKG45" s="47"/>
      <c r="AKH45" s="47"/>
      <c r="AKI45" s="47"/>
      <c r="AKJ45" s="47"/>
      <c r="AKK45" s="47"/>
      <c r="AKL45" s="47"/>
      <c r="AKM45" s="47"/>
      <c r="AKN45" s="47"/>
      <c r="AKO45" s="47"/>
      <c r="AKP45" s="47"/>
      <c r="AKQ45" s="47"/>
      <c r="AKR45" s="47"/>
      <c r="AKS45" s="47"/>
      <c r="AKT45" s="47"/>
      <c r="AKU45" s="47"/>
      <c r="AKV45" s="47"/>
      <c r="AKW45" s="47"/>
      <c r="AKX45" s="47"/>
      <c r="AKY45" s="47"/>
      <c r="AKZ45" s="47"/>
      <c r="ALA45" s="47"/>
      <c r="ALB45" s="47"/>
      <c r="ALC45" s="47"/>
      <c r="ALD45" s="47"/>
      <c r="ALE45" s="47"/>
      <c r="ALF45" s="47"/>
      <c r="ALG45" s="47"/>
      <c r="ALH45" s="47"/>
      <c r="ALI45" s="47"/>
      <c r="ALJ45" s="47"/>
      <c r="ALK45" s="47"/>
      <c r="ALL45" s="47"/>
      <c r="ALM45" s="47"/>
      <c r="ALN45" s="47"/>
      <c r="ALO45" s="47"/>
      <c r="ALP45" s="47"/>
      <c r="ALQ45" s="47"/>
      <c r="ALR45" s="47"/>
      <c r="ALS45" s="47"/>
      <c r="ALT45" s="47"/>
      <c r="ALU45" s="47"/>
      <c r="ALV45" s="47"/>
      <c r="ALW45" s="47"/>
      <c r="ALX45" s="47"/>
      <c r="ALY45" s="47"/>
      <c r="ALZ45" s="47"/>
      <c r="AMA45" s="47"/>
      <c r="AMB45" s="47"/>
      <c r="AMC45" s="47"/>
      <c r="AMD45" s="47"/>
      <c r="AME45" s="47"/>
      <c r="AMF45" s="47"/>
      <c r="AMG45" s="47"/>
      <c r="AMH45" s="47"/>
      <c r="AMI45" s="47"/>
      <c r="AMJ45" s="47"/>
      <c r="AMK45" s="47"/>
      <c r="AML45" s="47"/>
      <c r="AMM45" s="47"/>
    </row>
    <row r="46" spans="1:1027" s="114" customFormat="1" ht="15" customHeight="1">
      <c r="A46" s="349"/>
      <c r="B46" s="398"/>
      <c r="C46" s="110" t="s">
        <v>310</v>
      </c>
      <c r="D46" s="111" t="s">
        <v>16</v>
      </c>
      <c r="E46" s="111" t="s">
        <v>49</v>
      </c>
      <c r="F46" s="145" t="s">
        <v>325</v>
      </c>
      <c r="G46" s="145"/>
      <c r="H46" s="263"/>
      <c r="I46" s="112" t="s">
        <v>216</v>
      </c>
      <c r="J46" s="112" t="s">
        <v>40</v>
      </c>
      <c r="K46" s="112" t="s">
        <v>75</v>
      </c>
      <c r="L46" s="112" t="s">
        <v>159</v>
      </c>
      <c r="M46" s="173"/>
      <c r="N46" s="304" t="s">
        <v>375</v>
      </c>
      <c r="O46" s="18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3"/>
      <c r="AO46" s="113"/>
      <c r="AP46" s="113"/>
      <c r="AQ46" s="113"/>
      <c r="AR46" s="113">
        <v>43.117495470641813</v>
      </c>
      <c r="AS46" s="113">
        <v>42.942763619138802</v>
      </c>
      <c r="AT46" s="113">
        <v>42.185893529000246</v>
      </c>
      <c r="AU46" s="113">
        <v>41.429023438861691</v>
      </c>
      <c r="AV46" s="113">
        <v>40.672153348723135</v>
      </c>
      <c r="AW46" s="113">
        <v>39.91528325858458</v>
      </c>
      <c r="AX46" s="113">
        <v>39.158413168446032</v>
      </c>
      <c r="AY46" s="113">
        <v>38.346116207162872</v>
      </c>
      <c r="AZ46" s="113">
        <v>37.533819245879712</v>
      </c>
      <c r="BA46" s="113">
        <v>36.721522284596553</v>
      </c>
      <c r="BB46" s="113">
        <v>35.909225323313393</v>
      </c>
      <c r="BC46" s="113">
        <v>35.096928362030226</v>
      </c>
      <c r="BD46" s="113">
        <v>34.193819115356298</v>
      </c>
      <c r="BE46" s="113">
        <v>33.29070986868237</v>
      </c>
      <c r="BF46" s="113">
        <v>32.387600622008442</v>
      </c>
      <c r="BG46" s="113">
        <v>31.484491375334517</v>
      </c>
      <c r="BH46" s="113">
        <v>30.581382128660593</v>
      </c>
      <c r="BI46" s="113">
        <v>29.678272881986668</v>
      </c>
      <c r="BJ46" s="113">
        <v>28.775163635312744</v>
      </c>
      <c r="BK46" s="113">
        <v>27.872054388638819</v>
      </c>
      <c r="BL46" s="113">
        <v>26.968945141964895</v>
      </c>
      <c r="BM46" s="113">
        <v>26.06583589529097</v>
      </c>
      <c r="BN46" s="113">
        <v>25.162726648617046</v>
      </c>
      <c r="BO46" s="113">
        <v>24.259617401943121</v>
      </c>
      <c r="BP46" s="113">
        <v>23.356508155269196</v>
      </c>
      <c r="BQ46" s="113">
        <v>22.453398908595272</v>
      </c>
      <c r="BR46" s="113">
        <v>21.550289661921347</v>
      </c>
      <c r="BS46" s="113">
        <v>20.647180415247423</v>
      </c>
      <c r="BT46" s="113">
        <v>19.744071168573498</v>
      </c>
      <c r="BU46" s="113">
        <v>18.840961921899574</v>
      </c>
      <c r="BV46" s="113">
        <v>17.937852675225649</v>
      </c>
      <c r="BW46" s="113">
        <v>17.034743428551732</v>
      </c>
      <c r="BX46" s="158"/>
      <c r="BY46" s="158"/>
      <c r="BZ46" s="158"/>
      <c r="CA46" s="158"/>
      <c r="CB46" s="158"/>
      <c r="CC46" s="158"/>
      <c r="CD46" s="158"/>
      <c r="CE46" s="154"/>
      <c r="CF46" s="154"/>
      <c r="CG46" s="154"/>
      <c r="CH46" s="154"/>
      <c r="CI46" s="154"/>
      <c r="CJ46" s="154"/>
      <c r="CK46" s="154"/>
      <c r="CL46" s="154"/>
      <c r="CM46" s="154"/>
      <c r="CN46" s="154"/>
      <c r="CO46" s="154"/>
      <c r="CP46" s="154"/>
      <c r="CQ46" s="154"/>
      <c r="CR46" s="154"/>
      <c r="CS46" s="154"/>
      <c r="CT46" s="154"/>
      <c r="CU46" s="154"/>
      <c r="CV46" s="154"/>
      <c r="CW46" s="154"/>
      <c r="CX46" s="154"/>
      <c r="CY46" s="154"/>
      <c r="CZ46" s="154"/>
      <c r="DA46" s="154"/>
      <c r="DB46" s="154"/>
      <c r="DC46" s="154"/>
      <c r="DD46" s="154"/>
      <c r="DE46" s="154"/>
      <c r="DF46" s="154"/>
      <c r="DG46" s="154"/>
      <c r="DH46" s="154"/>
      <c r="DI46" s="154"/>
      <c r="DJ46" s="154"/>
      <c r="DK46" s="154"/>
      <c r="DL46" s="154"/>
      <c r="DM46" s="154"/>
      <c r="DN46" s="154"/>
      <c r="DO46" s="154"/>
      <c r="DP46" s="154"/>
      <c r="DQ46" s="154"/>
      <c r="DR46" s="154"/>
      <c r="DS46" s="154"/>
      <c r="DT46" s="154"/>
      <c r="DU46" s="154"/>
      <c r="DV46" s="154"/>
      <c r="DW46" s="154"/>
      <c r="DX46" s="154"/>
      <c r="DY46" s="154"/>
      <c r="DZ46" s="154"/>
      <c r="EA46" s="154"/>
      <c r="EB46" s="154"/>
      <c r="EC46" s="154"/>
      <c r="ED46" s="154"/>
      <c r="EE46" s="154"/>
      <c r="EF46" s="154"/>
      <c r="EG46" s="154"/>
      <c r="EH46" s="154"/>
      <c r="EI46" s="154"/>
      <c r="EJ46" s="154"/>
      <c r="EK46" s="154"/>
      <c r="EL46" s="154"/>
      <c r="EM46" s="154"/>
      <c r="EN46" s="154"/>
      <c r="EO46" s="154"/>
      <c r="EP46" s="154"/>
      <c r="EQ46" s="154"/>
      <c r="ER46" s="154"/>
      <c r="ES46" s="154"/>
      <c r="ET46" s="154"/>
      <c r="EU46" s="154"/>
      <c r="EV46" s="154"/>
      <c r="EW46" s="154"/>
      <c r="EX46" s="154"/>
      <c r="EY46" s="154"/>
      <c r="EZ46" s="154"/>
      <c r="FA46" s="154"/>
      <c r="FB46" s="154"/>
      <c r="FC46" s="154"/>
      <c r="FD46" s="154"/>
      <c r="FE46" s="154"/>
      <c r="FF46" s="154"/>
      <c r="FG46" s="154"/>
      <c r="FH46" s="154"/>
      <c r="FI46" s="154"/>
      <c r="FJ46" s="154"/>
      <c r="FK46" s="154"/>
      <c r="FL46" s="154"/>
      <c r="FM46" s="154"/>
      <c r="FN46" s="154"/>
      <c r="FO46" s="154"/>
      <c r="FP46" s="154"/>
      <c r="FQ46" s="154"/>
      <c r="FR46" s="154"/>
      <c r="FS46" s="154"/>
      <c r="FT46" s="154"/>
      <c r="FU46" s="154"/>
      <c r="FV46" s="154"/>
      <c r="FW46" s="154"/>
      <c r="FX46" s="154"/>
      <c r="FY46" s="154"/>
      <c r="FZ46" s="154"/>
      <c r="GA46" s="154"/>
      <c r="GB46" s="154"/>
      <c r="GC46" s="154"/>
      <c r="GD46" s="154"/>
      <c r="GE46" s="154"/>
      <c r="GF46" s="154"/>
      <c r="GG46" s="154"/>
      <c r="GH46" s="154"/>
      <c r="GI46" s="154"/>
      <c r="GJ46" s="154"/>
      <c r="GK46" s="154"/>
      <c r="GL46" s="154"/>
      <c r="GM46" s="154"/>
      <c r="GN46" s="154"/>
      <c r="GO46" s="154"/>
      <c r="GP46" s="154"/>
      <c r="GQ46" s="154"/>
      <c r="GR46" s="154"/>
      <c r="GS46" s="154"/>
      <c r="GT46" s="154"/>
      <c r="GU46" s="154"/>
      <c r="GV46" s="154"/>
      <c r="GW46" s="154"/>
      <c r="GX46" s="154"/>
      <c r="GY46" s="154"/>
      <c r="GZ46" s="154"/>
      <c r="HA46" s="154"/>
      <c r="HB46" s="154"/>
      <c r="HC46" s="154"/>
      <c r="HD46" s="154"/>
      <c r="HE46" s="154"/>
      <c r="HF46" s="154"/>
      <c r="HG46" s="154"/>
      <c r="HH46" s="154"/>
      <c r="HI46" s="154"/>
      <c r="HJ46" s="154"/>
      <c r="HK46" s="154"/>
      <c r="HL46" s="154"/>
      <c r="HM46" s="154"/>
      <c r="HN46" s="154"/>
      <c r="HO46" s="154"/>
      <c r="HP46" s="154"/>
      <c r="HQ46" s="154"/>
      <c r="HR46" s="154"/>
      <c r="HS46" s="154"/>
      <c r="HT46" s="154"/>
      <c r="HU46" s="154"/>
      <c r="HV46" s="154"/>
      <c r="HW46" s="154"/>
      <c r="HX46" s="154"/>
      <c r="HY46" s="154"/>
      <c r="HZ46" s="154"/>
      <c r="IA46" s="154"/>
      <c r="IB46" s="154"/>
      <c r="IC46" s="154"/>
      <c r="ID46" s="154"/>
      <c r="IE46" s="154"/>
      <c r="IF46" s="154"/>
      <c r="IG46" s="154"/>
      <c r="IH46" s="154"/>
      <c r="II46" s="154"/>
      <c r="IJ46" s="154"/>
      <c r="IK46" s="154"/>
      <c r="IL46" s="154"/>
      <c r="IM46" s="154"/>
      <c r="IN46" s="154"/>
      <c r="IO46" s="154"/>
      <c r="IP46" s="154"/>
      <c r="IQ46" s="154"/>
      <c r="IR46" s="154"/>
      <c r="IS46" s="154"/>
      <c r="IT46" s="154"/>
      <c r="IU46" s="154"/>
      <c r="IV46" s="154"/>
      <c r="IW46" s="154"/>
      <c r="IX46" s="154"/>
      <c r="IY46" s="154"/>
      <c r="IZ46" s="154"/>
      <c r="JA46" s="154"/>
      <c r="JB46" s="154"/>
      <c r="JC46" s="154"/>
      <c r="JD46" s="154"/>
      <c r="JE46" s="154"/>
      <c r="JF46" s="154"/>
      <c r="JG46" s="154"/>
      <c r="JH46" s="154"/>
      <c r="JI46" s="154"/>
      <c r="JJ46" s="154"/>
      <c r="JK46" s="154"/>
      <c r="JL46" s="154"/>
      <c r="JM46" s="154"/>
      <c r="JN46" s="154"/>
      <c r="JO46" s="154"/>
      <c r="JP46" s="154"/>
      <c r="JQ46" s="154"/>
      <c r="JR46" s="154"/>
      <c r="JS46" s="154"/>
      <c r="JT46" s="154"/>
      <c r="JU46" s="154"/>
      <c r="JV46" s="154"/>
      <c r="JW46" s="154"/>
      <c r="JX46" s="154"/>
      <c r="JY46" s="154"/>
      <c r="JZ46" s="154"/>
      <c r="KA46" s="154"/>
      <c r="KB46" s="154"/>
      <c r="KC46" s="154"/>
      <c r="KD46" s="154"/>
      <c r="KE46" s="154"/>
      <c r="KF46" s="154"/>
      <c r="KG46" s="154"/>
      <c r="KH46" s="154"/>
      <c r="KI46" s="154"/>
      <c r="KJ46" s="154"/>
      <c r="KK46" s="154"/>
      <c r="KL46" s="154"/>
      <c r="KM46" s="154"/>
      <c r="KN46" s="154"/>
      <c r="KO46" s="154"/>
      <c r="KP46" s="154"/>
      <c r="KQ46" s="154"/>
      <c r="KR46" s="154"/>
      <c r="KS46" s="154"/>
      <c r="KT46" s="154"/>
      <c r="KU46" s="154"/>
      <c r="KV46" s="154"/>
      <c r="KW46" s="154"/>
      <c r="KX46" s="154"/>
      <c r="KY46" s="154"/>
      <c r="KZ46" s="154"/>
      <c r="LA46" s="154"/>
      <c r="LB46" s="154"/>
      <c r="LC46" s="154"/>
      <c r="LD46" s="154"/>
      <c r="LE46" s="154"/>
      <c r="LF46" s="154"/>
      <c r="LG46" s="154"/>
      <c r="LH46" s="154"/>
      <c r="LI46" s="154"/>
      <c r="LJ46" s="154"/>
      <c r="LK46" s="154"/>
      <c r="LL46" s="154"/>
      <c r="LM46" s="154"/>
      <c r="LN46" s="154"/>
      <c r="LO46" s="154"/>
      <c r="LP46" s="154"/>
      <c r="LQ46" s="154"/>
      <c r="LR46" s="154"/>
      <c r="LS46" s="154"/>
      <c r="LT46" s="154"/>
      <c r="LU46" s="154"/>
    </row>
    <row r="47" spans="1:1027" s="51" customFormat="1" ht="15">
      <c r="A47" s="349"/>
      <c r="B47" s="398"/>
      <c r="C47" s="333" t="s">
        <v>311</v>
      </c>
      <c r="D47" s="8" t="s">
        <v>12</v>
      </c>
      <c r="E47" s="8" t="s">
        <v>13</v>
      </c>
      <c r="F47" s="32" t="s">
        <v>325</v>
      </c>
      <c r="G47" s="21" t="s">
        <v>335</v>
      </c>
      <c r="H47" s="257" t="s">
        <v>336</v>
      </c>
      <c r="I47" s="33" t="s">
        <v>216</v>
      </c>
      <c r="J47" s="34" t="s">
        <v>40</v>
      </c>
      <c r="K47" s="35" t="s">
        <v>22</v>
      </c>
      <c r="L47" s="35" t="s">
        <v>159</v>
      </c>
      <c r="M47" s="171"/>
      <c r="N47" s="308"/>
      <c r="O47" s="189">
        <v>0.6425623387790198</v>
      </c>
      <c r="P47" s="75">
        <v>0.64273430782459162</v>
      </c>
      <c r="Q47" s="75">
        <v>0.65563198624247632</v>
      </c>
      <c r="R47" s="75">
        <v>0.64402407566638009</v>
      </c>
      <c r="S47" s="75">
        <v>0.66990541702493556</v>
      </c>
      <c r="T47" s="75">
        <v>0.66500429922613935</v>
      </c>
      <c r="U47" s="75">
        <v>0.73628546861564925</v>
      </c>
      <c r="V47" s="75">
        <v>0.75270851246775572</v>
      </c>
      <c r="W47" s="75">
        <v>0.77119518486672389</v>
      </c>
      <c r="X47" s="75">
        <v>0.78263112639724852</v>
      </c>
      <c r="Y47" s="75">
        <v>0.80653482373172825</v>
      </c>
      <c r="Z47" s="75">
        <v>0.82089423903697345</v>
      </c>
      <c r="AA47" s="75">
        <v>0.83129836629406695</v>
      </c>
      <c r="AB47" s="75">
        <v>0.84153052450558907</v>
      </c>
      <c r="AC47" s="75">
        <v>0.8619088564058468</v>
      </c>
      <c r="AD47" s="75">
        <v>0.84789337919174568</v>
      </c>
      <c r="AE47" s="75">
        <v>0.85829750644883918</v>
      </c>
      <c r="AF47" s="75">
        <v>0.86225279449699066</v>
      </c>
      <c r="AG47" s="75">
        <v>0.8959587274290628</v>
      </c>
      <c r="AH47" s="75">
        <v>0.86663800515907141</v>
      </c>
      <c r="AI47" s="75">
        <v>0.86302665520206379</v>
      </c>
      <c r="AJ47" s="75">
        <v>0.92946731525841086</v>
      </c>
      <c r="AK47" s="75">
        <v>0.94585733310573383</v>
      </c>
      <c r="AL47" s="75">
        <v>0.95639001319408146</v>
      </c>
      <c r="AM47" s="75">
        <v>0.93097162319326399</v>
      </c>
      <c r="AN47" s="75">
        <v>0.94476665448079422</v>
      </c>
      <c r="AO47" s="75">
        <v>0.92874348453067312</v>
      </c>
      <c r="AP47" s="75">
        <v>0.93395887435130376</v>
      </c>
      <c r="AQ47" s="75"/>
      <c r="AR47" s="75"/>
      <c r="AS47" s="75"/>
      <c r="AT47" s="75"/>
      <c r="AU47" s="75"/>
      <c r="AV47" s="75"/>
      <c r="AW47" s="75"/>
      <c r="AX47" s="75"/>
      <c r="AY47" s="75"/>
      <c r="AZ47" s="75"/>
      <c r="BA47" s="75"/>
      <c r="BB47" s="34"/>
      <c r="BC47" s="75"/>
      <c r="BD47" s="34"/>
      <c r="BE47" s="34"/>
      <c r="BF47" s="34"/>
      <c r="BG47" s="34"/>
      <c r="BH47" s="75"/>
      <c r="BI47" s="34"/>
      <c r="BJ47" s="34"/>
      <c r="BK47" s="34"/>
      <c r="BL47" s="34"/>
      <c r="BM47" s="34"/>
      <c r="BN47" s="34"/>
      <c r="BO47" s="34"/>
      <c r="BP47" s="34"/>
      <c r="BQ47" s="34"/>
      <c r="BR47" s="34"/>
      <c r="BS47" s="34"/>
      <c r="BT47" s="34"/>
      <c r="BU47" s="34"/>
      <c r="BV47" s="34"/>
      <c r="BW47" s="34"/>
      <c r="BX47" s="157"/>
      <c r="BY47" s="157"/>
      <c r="BZ47" s="157"/>
      <c r="CA47" s="157"/>
      <c r="CB47" s="157"/>
      <c r="CC47" s="157"/>
      <c r="CD47" s="157"/>
      <c r="CE47" s="121"/>
      <c r="CF47" s="121"/>
      <c r="CG47" s="121"/>
      <c r="CH47" s="121"/>
      <c r="CI47" s="121"/>
      <c r="CJ47" s="121"/>
      <c r="CK47" s="121"/>
      <c r="CL47" s="121"/>
      <c r="CM47" s="121"/>
      <c r="CN47" s="121"/>
      <c r="CO47" s="121"/>
      <c r="CP47" s="121"/>
      <c r="CQ47" s="121"/>
      <c r="CR47" s="121"/>
      <c r="CS47" s="121"/>
      <c r="CT47" s="121"/>
      <c r="CU47" s="121"/>
      <c r="CV47" s="121"/>
      <c r="CW47" s="121"/>
      <c r="CX47" s="121"/>
      <c r="CY47" s="121"/>
      <c r="CZ47" s="121"/>
      <c r="DA47" s="121"/>
      <c r="DB47" s="121"/>
      <c r="DC47" s="121"/>
      <c r="DD47" s="121"/>
      <c r="DE47" s="121"/>
      <c r="DF47" s="121"/>
      <c r="DG47" s="121"/>
      <c r="DH47" s="121"/>
      <c r="DI47" s="121"/>
      <c r="DJ47" s="121"/>
      <c r="DK47" s="121"/>
      <c r="DL47" s="121"/>
      <c r="DM47" s="121"/>
      <c r="DN47" s="121"/>
      <c r="DO47" s="121"/>
      <c r="DP47" s="121"/>
      <c r="DQ47" s="121"/>
      <c r="DR47" s="121"/>
      <c r="DS47" s="121"/>
      <c r="DT47" s="121"/>
      <c r="DU47" s="121"/>
      <c r="DV47" s="121"/>
      <c r="DW47" s="121"/>
      <c r="DX47" s="121"/>
      <c r="DY47" s="121"/>
      <c r="DZ47" s="121"/>
      <c r="EA47" s="121"/>
      <c r="EB47" s="121"/>
      <c r="EC47" s="121"/>
      <c r="ED47" s="121"/>
      <c r="EE47" s="121"/>
      <c r="EF47" s="121"/>
      <c r="EG47" s="121"/>
      <c r="EH47" s="121"/>
      <c r="EI47" s="121"/>
      <c r="EJ47" s="121"/>
      <c r="EK47" s="121"/>
      <c r="EL47" s="121"/>
      <c r="EM47" s="121"/>
      <c r="EN47" s="121"/>
      <c r="EO47" s="121"/>
      <c r="EP47" s="121"/>
      <c r="EQ47" s="121"/>
      <c r="ER47" s="121"/>
      <c r="ES47" s="121"/>
      <c r="ET47" s="121"/>
      <c r="EU47" s="121"/>
      <c r="EV47" s="121"/>
      <c r="EW47" s="121"/>
      <c r="EX47" s="121"/>
      <c r="EY47" s="121"/>
      <c r="EZ47" s="121"/>
      <c r="FA47" s="121"/>
      <c r="FB47" s="121"/>
      <c r="FC47" s="121"/>
      <c r="FD47" s="121"/>
      <c r="FE47" s="121"/>
      <c r="FF47" s="121"/>
      <c r="FG47" s="121"/>
      <c r="FH47" s="121"/>
      <c r="FI47" s="121"/>
      <c r="FJ47" s="121"/>
      <c r="FK47" s="121"/>
      <c r="FL47" s="121"/>
      <c r="FM47" s="121"/>
      <c r="FN47" s="121"/>
      <c r="FO47" s="121"/>
      <c r="FP47" s="121"/>
      <c r="FQ47" s="121"/>
      <c r="FR47" s="121"/>
      <c r="FS47" s="121"/>
      <c r="FT47" s="121"/>
      <c r="FU47" s="121"/>
      <c r="FV47" s="121"/>
      <c r="FW47" s="121"/>
      <c r="FX47" s="121"/>
      <c r="FY47" s="121"/>
      <c r="FZ47" s="121"/>
      <c r="GA47" s="121"/>
      <c r="GB47" s="121"/>
      <c r="GC47" s="121"/>
      <c r="GD47" s="121"/>
      <c r="GE47" s="121"/>
      <c r="GF47" s="121"/>
      <c r="GG47" s="121"/>
      <c r="GH47" s="121"/>
      <c r="GI47" s="121"/>
      <c r="GJ47" s="121"/>
      <c r="GK47" s="121"/>
      <c r="GL47" s="121"/>
      <c r="GM47" s="121"/>
      <c r="GN47" s="121"/>
      <c r="GO47" s="121"/>
      <c r="GP47" s="121"/>
      <c r="GQ47" s="121"/>
      <c r="GR47" s="121"/>
      <c r="GS47" s="121"/>
      <c r="GT47" s="121"/>
      <c r="GU47" s="121"/>
      <c r="GV47" s="121"/>
      <c r="GW47" s="121"/>
      <c r="GX47" s="121"/>
      <c r="GY47" s="121"/>
      <c r="GZ47" s="121"/>
      <c r="HA47" s="121"/>
      <c r="HB47" s="121"/>
      <c r="HC47" s="121"/>
      <c r="HD47" s="121"/>
      <c r="HE47" s="121"/>
      <c r="HF47" s="121"/>
      <c r="HG47" s="121"/>
      <c r="HH47" s="121"/>
      <c r="HI47" s="121"/>
      <c r="HJ47" s="121"/>
      <c r="HK47" s="121"/>
      <c r="HL47" s="121"/>
      <c r="HM47" s="121"/>
      <c r="HN47" s="121"/>
      <c r="HO47" s="121"/>
      <c r="HP47" s="121"/>
      <c r="HQ47" s="121"/>
      <c r="HR47" s="121"/>
      <c r="HS47" s="121"/>
      <c r="HT47" s="121"/>
      <c r="HU47" s="121"/>
      <c r="HV47" s="121"/>
      <c r="HW47" s="121"/>
      <c r="HX47" s="121"/>
      <c r="HY47" s="121"/>
      <c r="HZ47" s="121"/>
      <c r="IA47" s="121"/>
      <c r="IB47" s="121"/>
      <c r="IC47" s="121"/>
      <c r="ID47" s="121"/>
      <c r="IE47" s="121"/>
      <c r="IF47" s="121"/>
      <c r="IG47" s="121"/>
      <c r="IH47" s="121"/>
      <c r="II47" s="121"/>
      <c r="IJ47" s="121"/>
      <c r="IK47" s="121"/>
      <c r="IL47" s="121"/>
      <c r="IM47" s="121"/>
      <c r="IN47" s="121"/>
      <c r="IO47" s="121"/>
      <c r="IP47" s="121"/>
      <c r="IQ47" s="121"/>
      <c r="IR47" s="121"/>
      <c r="IS47" s="121"/>
      <c r="IT47" s="121"/>
      <c r="IU47" s="121"/>
      <c r="IV47" s="121"/>
      <c r="IW47" s="121"/>
      <c r="IX47" s="121"/>
      <c r="IY47" s="121"/>
      <c r="IZ47" s="121"/>
      <c r="JA47" s="121"/>
      <c r="JB47" s="121"/>
      <c r="JC47" s="121"/>
      <c r="JD47" s="121"/>
      <c r="JE47" s="121"/>
      <c r="JF47" s="121"/>
      <c r="JG47" s="121"/>
      <c r="JH47" s="121"/>
      <c r="JI47" s="121"/>
      <c r="JJ47" s="121"/>
      <c r="JK47" s="121"/>
      <c r="JL47" s="121"/>
      <c r="JM47" s="121"/>
      <c r="JN47" s="121"/>
      <c r="JO47" s="121"/>
      <c r="JP47" s="121"/>
      <c r="JQ47" s="121"/>
      <c r="JR47" s="121"/>
      <c r="JS47" s="121"/>
      <c r="JT47" s="121"/>
      <c r="JU47" s="121"/>
      <c r="JV47" s="121"/>
      <c r="JW47" s="121"/>
      <c r="JX47" s="121"/>
      <c r="JY47" s="121"/>
      <c r="JZ47" s="121"/>
      <c r="KA47" s="121"/>
      <c r="KB47" s="121"/>
      <c r="KC47" s="121"/>
      <c r="KD47" s="121"/>
      <c r="KE47" s="121"/>
      <c r="KF47" s="121"/>
      <c r="KG47" s="121"/>
      <c r="KH47" s="121"/>
      <c r="KI47" s="121"/>
      <c r="KJ47" s="121"/>
      <c r="KK47" s="121"/>
      <c r="KL47" s="121"/>
      <c r="KM47" s="121"/>
      <c r="KN47" s="121"/>
      <c r="KO47" s="121"/>
      <c r="KP47" s="121"/>
      <c r="KQ47" s="121"/>
      <c r="KR47" s="121"/>
      <c r="KS47" s="121"/>
      <c r="KT47" s="121"/>
      <c r="KU47" s="121"/>
      <c r="KV47" s="121"/>
      <c r="KW47" s="121"/>
      <c r="KX47" s="121"/>
      <c r="KY47" s="121"/>
      <c r="KZ47" s="121"/>
      <c r="LA47" s="121"/>
      <c r="LB47" s="121"/>
      <c r="LC47" s="121"/>
      <c r="LD47" s="121"/>
      <c r="LE47" s="121"/>
      <c r="LF47" s="121"/>
      <c r="LG47" s="121"/>
      <c r="LH47" s="121"/>
      <c r="LI47" s="121"/>
      <c r="LJ47" s="121"/>
      <c r="LK47" s="121"/>
      <c r="LL47" s="121"/>
      <c r="LM47" s="121"/>
      <c r="LN47" s="121"/>
      <c r="LO47" s="121"/>
      <c r="LP47" s="121"/>
      <c r="LQ47" s="121"/>
      <c r="LR47" s="121"/>
      <c r="LS47" s="121"/>
      <c r="LT47" s="121"/>
      <c r="LU47" s="121"/>
      <c r="LV47" s="36"/>
      <c r="LW47" s="36"/>
      <c r="LX47" s="36"/>
      <c r="LY47" s="36"/>
      <c r="LZ47" s="36"/>
      <c r="MA47" s="36"/>
      <c r="MB47" s="36"/>
      <c r="MC47" s="36"/>
      <c r="MD47" s="36"/>
      <c r="ME47" s="36"/>
      <c r="MF47" s="36"/>
      <c r="MG47" s="36"/>
      <c r="MH47" s="36"/>
      <c r="MI47" s="36"/>
      <c r="MJ47" s="36"/>
      <c r="MK47" s="36"/>
      <c r="ML47" s="36"/>
      <c r="MM47" s="36"/>
      <c r="MN47" s="36"/>
      <c r="MO47" s="36"/>
      <c r="MP47" s="36"/>
      <c r="MQ47" s="36"/>
      <c r="MR47" s="36"/>
      <c r="MS47" s="36"/>
      <c r="MT47" s="36"/>
      <c r="MU47" s="36"/>
      <c r="MV47" s="36"/>
      <c r="MW47" s="36"/>
      <c r="MX47" s="36"/>
      <c r="MY47" s="36"/>
      <c r="MZ47" s="36"/>
      <c r="NA47" s="36"/>
      <c r="NB47" s="36"/>
      <c r="NC47" s="36"/>
      <c r="ND47" s="36"/>
      <c r="NE47" s="36"/>
      <c r="NF47" s="36"/>
      <c r="NG47" s="36"/>
      <c r="NH47" s="36"/>
      <c r="NI47" s="36"/>
      <c r="NJ47" s="36"/>
      <c r="NK47" s="36"/>
      <c r="NL47" s="36"/>
      <c r="NM47" s="36"/>
      <c r="NN47" s="36"/>
      <c r="NO47" s="36"/>
      <c r="NP47" s="36"/>
      <c r="NQ47" s="36"/>
      <c r="NR47" s="36"/>
      <c r="NS47" s="36"/>
      <c r="NT47" s="36"/>
      <c r="NU47" s="36"/>
      <c r="NV47" s="36"/>
      <c r="NW47" s="36"/>
      <c r="NX47" s="36"/>
      <c r="NY47" s="36"/>
      <c r="NZ47" s="36"/>
      <c r="OA47" s="36"/>
      <c r="OB47" s="36"/>
      <c r="OC47" s="36"/>
      <c r="OD47" s="36"/>
      <c r="OE47" s="36"/>
      <c r="OF47" s="36"/>
      <c r="OG47" s="36"/>
      <c r="OH47" s="36"/>
      <c r="OI47" s="36"/>
      <c r="OJ47" s="36"/>
      <c r="OK47" s="36"/>
      <c r="OL47" s="36"/>
      <c r="OM47" s="36"/>
      <c r="ON47" s="36"/>
      <c r="OO47" s="36"/>
      <c r="OP47" s="36"/>
      <c r="OQ47" s="36"/>
      <c r="OR47" s="36"/>
      <c r="OS47" s="36"/>
      <c r="OT47" s="36"/>
      <c r="OU47" s="36"/>
      <c r="OV47" s="36"/>
      <c r="OW47" s="36"/>
      <c r="OX47" s="36"/>
      <c r="OY47" s="36"/>
      <c r="OZ47" s="36"/>
      <c r="PA47" s="36"/>
      <c r="PB47" s="36"/>
      <c r="PC47" s="36"/>
      <c r="PD47" s="36"/>
      <c r="PE47" s="36"/>
      <c r="PF47" s="36"/>
      <c r="PG47" s="36"/>
      <c r="PH47" s="36"/>
      <c r="PI47" s="36"/>
      <c r="PJ47" s="36"/>
      <c r="PK47" s="36"/>
      <c r="PL47" s="36"/>
      <c r="PM47" s="36"/>
      <c r="PN47" s="36"/>
      <c r="PO47" s="36"/>
      <c r="PP47" s="36"/>
      <c r="PQ47" s="36"/>
      <c r="PR47" s="36"/>
      <c r="PS47" s="36"/>
      <c r="PT47" s="36"/>
      <c r="PU47" s="36"/>
      <c r="PV47" s="36"/>
      <c r="PW47" s="36"/>
      <c r="PX47" s="36"/>
      <c r="PY47" s="36"/>
      <c r="PZ47" s="36"/>
      <c r="QA47" s="36"/>
      <c r="QB47" s="36"/>
      <c r="QC47" s="36"/>
      <c r="QD47" s="36"/>
      <c r="QE47" s="36"/>
      <c r="QF47" s="36"/>
      <c r="QG47" s="36"/>
      <c r="QH47" s="36"/>
      <c r="QI47" s="36"/>
      <c r="QJ47" s="36"/>
      <c r="QK47" s="36"/>
      <c r="QL47" s="36"/>
      <c r="QM47" s="36"/>
      <c r="QN47" s="36"/>
      <c r="QO47" s="36"/>
      <c r="QP47" s="36"/>
      <c r="QQ47" s="36"/>
      <c r="QR47" s="36"/>
      <c r="QS47" s="36"/>
      <c r="QT47" s="36"/>
      <c r="QU47" s="36"/>
      <c r="QV47" s="36"/>
      <c r="QW47" s="36"/>
      <c r="QX47" s="36"/>
      <c r="QY47" s="36"/>
      <c r="QZ47" s="36"/>
      <c r="RA47" s="36"/>
      <c r="RB47" s="36"/>
      <c r="RC47" s="36"/>
      <c r="RD47" s="36"/>
      <c r="RE47" s="36"/>
      <c r="RF47" s="36"/>
      <c r="RG47" s="36"/>
      <c r="RH47" s="36"/>
      <c r="RI47" s="36"/>
      <c r="RJ47" s="36"/>
      <c r="RK47" s="36"/>
      <c r="RL47" s="36"/>
      <c r="RM47" s="36"/>
      <c r="RN47" s="36"/>
      <c r="RO47" s="36"/>
      <c r="RP47" s="36"/>
      <c r="RQ47" s="36"/>
      <c r="RR47" s="36"/>
      <c r="RS47" s="36"/>
      <c r="RT47" s="36"/>
      <c r="RU47" s="36"/>
      <c r="RV47" s="36"/>
      <c r="RW47" s="36"/>
      <c r="RX47" s="36"/>
      <c r="RY47" s="36"/>
      <c r="RZ47" s="36"/>
      <c r="SA47" s="36"/>
      <c r="SB47" s="36"/>
      <c r="SC47" s="36"/>
      <c r="SD47" s="36"/>
      <c r="SE47" s="36"/>
      <c r="SF47" s="36"/>
      <c r="SG47" s="36"/>
      <c r="SH47" s="36"/>
      <c r="SI47" s="36"/>
      <c r="SJ47" s="36"/>
      <c r="SK47" s="36"/>
      <c r="SL47" s="36"/>
      <c r="SM47" s="36"/>
      <c r="SN47" s="36"/>
      <c r="SO47" s="36"/>
      <c r="SP47" s="36"/>
      <c r="SQ47" s="36"/>
      <c r="SR47" s="36"/>
      <c r="SS47" s="36"/>
      <c r="ST47" s="36"/>
      <c r="SU47" s="36"/>
      <c r="SV47" s="36"/>
      <c r="SW47" s="36"/>
      <c r="SX47" s="36"/>
      <c r="SY47" s="36"/>
      <c r="SZ47" s="36"/>
      <c r="TA47" s="36"/>
      <c r="TB47" s="36"/>
      <c r="TC47" s="36"/>
      <c r="TD47" s="36"/>
      <c r="TE47" s="36"/>
      <c r="TF47" s="36"/>
      <c r="TG47" s="36"/>
      <c r="TH47" s="36"/>
      <c r="TI47" s="36"/>
      <c r="TJ47" s="36"/>
      <c r="TK47" s="36"/>
      <c r="TL47" s="36"/>
      <c r="TM47" s="36"/>
      <c r="TN47" s="36"/>
      <c r="TO47" s="36"/>
      <c r="TP47" s="36"/>
      <c r="TQ47" s="36"/>
      <c r="TR47" s="36"/>
      <c r="TS47" s="36"/>
      <c r="TT47" s="36"/>
      <c r="TU47" s="36"/>
      <c r="TV47" s="36"/>
      <c r="TW47" s="36"/>
      <c r="TX47" s="36"/>
      <c r="TY47" s="36"/>
      <c r="TZ47" s="36"/>
      <c r="UA47" s="36"/>
      <c r="UB47" s="36"/>
      <c r="UC47" s="36"/>
      <c r="UD47" s="36"/>
      <c r="UE47" s="36"/>
      <c r="UF47" s="36"/>
      <c r="UG47" s="36"/>
      <c r="UH47" s="36"/>
      <c r="UI47" s="36"/>
      <c r="UJ47" s="36"/>
      <c r="UK47" s="36"/>
      <c r="UL47" s="36"/>
      <c r="UM47" s="36"/>
      <c r="UN47" s="36"/>
      <c r="UO47" s="36"/>
      <c r="UP47" s="36"/>
      <c r="UQ47" s="36"/>
      <c r="UR47" s="36"/>
      <c r="US47" s="36"/>
      <c r="UT47" s="36"/>
      <c r="UU47" s="36"/>
      <c r="UV47" s="36"/>
      <c r="UW47" s="36"/>
      <c r="UX47" s="36"/>
      <c r="UY47" s="36"/>
      <c r="UZ47" s="36"/>
      <c r="VA47" s="36"/>
      <c r="VB47" s="36"/>
      <c r="VC47" s="36"/>
      <c r="VD47" s="36"/>
      <c r="VE47" s="36"/>
      <c r="VF47" s="36"/>
      <c r="VG47" s="36"/>
      <c r="VH47" s="36"/>
      <c r="VI47" s="36"/>
      <c r="VJ47" s="36"/>
      <c r="VK47" s="36"/>
      <c r="VL47" s="36"/>
      <c r="VM47" s="36"/>
      <c r="VN47" s="36"/>
      <c r="VO47" s="36"/>
      <c r="VP47" s="36"/>
      <c r="VQ47" s="36"/>
      <c r="VR47" s="36"/>
      <c r="VS47" s="36"/>
      <c r="VT47" s="36"/>
      <c r="VU47" s="36"/>
      <c r="VV47" s="36"/>
      <c r="VW47" s="36"/>
      <c r="VX47" s="36"/>
      <c r="VY47" s="36"/>
      <c r="VZ47" s="36"/>
      <c r="WA47" s="36"/>
      <c r="WB47" s="36"/>
      <c r="WC47" s="36"/>
      <c r="WD47" s="36"/>
      <c r="WE47" s="36"/>
      <c r="WF47" s="36"/>
      <c r="WG47" s="36"/>
      <c r="WH47" s="36"/>
      <c r="WI47" s="36"/>
      <c r="WJ47" s="36"/>
      <c r="WK47" s="36"/>
      <c r="WL47" s="36"/>
      <c r="WM47" s="36"/>
      <c r="WN47" s="36"/>
      <c r="WO47" s="36"/>
      <c r="WP47" s="36"/>
      <c r="WQ47" s="36"/>
      <c r="WR47" s="36"/>
      <c r="WS47" s="36"/>
      <c r="WT47" s="36"/>
      <c r="WU47" s="36"/>
      <c r="WV47" s="36"/>
      <c r="WW47" s="36"/>
      <c r="WX47" s="36"/>
      <c r="WY47" s="36"/>
      <c r="WZ47" s="36"/>
      <c r="XA47" s="36"/>
      <c r="XB47" s="36"/>
      <c r="XC47" s="36"/>
      <c r="XD47" s="36"/>
      <c r="XE47" s="36"/>
      <c r="XF47" s="36"/>
      <c r="XG47" s="36"/>
      <c r="XH47" s="36"/>
      <c r="XI47" s="36"/>
      <c r="XJ47" s="36"/>
      <c r="XK47" s="36"/>
      <c r="XL47" s="36"/>
      <c r="XM47" s="36"/>
      <c r="XN47" s="36"/>
      <c r="XO47" s="36"/>
      <c r="XP47" s="36"/>
      <c r="XQ47" s="36"/>
      <c r="XR47" s="36"/>
      <c r="XS47" s="36"/>
      <c r="XT47" s="36"/>
      <c r="XU47" s="36"/>
      <c r="XV47" s="36"/>
      <c r="XW47" s="36"/>
      <c r="XX47" s="36"/>
      <c r="XY47" s="36"/>
      <c r="XZ47" s="36"/>
      <c r="YA47" s="36"/>
      <c r="YB47" s="36"/>
      <c r="YC47" s="36"/>
      <c r="YD47" s="36"/>
      <c r="YE47" s="36"/>
      <c r="YF47" s="36"/>
      <c r="YG47" s="36"/>
      <c r="YH47" s="36"/>
      <c r="YI47" s="36"/>
      <c r="YJ47" s="36"/>
      <c r="YK47" s="36"/>
      <c r="YL47" s="36"/>
      <c r="YM47" s="36"/>
      <c r="YN47" s="36"/>
      <c r="YO47" s="36"/>
      <c r="YP47" s="36"/>
      <c r="YQ47" s="36"/>
      <c r="YR47" s="36"/>
      <c r="YS47" s="36"/>
      <c r="YT47" s="36"/>
      <c r="YU47" s="36"/>
      <c r="YV47" s="36"/>
      <c r="YW47" s="36"/>
      <c r="YX47" s="36"/>
      <c r="YY47" s="36"/>
      <c r="YZ47" s="36"/>
      <c r="ZA47" s="36"/>
      <c r="ZB47" s="36"/>
      <c r="ZC47" s="36"/>
      <c r="ZD47" s="36"/>
      <c r="ZE47" s="36"/>
      <c r="ZF47" s="36"/>
      <c r="ZG47" s="36"/>
      <c r="ZH47" s="36"/>
      <c r="ZI47" s="36"/>
      <c r="ZJ47" s="36"/>
      <c r="ZK47" s="36"/>
      <c r="ZL47" s="36"/>
      <c r="ZM47" s="36"/>
      <c r="ZN47" s="36"/>
      <c r="ZO47" s="36"/>
      <c r="ZP47" s="36"/>
      <c r="ZQ47" s="36"/>
      <c r="ZR47" s="36"/>
      <c r="ZS47" s="36"/>
      <c r="ZT47" s="36"/>
      <c r="ZU47" s="36"/>
      <c r="ZV47" s="36"/>
      <c r="ZW47" s="36"/>
      <c r="ZX47" s="36"/>
      <c r="ZY47" s="36"/>
      <c r="ZZ47" s="36"/>
      <c r="AAA47" s="36"/>
      <c r="AAB47" s="36"/>
      <c r="AAC47" s="36"/>
      <c r="AAD47" s="36"/>
      <c r="AAE47" s="36"/>
      <c r="AAF47" s="36"/>
      <c r="AAG47" s="36"/>
      <c r="AAH47" s="36"/>
      <c r="AAI47" s="36"/>
      <c r="AAJ47" s="36"/>
      <c r="AAK47" s="36"/>
      <c r="AAL47" s="36"/>
      <c r="AAM47" s="36"/>
      <c r="AAN47" s="36"/>
      <c r="AAO47" s="36"/>
      <c r="AAP47" s="36"/>
      <c r="AAQ47" s="36"/>
      <c r="AAR47" s="36"/>
      <c r="AAS47" s="36"/>
      <c r="AAT47" s="36"/>
      <c r="AAU47" s="36"/>
      <c r="AAV47" s="36"/>
      <c r="AAW47" s="36"/>
      <c r="AAX47" s="36"/>
      <c r="AAY47" s="36"/>
      <c r="AAZ47" s="36"/>
      <c r="ABA47" s="36"/>
      <c r="ABB47" s="36"/>
      <c r="ABC47" s="36"/>
      <c r="ABD47" s="36"/>
      <c r="ABE47" s="36"/>
      <c r="ABF47" s="36"/>
      <c r="ABG47" s="36"/>
      <c r="ABH47" s="36"/>
      <c r="ABI47" s="36"/>
      <c r="ABJ47" s="36"/>
      <c r="ABK47" s="36"/>
      <c r="ABL47" s="36"/>
      <c r="ABM47" s="36"/>
      <c r="ABN47" s="36"/>
      <c r="ABO47" s="36"/>
      <c r="ABP47" s="36"/>
      <c r="ABQ47" s="36"/>
      <c r="ABR47" s="36"/>
      <c r="ABS47" s="36"/>
      <c r="ABT47" s="36"/>
      <c r="ABU47" s="36"/>
      <c r="ABV47" s="36"/>
      <c r="ABW47" s="36"/>
      <c r="ABX47" s="36"/>
      <c r="ABY47" s="36"/>
      <c r="ABZ47" s="36"/>
      <c r="ACA47" s="36"/>
      <c r="ACB47" s="36"/>
      <c r="ACC47" s="36"/>
      <c r="ACD47" s="36"/>
      <c r="ACE47" s="36"/>
      <c r="ACF47" s="36"/>
      <c r="ACG47" s="36"/>
      <c r="ACH47" s="36"/>
      <c r="ACI47" s="36"/>
      <c r="ACJ47" s="36"/>
      <c r="ACK47" s="36"/>
      <c r="ACL47" s="36"/>
      <c r="ACM47" s="36"/>
      <c r="ACN47" s="36"/>
      <c r="ACO47" s="36"/>
      <c r="ACP47" s="36"/>
      <c r="ACQ47" s="36"/>
      <c r="ACR47" s="36"/>
      <c r="ACS47" s="36"/>
      <c r="ACT47" s="36"/>
      <c r="ACU47" s="36"/>
      <c r="ACV47" s="36"/>
      <c r="ACW47" s="36"/>
      <c r="ACX47" s="36"/>
      <c r="ACY47" s="36"/>
      <c r="ACZ47" s="36"/>
      <c r="ADA47" s="36"/>
      <c r="ADB47" s="36"/>
      <c r="ADC47" s="36"/>
      <c r="ADD47" s="36"/>
      <c r="ADE47" s="36"/>
      <c r="ADF47" s="36"/>
      <c r="ADG47" s="36"/>
      <c r="ADH47" s="36"/>
      <c r="ADI47" s="36"/>
      <c r="ADJ47" s="36"/>
      <c r="ADK47" s="36"/>
      <c r="ADL47" s="36"/>
      <c r="ADM47" s="36"/>
      <c r="ADN47" s="36"/>
      <c r="ADO47" s="36"/>
      <c r="ADP47" s="36"/>
      <c r="ADQ47" s="36"/>
      <c r="ADR47" s="36"/>
      <c r="ADS47" s="36"/>
      <c r="ADT47" s="36"/>
      <c r="ADU47" s="36"/>
      <c r="ADV47" s="36"/>
      <c r="ADW47" s="36"/>
      <c r="ADX47" s="36"/>
      <c r="ADY47" s="36"/>
      <c r="ADZ47" s="36"/>
      <c r="AEA47" s="36"/>
      <c r="AEB47" s="36"/>
      <c r="AEC47" s="36"/>
      <c r="AED47" s="36"/>
      <c r="AEE47" s="36"/>
      <c r="AEF47" s="36"/>
      <c r="AEG47" s="36"/>
      <c r="AEH47" s="36"/>
      <c r="AEI47" s="36"/>
      <c r="AEJ47" s="36"/>
      <c r="AEK47" s="36"/>
      <c r="AEL47" s="36"/>
      <c r="AEM47" s="36"/>
      <c r="AEN47" s="36"/>
      <c r="AEO47" s="36"/>
      <c r="AEP47" s="36"/>
      <c r="AEQ47" s="36"/>
      <c r="AER47" s="36"/>
      <c r="AES47" s="36"/>
      <c r="AET47" s="36"/>
      <c r="AEU47" s="36"/>
      <c r="AEV47" s="36"/>
      <c r="AEW47" s="36"/>
      <c r="AEX47" s="36"/>
      <c r="AEY47" s="36"/>
      <c r="AEZ47" s="36"/>
      <c r="AFA47" s="36"/>
      <c r="AFB47" s="36"/>
      <c r="AFC47" s="36"/>
      <c r="AFD47" s="36"/>
      <c r="AFE47" s="36"/>
      <c r="AFF47" s="36"/>
      <c r="AFG47" s="36"/>
      <c r="AFH47" s="36"/>
      <c r="AFI47" s="36"/>
      <c r="AFJ47" s="36"/>
      <c r="AFK47" s="36"/>
      <c r="AFL47" s="36"/>
      <c r="AFM47" s="36"/>
      <c r="AFN47" s="36"/>
      <c r="AFO47" s="36"/>
      <c r="AFP47" s="36"/>
      <c r="AFQ47" s="36"/>
      <c r="AFR47" s="36"/>
      <c r="AFS47" s="36"/>
      <c r="AFT47" s="36"/>
      <c r="AFU47" s="36"/>
      <c r="AFV47" s="36"/>
      <c r="AFW47" s="36"/>
      <c r="AFX47" s="36"/>
      <c r="AFY47" s="36"/>
      <c r="AFZ47" s="36"/>
      <c r="AGA47" s="36"/>
      <c r="AGB47" s="36"/>
      <c r="AGC47" s="36"/>
      <c r="AGD47" s="36"/>
      <c r="AGE47" s="36"/>
      <c r="AGF47" s="36"/>
      <c r="AGG47" s="36"/>
      <c r="AGH47" s="36"/>
      <c r="AGI47" s="36"/>
      <c r="AGJ47" s="36"/>
      <c r="AGK47" s="36"/>
      <c r="AGL47" s="36"/>
      <c r="AGM47" s="36"/>
      <c r="AGN47" s="36"/>
      <c r="AGO47" s="36"/>
      <c r="AGP47" s="36"/>
      <c r="AGQ47" s="36"/>
      <c r="AGR47" s="36"/>
      <c r="AGS47" s="36"/>
      <c r="AGT47" s="36"/>
      <c r="AGU47" s="36"/>
      <c r="AGV47" s="36"/>
      <c r="AGW47" s="36"/>
      <c r="AGX47" s="36"/>
      <c r="AGY47" s="36"/>
      <c r="AGZ47" s="36"/>
      <c r="AHA47" s="36"/>
      <c r="AHB47" s="36"/>
      <c r="AHC47" s="36"/>
      <c r="AHD47" s="36"/>
      <c r="AHE47" s="36"/>
      <c r="AHF47" s="36"/>
      <c r="AHG47" s="36"/>
      <c r="AHH47" s="36"/>
      <c r="AHI47" s="36"/>
      <c r="AHJ47" s="36"/>
      <c r="AHK47" s="36"/>
      <c r="AHL47" s="36"/>
      <c r="AHM47" s="36"/>
      <c r="AHN47" s="36"/>
      <c r="AHO47" s="36"/>
      <c r="AHP47" s="36"/>
      <c r="AHQ47" s="36"/>
      <c r="AHR47" s="36"/>
      <c r="AHS47" s="36"/>
      <c r="AHT47" s="36"/>
      <c r="AHU47" s="36"/>
      <c r="AHV47" s="36"/>
      <c r="AHW47" s="36"/>
      <c r="AHX47" s="36"/>
      <c r="AHY47" s="36"/>
      <c r="AHZ47" s="36"/>
      <c r="AIA47" s="36"/>
      <c r="AIB47" s="36"/>
      <c r="AIC47" s="36"/>
      <c r="AID47" s="36"/>
      <c r="AIE47" s="36"/>
      <c r="AIF47" s="36"/>
      <c r="AIG47" s="36"/>
      <c r="AIH47" s="36"/>
      <c r="AII47" s="36"/>
      <c r="AIJ47" s="36"/>
      <c r="AIK47" s="36"/>
      <c r="AIL47" s="36"/>
      <c r="AIM47" s="36"/>
      <c r="AIN47" s="36"/>
      <c r="AIO47" s="36"/>
      <c r="AIP47" s="36"/>
      <c r="AIQ47" s="36"/>
      <c r="AIR47" s="36"/>
      <c r="AIS47" s="36"/>
      <c r="AIT47" s="36"/>
      <c r="AIU47" s="36"/>
      <c r="AIV47" s="36"/>
      <c r="AIW47" s="36"/>
      <c r="AIX47" s="36"/>
      <c r="AIY47" s="36"/>
      <c r="AIZ47" s="36"/>
      <c r="AJA47" s="36"/>
      <c r="AJB47" s="36"/>
      <c r="AJC47" s="36"/>
      <c r="AJD47" s="36"/>
      <c r="AJE47" s="36"/>
      <c r="AJF47" s="36"/>
      <c r="AJG47" s="36"/>
      <c r="AJH47" s="36"/>
      <c r="AJI47" s="36"/>
      <c r="AJJ47" s="36"/>
      <c r="AJK47" s="36"/>
      <c r="AJL47" s="36"/>
      <c r="AJM47" s="36"/>
      <c r="AJN47" s="36"/>
      <c r="AJO47" s="36"/>
      <c r="AJP47" s="36"/>
      <c r="AJQ47" s="36"/>
      <c r="AJR47" s="36"/>
      <c r="AJS47" s="36"/>
      <c r="AJT47" s="36"/>
      <c r="AJU47" s="36"/>
      <c r="AJV47" s="36"/>
      <c r="AJW47" s="36"/>
      <c r="AJX47" s="36"/>
      <c r="AJY47" s="36"/>
      <c r="AJZ47" s="36"/>
      <c r="AKA47" s="36"/>
      <c r="AKB47" s="36"/>
      <c r="AKC47" s="36"/>
      <c r="AKD47" s="36"/>
      <c r="AKE47" s="36"/>
      <c r="AKF47" s="36"/>
      <c r="AKG47" s="36"/>
      <c r="AKH47" s="36"/>
      <c r="AKI47" s="36"/>
      <c r="AKJ47" s="36"/>
      <c r="AKK47" s="36"/>
      <c r="AKL47" s="36"/>
      <c r="AKM47" s="36"/>
      <c r="AKN47" s="36"/>
      <c r="AKO47" s="36"/>
      <c r="AKP47" s="36"/>
      <c r="AKQ47" s="36"/>
      <c r="AKR47" s="36"/>
      <c r="AKS47" s="36"/>
      <c r="AKT47" s="36"/>
      <c r="AKU47" s="36"/>
      <c r="AKV47" s="36"/>
      <c r="AKW47" s="36"/>
      <c r="AKX47" s="36"/>
      <c r="AKY47" s="36"/>
      <c r="AKZ47" s="36"/>
      <c r="ALA47" s="36"/>
      <c r="ALB47" s="36"/>
      <c r="ALC47" s="36"/>
      <c r="ALD47" s="36"/>
      <c r="ALE47" s="36"/>
      <c r="ALF47" s="36"/>
      <c r="ALG47" s="36"/>
      <c r="ALH47" s="36"/>
      <c r="ALI47" s="36"/>
      <c r="ALJ47" s="36"/>
      <c r="ALK47" s="36"/>
      <c r="ALL47" s="36"/>
      <c r="ALM47" s="36"/>
      <c r="ALN47" s="36"/>
      <c r="ALO47" s="36"/>
      <c r="ALP47" s="36"/>
      <c r="ALQ47" s="36"/>
      <c r="ALR47" s="36"/>
      <c r="ALS47" s="36"/>
      <c r="ALT47" s="36"/>
      <c r="ALU47" s="36"/>
      <c r="ALV47" s="36"/>
      <c r="ALW47" s="36"/>
      <c r="ALX47" s="36"/>
      <c r="ALY47" s="36"/>
      <c r="ALZ47" s="36"/>
      <c r="AMA47" s="36"/>
      <c r="AMB47" s="36"/>
      <c r="AMC47" s="36"/>
      <c r="AMD47" s="36"/>
      <c r="AME47" s="36"/>
      <c r="AMF47" s="36"/>
      <c r="AMG47" s="36"/>
      <c r="AMH47" s="36"/>
      <c r="AMI47" s="36"/>
      <c r="AMJ47" s="36"/>
      <c r="AMK47" s="36"/>
      <c r="AML47" s="36"/>
      <c r="AMM47" s="36"/>
    </row>
    <row r="48" spans="1:1027" s="51" customFormat="1" ht="12.75" hidden="1" customHeight="1">
      <c r="A48" s="349"/>
      <c r="B48" s="398"/>
      <c r="C48" s="333"/>
      <c r="D48" s="8" t="s">
        <v>15</v>
      </c>
      <c r="E48" s="8"/>
      <c r="F48" s="32" t="s">
        <v>325</v>
      </c>
      <c r="G48" s="32"/>
      <c r="H48" s="266"/>
      <c r="I48" s="33" t="s">
        <v>216</v>
      </c>
      <c r="J48" s="34"/>
      <c r="K48" s="35"/>
      <c r="L48" s="35"/>
      <c r="M48" s="171"/>
      <c r="N48" s="308"/>
      <c r="O48" s="189"/>
      <c r="P48" s="75"/>
      <c r="Q48" s="75"/>
      <c r="R48" s="75"/>
      <c r="S48" s="75"/>
      <c r="T48" s="75"/>
      <c r="U48" s="75"/>
      <c r="V48" s="75"/>
      <c r="W48" s="75"/>
      <c r="X48" s="75"/>
      <c r="Y48" s="75"/>
      <c r="Z48" s="75"/>
      <c r="AA48" s="75"/>
      <c r="AB48" s="75"/>
      <c r="AC48" s="75"/>
      <c r="AD48" s="75"/>
      <c r="AE48" s="75"/>
      <c r="AF48" s="75"/>
      <c r="AG48" s="75"/>
      <c r="AH48" s="75"/>
      <c r="AI48" s="75"/>
      <c r="AJ48" s="75"/>
      <c r="AK48" s="75"/>
      <c r="AL48" s="75"/>
      <c r="AM48" s="75"/>
      <c r="AN48" s="75"/>
      <c r="AO48" s="75"/>
      <c r="AP48" s="75"/>
      <c r="AQ48" s="75"/>
      <c r="AR48" s="75"/>
      <c r="AS48" s="75"/>
      <c r="AT48" s="75"/>
      <c r="AU48" s="75"/>
      <c r="AV48" s="75"/>
      <c r="AW48" s="75"/>
      <c r="AX48" s="75"/>
      <c r="AY48" s="75"/>
      <c r="AZ48" s="75"/>
      <c r="BA48" s="75"/>
      <c r="BB48" s="34"/>
      <c r="BC48" s="75"/>
      <c r="BD48" s="34"/>
      <c r="BE48" s="34"/>
      <c r="BF48" s="34"/>
      <c r="BG48" s="34"/>
      <c r="BH48" s="75"/>
      <c r="BI48" s="34"/>
      <c r="BJ48" s="34"/>
      <c r="BK48" s="34"/>
      <c r="BL48" s="34"/>
      <c r="BM48" s="34"/>
      <c r="BN48" s="34"/>
      <c r="BO48" s="34"/>
      <c r="BP48" s="34"/>
      <c r="BQ48" s="34"/>
      <c r="BR48" s="34"/>
      <c r="BS48" s="34"/>
      <c r="BT48" s="34"/>
      <c r="BU48" s="34"/>
      <c r="BV48" s="34"/>
      <c r="BW48" s="34"/>
      <c r="BX48" s="157"/>
      <c r="BY48" s="157"/>
      <c r="BZ48" s="157"/>
      <c r="CA48" s="157"/>
      <c r="CB48" s="157"/>
      <c r="CC48" s="157"/>
      <c r="CD48" s="157"/>
      <c r="CE48" s="121"/>
      <c r="CF48" s="121"/>
      <c r="CG48" s="121"/>
      <c r="CH48" s="121"/>
      <c r="CI48" s="121"/>
      <c r="CJ48" s="121"/>
      <c r="CK48" s="121"/>
      <c r="CL48" s="121"/>
      <c r="CM48" s="121"/>
      <c r="CN48" s="121"/>
      <c r="CO48" s="121"/>
      <c r="CP48" s="121"/>
      <c r="CQ48" s="121"/>
      <c r="CR48" s="121"/>
      <c r="CS48" s="121"/>
      <c r="CT48" s="121"/>
      <c r="CU48" s="121"/>
      <c r="CV48" s="121"/>
      <c r="CW48" s="121"/>
      <c r="CX48" s="121"/>
      <c r="CY48" s="121"/>
      <c r="CZ48" s="121"/>
      <c r="DA48" s="121"/>
      <c r="DB48" s="121"/>
      <c r="DC48" s="121"/>
      <c r="DD48" s="121"/>
      <c r="DE48" s="121"/>
      <c r="DF48" s="121"/>
      <c r="DG48" s="121"/>
      <c r="DH48" s="121"/>
      <c r="DI48" s="121"/>
      <c r="DJ48" s="121"/>
      <c r="DK48" s="121"/>
      <c r="DL48" s="121"/>
      <c r="DM48" s="121"/>
      <c r="DN48" s="121"/>
      <c r="DO48" s="121"/>
      <c r="DP48" s="121"/>
      <c r="DQ48" s="121"/>
      <c r="DR48" s="121"/>
      <c r="DS48" s="121"/>
      <c r="DT48" s="121"/>
      <c r="DU48" s="121"/>
      <c r="DV48" s="121"/>
      <c r="DW48" s="121"/>
      <c r="DX48" s="121"/>
      <c r="DY48" s="121"/>
      <c r="DZ48" s="121"/>
      <c r="EA48" s="121"/>
      <c r="EB48" s="121"/>
      <c r="EC48" s="121"/>
      <c r="ED48" s="121"/>
      <c r="EE48" s="121"/>
      <c r="EF48" s="121"/>
      <c r="EG48" s="121"/>
      <c r="EH48" s="121"/>
      <c r="EI48" s="121"/>
      <c r="EJ48" s="121"/>
      <c r="EK48" s="121"/>
      <c r="EL48" s="121"/>
      <c r="EM48" s="121"/>
      <c r="EN48" s="121"/>
      <c r="EO48" s="121"/>
      <c r="EP48" s="121"/>
      <c r="EQ48" s="121"/>
      <c r="ER48" s="121"/>
      <c r="ES48" s="121"/>
      <c r="ET48" s="121"/>
      <c r="EU48" s="121"/>
      <c r="EV48" s="121"/>
      <c r="EW48" s="121"/>
      <c r="EX48" s="121"/>
      <c r="EY48" s="121"/>
      <c r="EZ48" s="121"/>
      <c r="FA48" s="121"/>
      <c r="FB48" s="121"/>
      <c r="FC48" s="121"/>
      <c r="FD48" s="121"/>
      <c r="FE48" s="121"/>
      <c r="FF48" s="121"/>
      <c r="FG48" s="121"/>
      <c r="FH48" s="121"/>
      <c r="FI48" s="121"/>
      <c r="FJ48" s="121"/>
      <c r="FK48" s="121"/>
      <c r="FL48" s="121"/>
      <c r="FM48" s="121"/>
      <c r="FN48" s="121"/>
      <c r="FO48" s="121"/>
      <c r="FP48" s="121"/>
      <c r="FQ48" s="121"/>
      <c r="FR48" s="121"/>
      <c r="FS48" s="121"/>
      <c r="FT48" s="121"/>
      <c r="FU48" s="121"/>
      <c r="FV48" s="121"/>
      <c r="FW48" s="121"/>
      <c r="FX48" s="121"/>
      <c r="FY48" s="121"/>
      <c r="FZ48" s="121"/>
      <c r="GA48" s="121"/>
      <c r="GB48" s="121"/>
      <c r="GC48" s="121"/>
      <c r="GD48" s="121"/>
      <c r="GE48" s="121"/>
      <c r="GF48" s="121"/>
      <c r="GG48" s="121"/>
      <c r="GH48" s="121"/>
      <c r="GI48" s="121"/>
      <c r="GJ48" s="121"/>
      <c r="GK48" s="121"/>
      <c r="GL48" s="121"/>
      <c r="GM48" s="121"/>
      <c r="GN48" s="121"/>
      <c r="GO48" s="121"/>
      <c r="GP48" s="121"/>
      <c r="GQ48" s="121"/>
      <c r="GR48" s="121"/>
      <c r="GS48" s="121"/>
      <c r="GT48" s="121"/>
      <c r="GU48" s="121"/>
      <c r="GV48" s="121"/>
      <c r="GW48" s="121"/>
      <c r="GX48" s="121"/>
      <c r="GY48" s="121"/>
      <c r="GZ48" s="121"/>
      <c r="HA48" s="121"/>
      <c r="HB48" s="121"/>
      <c r="HC48" s="121"/>
      <c r="HD48" s="121"/>
      <c r="HE48" s="121"/>
      <c r="HF48" s="121"/>
      <c r="HG48" s="121"/>
      <c r="HH48" s="121"/>
      <c r="HI48" s="121"/>
      <c r="HJ48" s="121"/>
      <c r="HK48" s="121"/>
      <c r="HL48" s="121"/>
      <c r="HM48" s="121"/>
      <c r="HN48" s="121"/>
      <c r="HO48" s="121"/>
      <c r="HP48" s="121"/>
      <c r="HQ48" s="121"/>
      <c r="HR48" s="121"/>
      <c r="HS48" s="121"/>
      <c r="HT48" s="121"/>
      <c r="HU48" s="121"/>
      <c r="HV48" s="121"/>
      <c r="HW48" s="121"/>
      <c r="HX48" s="121"/>
      <c r="HY48" s="121"/>
      <c r="HZ48" s="121"/>
      <c r="IA48" s="121"/>
      <c r="IB48" s="121"/>
      <c r="IC48" s="121"/>
      <c r="ID48" s="121"/>
      <c r="IE48" s="121"/>
      <c r="IF48" s="121"/>
      <c r="IG48" s="121"/>
      <c r="IH48" s="121"/>
      <c r="II48" s="121"/>
      <c r="IJ48" s="121"/>
      <c r="IK48" s="121"/>
      <c r="IL48" s="121"/>
      <c r="IM48" s="121"/>
      <c r="IN48" s="121"/>
      <c r="IO48" s="121"/>
      <c r="IP48" s="121"/>
      <c r="IQ48" s="121"/>
      <c r="IR48" s="121"/>
      <c r="IS48" s="121"/>
      <c r="IT48" s="121"/>
      <c r="IU48" s="121"/>
      <c r="IV48" s="121"/>
      <c r="IW48" s="121"/>
      <c r="IX48" s="121"/>
      <c r="IY48" s="121"/>
      <c r="IZ48" s="121"/>
      <c r="JA48" s="121"/>
      <c r="JB48" s="121"/>
      <c r="JC48" s="121"/>
      <c r="JD48" s="121"/>
      <c r="JE48" s="121"/>
      <c r="JF48" s="121"/>
      <c r="JG48" s="121"/>
      <c r="JH48" s="121"/>
      <c r="JI48" s="121"/>
      <c r="JJ48" s="121"/>
      <c r="JK48" s="121"/>
      <c r="JL48" s="121"/>
      <c r="JM48" s="121"/>
      <c r="JN48" s="121"/>
      <c r="JO48" s="121"/>
      <c r="JP48" s="121"/>
      <c r="JQ48" s="121"/>
      <c r="JR48" s="121"/>
      <c r="JS48" s="121"/>
      <c r="JT48" s="121"/>
      <c r="JU48" s="121"/>
      <c r="JV48" s="121"/>
      <c r="JW48" s="121"/>
      <c r="JX48" s="121"/>
      <c r="JY48" s="121"/>
      <c r="JZ48" s="121"/>
      <c r="KA48" s="121"/>
      <c r="KB48" s="121"/>
      <c r="KC48" s="121"/>
      <c r="KD48" s="121"/>
      <c r="KE48" s="121"/>
      <c r="KF48" s="121"/>
      <c r="KG48" s="121"/>
      <c r="KH48" s="121"/>
      <c r="KI48" s="121"/>
      <c r="KJ48" s="121"/>
      <c r="KK48" s="121"/>
      <c r="KL48" s="121"/>
      <c r="KM48" s="121"/>
      <c r="KN48" s="121"/>
      <c r="KO48" s="121"/>
      <c r="KP48" s="121"/>
      <c r="KQ48" s="121"/>
      <c r="KR48" s="121"/>
      <c r="KS48" s="121"/>
      <c r="KT48" s="121"/>
      <c r="KU48" s="121"/>
      <c r="KV48" s="121"/>
      <c r="KW48" s="121"/>
      <c r="KX48" s="121"/>
      <c r="KY48" s="121"/>
      <c r="KZ48" s="121"/>
      <c r="LA48" s="121"/>
      <c r="LB48" s="121"/>
      <c r="LC48" s="121"/>
      <c r="LD48" s="121"/>
      <c r="LE48" s="121"/>
      <c r="LF48" s="121"/>
      <c r="LG48" s="121"/>
      <c r="LH48" s="121"/>
      <c r="LI48" s="121"/>
      <c r="LJ48" s="121"/>
      <c r="LK48" s="121"/>
      <c r="LL48" s="121"/>
      <c r="LM48" s="121"/>
      <c r="LN48" s="121"/>
      <c r="LO48" s="121"/>
      <c r="LP48" s="121"/>
      <c r="LQ48" s="121"/>
      <c r="LR48" s="121"/>
      <c r="LS48" s="121"/>
      <c r="LT48" s="121"/>
      <c r="LU48" s="121"/>
      <c r="LV48" s="36"/>
      <c r="LW48" s="36"/>
      <c r="LX48" s="36"/>
      <c r="LY48" s="36"/>
      <c r="LZ48" s="36"/>
      <c r="MA48" s="36"/>
      <c r="MB48" s="36"/>
      <c r="MC48" s="36"/>
      <c r="MD48" s="36"/>
      <c r="ME48" s="36"/>
      <c r="MF48" s="36"/>
      <c r="MG48" s="36"/>
      <c r="MH48" s="36"/>
      <c r="MI48" s="36"/>
      <c r="MJ48" s="36"/>
      <c r="MK48" s="36"/>
      <c r="ML48" s="36"/>
      <c r="MM48" s="36"/>
      <c r="MN48" s="36"/>
      <c r="MO48" s="36"/>
      <c r="MP48" s="36"/>
      <c r="MQ48" s="36"/>
      <c r="MR48" s="36"/>
      <c r="MS48" s="36"/>
      <c r="MT48" s="36"/>
      <c r="MU48" s="36"/>
      <c r="MV48" s="36"/>
      <c r="MW48" s="36"/>
      <c r="MX48" s="36"/>
      <c r="MY48" s="36"/>
      <c r="MZ48" s="36"/>
      <c r="NA48" s="36"/>
      <c r="NB48" s="36"/>
      <c r="NC48" s="36"/>
      <c r="ND48" s="36"/>
      <c r="NE48" s="36"/>
      <c r="NF48" s="36"/>
      <c r="NG48" s="36"/>
      <c r="NH48" s="36"/>
      <c r="NI48" s="36"/>
      <c r="NJ48" s="36"/>
      <c r="NK48" s="36"/>
      <c r="NL48" s="36"/>
      <c r="NM48" s="36"/>
      <c r="NN48" s="36"/>
      <c r="NO48" s="36"/>
      <c r="NP48" s="36"/>
      <c r="NQ48" s="36"/>
      <c r="NR48" s="36"/>
      <c r="NS48" s="36"/>
      <c r="NT48" s="36"/>
      <c r="NU48" s="36"/>
      <c r="NV48" s="36"/>
      <c r="NW48" s="36"/>
      <c r="NX48" s="36"/>
      <c r="NY48" s="36"/>
      <c r="NZ48" s="36"/>
      <c r="OA48" s="36"/>
      <c r="OB48" s="36"/>
      <c r="OC48" s="36"/>
      <c r="OD48" s="36"/>
      <c r="OE48" s="36"/>
      <c r="OF48" s="36"/>
      <c r="OG48" s="36"/>
      <c r="OH48" s="36"/>
      <c r="OI48" s="36"/>
      <c r="OJ48" s="36"/>
      <c r="OK48" s="36"/>
      <c r="OL48" s="36"/>
      <c r="OM48" s="36"/>
      <c r="ON48" s="36"/>
      <c r="OO48" s="36"/>
      <c r="OP48" s="36"/>
      <c r="OQ48" s="36"/>
      <c r="OR48" s="36"/>
      <c r="OS48" s="36"/>
      <c r="OT48" s="36"/>
      <c r="OU48" s="36"/>
      <c r="OV48" s="36"/>
      <c r="OW48" s="36"/>
      <c r="OX48" s="36"/>
      <c r="OY48" s="36"/>
      <c r="OZ48" s="36"/>
      <c r="PA48" s="36"/>
      <c r="PB48" s="36"/>
      <c r="PC48" s="36"/>
      <c r="PD48" s="36"/>
      <c r="PE48" s="36"/>
      <c r="PF48" s="36"/>
      <c r="PG48" s="36"/>
      <c r="PH48" s="36"/>
      <c r="PI48" s="36"/>
      <c r="PJ48" s="36"/>
      <c r="PK48" s="36"/>
      <c r="PL48" s="36"/>
      <c r="PM48" s="36"/>
      <c r="PN48" s="36"/>
      <c r="PO48" s="36"/>
      <c r="PP48" s="36"/>
      <c r="PQ48" s="36"/>
      <c r="PR48" s="36"/>
      <c r="PS48" s="36"/>
      <c r="PT48" s="36"/>
      <c r="PU48" s="36"/>
      <c r="PV48" s="36"/>
      <c r="PW48" s="36"/>
      <c r="PX48" s="36"/>
      <c r="PY48" s="36"/>
      <c r="PZ48" s="36"/>
      <c r="QA48" s="36"/>
      <c r="QB48" s="36"/>
      <c r="QC48" s="36"/>
      <c r="QD48" s="36"/>
      <c r="QE48" s="36"/>
      <c r="QF48" s="36"/>
      <c r="QG48" s="36"/>
      <c r="QH48" s="36"/>
      <c r="QI48" s="36"/>
      <c r="QJ48" s="36"/>
      <c r="QK48" s="36"/>
      <c r="QL48" s="36"/>
      <c r="QM48" s="36"/>
      <c r="QN48" s="36"/>
      <c r="QO48" s="36"/>
      <c r="QP48" s="36"/>
      <c r="QQ48" s="36"/>
      <c r="QR48" s="36"/>
      <c r="QS48" s="36"/>
      <c r="QT48" s="36"/>
      <c r="QU48" s="36"/>
      <c r="QV48" s="36"/>
      <c r="QW48" s="36"/>
      <c r="QX48" s="36"/>
      <c r="QY48" s="36"/>
      <c r="QZ48" s="36"/>
      <c r="RA48" s="36"/>
      <c r="RB48" s="36"/>
      <c r="RC48" s="36"/>
      <c r="RD48" s="36"/>
      <c r="RE48" s="36"/>
      <c r="RF48" s="36"/>
      <c r="RG48" s="36"/>
      <c r="RH48" s="36"/>
      <c r="RI48" s="36"/>
      <c r="RJ48" s="36"/>
      <c r="RK48" s="36"/>
      <c r="RL48" s="36"/>
      <c r="RM48" s="36"/>
      <c r="RN48" s="36"/>
      <c r="RO48" s="36"/>
      <c r="RP48" s="36"/>
      <c r="RQ48" s="36"/>
      <c r="RR48" s="36"/>
      <c r="RS48" s="36"/>
      <c r="RT48" s="36"/>
      <c r="RU48" s="36"/>
      <c r="RV48" s="36"/>
      <c r="RW48" s="36"/>
      <c r="RX48" s="36"/>
      <c r="RY48" s="36"/>
      <c r="RZ48" s="36"/>
      <c r="SA48" s="36"/>
      <c r="SB48" s="36"/>
      <c r="SC48" s="36"/>
      <c r="SD48" s="36"/>
      <c r="SE48" s="36"/>
      <c r="SF48" s="36"/>
      <c r="SG48" s="36"/>
      <c r="SH48" s="36"/>
      <c r="SI48" s="36"/>
      <c r="SJ48" s="36"/>
      <c r="SK48" s="36"/>
      <c r="SL48" s="36"/>
      <c r="SM48" s="36"/>
      <c r="SN48" s="36"/>
      <c r="SO48" s="36"/>
      <c r="SP48" s="36"/>
      <c r="SQ48" s="36"/>
      <c r="SR48" s="36"/>
      <c r="SS48" s="36"/>
      <c r="ST48" s="36"/>
      <c r="SU48" s="36"/>
      <c r="SV48" s="36"/>
      <c r="SW48" s="36"/>
      <c r="SX48" s="36"/>
      <c r="SY48" s="36"/>
      <c r="SZ48" s="36"/>
      <c r="TA48" s="36"/>
      <c r="TB48" s="36"/>
      <c r="TC48" s="36"/>
      <c r="TD48" s="36"/>
      <c r="TE48" s="36"/>
      <c r="TF48" s="36"/>
      <c r="TG48" s="36"/>
      <c r="TH48" s="36"/>
      <c r="TI48" s="36"/>
      <c r="TJ48" s="36"/>
      <c r="TK48" s="36"/>
      <c r="TL48" s="36"/>
      <c r="TM48" s="36"/>
      <c r="TN48" s="36"/>
      <c r="TO48" s="36"/>
      <c r="TP48" s="36"/>
      <c r="TQ48" s="36"/>
      <c r="TR48" s="36"/>
      <c r="TS48" s="36"/>
      <c r="TT48" s="36"/>
      <c r="TU48" s="36"/>
      <c r="TV48" s="36"/>
      <c r="TW48" s="36"/>
      <c r="TX48" s="36"/>
      <c r="TY48" s="36"/>
      <c r="TZ48" s="36"/>
      <c r="UA48" s="36"/>
      <c r="UB48" s="36"/>
      <c r="UC48" s="36"/>
      <c r="UD48" s="36"/>
      <c r="UE48" s="36"/>
      <c r="UF48" s="36"/>
      <c r="UG48" s="36"/>
      <c r="UH48" s="36"/>
      <c r="UI48" s="36"/>
      <c r="UJ48" s="36"/>
      <c r="UK48" s="36"/>
      <c r="UL48" s="36"/>
      <c r="UM48" s="36"/>
      <c r="UN48" s="36"/>
      <c r="UO48" s="36"/>
      <c r="UP48" s="36"/>
      <c r="UQ48" s="36"/>
      <c r="UR48" s="36"/>
      <c r="US48" s="36"/>
      <c r="UT48" s="36"/>
      <c r="UU48" s="36"/>
      <c r="UV48" s="36"/>
      <c r="UW48" s="36"/>
      <c r="UX48" s="36"/>
      <c r="UY48" s="36"/>
      <c r="UZ48" s="36"/>
      <c r="VA48" s="36"/>
      <c r="VB48" s="36"/>
      <c r="VC48" s="36"/>
      <c r="VD48" s="36"/>
      <c r="VE48" s="36"/>
      <c r="VF48" s="36"/>
      <c r="VG48" s="36"/>
      <c r="VH48" s="36"/>
      <c r="VI48" s="36"/>
      <c r="VJ48" s="36"/>
      <c r="VK48" s="36"/>
      <c r="VL48" s="36"/>
      <c r="VM48" s="36"/>
      <c r="VN48" s="36"/>
      <c r="VO48" s="36"/>
      <c r="VP48" s="36"/>
      <c r="VQ48" s="36"/>
      <c r="VR48" s="36"/>
      <c r="VS48" s="36"/>
      <c r="VT48" s="36"/>
      <c r="VU48" s="36"/>
      <c r="VV48" s="36"/>
      <c r="VW48" s="36"/>
      <c r="VX48" s="36"/>
      <c r="VY48" s="36"/>
      <c r="VZ48" s="36"/>
      <c r="WA48" s="36"/>
      <c r="WB48" s="36"/>
      <c r="WC48" s="36"/>
      <c r="WD48" s="36"/>
      <c r="WE48" s="36"/>
      <c r="WF48" s="36"/>
      <c r="WG48" s="36"/>
      <c r="WH48" s="36"/>
      <c r="WI48" s="36"/>
      <c r="WJ48" s="36"/>
      <c r="WK48" s="36"/>
      <c r="WL48" s="36"/>
      <c r="WM48" s="36"/>
      <c r="WN48" s="36"/>
      <c r="WO48" s="36"/>
      <c r="WP48" s="36"/>
      <c r="WQ48" s="36"/>
      <c r="WR48" s="36"/>
      <c r="WS48" s="36"/>
      <c r="WT48" s="36"/>
      <c r="WU48" s="36"/>
      <c r="WV48" s="36"/>
      <c r="WW48" s="36"/>
      <c r="WX48" s="36"/>
      <c r="WY48" s="36"/>
      <c r="WZ48" s="36"/>
      <c r="XA48" s="36"/>
      <c r="XB48" s="36"/>
      <c r="XC48" s="36"/>
      <c r="XD48" s="36"/>
      <c r="XE48" s="36"/>
      <c r="XF48" s="36"/>
      <c r="XG48" s="36"/>
      <c r="XH48" s="36"/>
      <c r="XI48" s="36"/>
      <c r="XJ48" s="36"/>
      <c r="XK48" s="36"/>
      <c r="XL48" s="36"/>
      <c r="XM48" s="36"/>
      <c r="XN48" s="36"/>
      <c r="XO48" s="36"/>
      <c r="XP48" s="36"/>
      <c r="XQ48" s="36"/>
      <c r="XR48" s="36"/>
      <c r="XS48" s="36"/>
      <c r="XT48" s="36"/>
      <c r="XU48" s="36"/>
      <c r="XV48" s="36"/>
      <c r="XW48" s="36"/>
      <c r="XX48" s="36"/>
      <c r="XY48" s="36"/>
      <c r="XZ48" s="36"/>
      <c r="YA48" s="36"/>
      <c r="YB48" s="36"/>
      <c r="YC48" s="36"/>
      <c r="YD48" s="36"/>
      <c r="YE48" s="36"/>
      <c r="YF48" s="36"/>
      <c r="YG48" s="36"/>
      <c r="YH48" s="36"/>
      <c r="YI48" s="36"/>
      <c r="YJ48" s="36"/>
      <c r="YK48" s="36"/>
      <c r="YL48" s="36"/>
      <c r="YM48" s="36"/>
      <c r="YN48" s="36"/>
      <c r="YO48" s="36"/>
      <c r="YP48" s="36"/>
      <c r="YQ48" s="36"/>
      <c r="YR48" s="36"/>
      <c r="YS48" s="36"/>
      <c r="YT48" s="36"/>
      <c r="YU48" s="36"/>
      <c r="YV48" s="36"/>
      <c r="YW48" s="36"/>
      <c r="YX48" s="36"/>
      <c r="YY48" s="36"/>
      <c r="YZ48" s="36"/>
      <c r="ZA48" s="36"/>
      <c r="ZB48" s="36"/>
      <c r="ZC48" s="36"/>
      <c r="ZD48" s="36"/>
      <c r="ZE48" s="36"/>
      <c r="ZF48" s="36"/>
      <c r="ZG48" s="36"/>
      <c r="ZH48" s="36"/>
      <c r="ZI48" s="36"/>
      <c r="ZJ48" s="36"/>
      <c r="ZK48" s="36"/>
      <c r="ZL48" s="36"/>
      <c r="ZM48" s="36"/>
      <c r="ZN48" s="36"/>
      <c r="ZO48" s="36"/>
      <c r="ZP48" s="36"/>
      <c r="ZQ48" s="36"/>
      <c r="ZR48" s="36"/>
      <c r="ZS48" s="36"/>
      <c r="ZT48" s="36"/>
      <c r="ZU48" s="36"/>
      <c r="ZV48" s="36"/>
      <c r="ZW48" s="36"/>
      <c r="ZX48" s="36"/>
      <c r="ZY48" s="36"/>
      <c r="ZZ48" s="36"/>
      <c r="AAA48" s="36"/>
      <c r="AAB48" s="36"/>
      <c r="AAC48" s="36"/>
      <c r="AAD48" s="36"/>
      <c r="AAE48" s="36"/>
      <c r="AAF48" s="36"/>
      <c r="AAG48" s="36"/>
      <c r="AAH48" s="36"/>
      <c r="AAI48" s="36"/>
      <c r="AAJ48" s="36"/>
      <c r="AAK48" s="36"/>
      <c r="AAL48" s="36"/>
      <c r="AAM48" s="36"/>
      <c r="AAN48" s="36"/>
      <c r="AAO48" s="36"/>
      <c r="AAP48" s="36"/>
      <c r="AAQ48" s="36"/>
      <c r="AAR48" s="36"/>
      <c r="AAS48" s="36"/>
      <c r="AAT48" s="36"/>
      <c r="AAU48" s="36"/>
      <c r="AAV48" s="36"/>
      <c r="AAW48" s="36"/>
      <c r="AAX48" s="36"/>
      <c r="AAY48" s="36"/>
      <c r="AAZ48" s="36"/>
      <c r="ABA48" s="36"/>
      <c r="ABB48" s="36"/>
      <c r="ABC48" s="36"/>
      <c r="ABD48" s="36"/>
      <c r="ABE48" s="36"/>
      <c r="ABF48" s="36"/>
      <c r="ABG48" s="36"/>
      <c r="ABH48" s="36"/>
      <c r="ABI48" s="36"/>
      <c r="ABJ48" s="36"/>
      <c r="ABK48" s="36"/>
      <c r="ABL48" s="36"/>
      <c r="ABM48" s="36"/>
      <c r="ABN48" s="36"/>
      <c r="ABO48" s="36"/>
      <c r="ABP48" s="36"/>
      <c r="ABQ48" s="36"/>
      <c r="ABR48" s="36"/>
      <c r="ABS48" s="36"/>
      <c r="ABT48" s="36"/>
      <c r="ABU48" s="36"/>
      <c r="ABV48" s="36"/>
      <c r="ABW48" s="36"/>
      <c r="ABX48" s="36"/>
      <c r="ABY48" s="36"/>
      <c r="ABZ48" s="36"/>
      <c r="ACA48" s="36"/>
      <c r="ACB48" s="36"/>
      <c r="ACC48" s="36"/>
      <c r="ACD48" s="36"/>
      <c r="ACE48" s="36"/>
      <c r="ACF48" s="36"/>
      <c r="ACG48" s="36"/>
      <c r="ACH48" s="36"/>
      <c r="ACI48" s="36"/>
      <c r="ACJ48" s="36"/>
      <c r="ACK48" s="36"/>
      <c r="ACL48" s="36"/>
      <c r="ACM48" s="36"/>
      <c r="ACN48" s="36"/>
      <c r="ACO48" s="36"/>
      <c r="ACP48" s="36"/>
      <c r="ACQ48" s="36"/>
      <c r="ACR48" s="36"/>
      <c r="ACS48" s="36"/>
      <c r="ACT48" s="36"/>
      <c r="ACU48" s="36"/>
      <c r="ACV48" s="36"/>
      <c r="ACW48" s="36"/>
      <c r="ACX48" s="36"/>
      <c r="ACY48" s="36"/>
      <c r="ACZ48" s="36"/>
      <c r="ADA48" s="36"/>
      <c r="ADB48" s="36"/>
      <c r="ADC48" s="36"/>
      <c r="ADD48" s="36"/>
      <c r="ADE48" s="36"/>
      <c r="ADF48" s="36"/>
      <c r="ADG48" s="36"/>
      <c r="ADH48" s="36"/>
      <c r="ADI48" s="36"/>
      <c r="ADJ48" s="36"/>
      <c r="ADK48" s="36"/>
      <c r="ADL48" s="36"/>
      <c r="ADM48" s="36"/>
      <c r="ADN48" s="36"/>
      <c r="ADO48" s="36"/>
      <c r="ADP48" s="36"/>
      <c r="ADQ48" s="36"/>
      <c r="ADR48" s="36"/>
      <c r="ADS48" s="36"/>
      <c r="ADT48" s="36"/>
      <c r="ADU48" s="36"/>
      <c r="ADV48" s="36"/>
      <c r="ADW48" s="36"/>
      <c r="ADX48" s="36"/>
      <c r="ADY48" s="36"/>
      <c r="ADZ48" s="36"/>
      <c r="AEA48" s="36"/>
      <c r="AEB48" s="36"/>
      <c r="AEC48" s="36"/>
      <c r="AED48" s="36"/>
      <c r="AEE48" s="36"/>
      <c r="AEF48" s="36"/>
      <c r="AEG48" s="36"/>
      <c r="AEH48" s="36"/>
      <c r="AEI48" s="36"/>
      <c r="AEJ48" s="36"/>
      <c r="AEK48" s="36"/>
      <c r="AEL48" s="36"/>
      <c r="AEM48" s="36"/>
      <c r="AEN48" s="36"/>
      <c r="AEO48" s="36"/>
      <c r="AEP48" s="36"/>
      <c r="AEQ48" s="36"/>
      <c r="AER48" s="36"/>
      <c r="AES48" s="36"/>
      <c r="AET48" s="36"/>
      <c r="AEU48" s="36"/>
      <c r="AEV48" s="36"/>
      <c r="AEW48" s="36"/>
      <c r="AEX48" s="36"/>
      <c r="AEY48" s="36"/>
      <c r="AEZ48" s="36"/>
      <c r="AFA48" s="36"/>
      <c r="AFB48" s="36"/>
      <c r="AFC48" s="36"/>
      <c r="AFD48" s="36"/>
      <c r="AFE48" s="36"/>
      <c r="AFF48" s="36"/>
      <c r="AFG48" s="36"/>
      <c r="AFH48" s="36"/>
      <c r="AFI48" s="36"/>
      <c r="AFJ48" s="36"/>
      <c r="AFK48" s="36"/>
      <c r="AFL48" s="36"/>
      <c r="AFM48" s="36"/>
      <c r="AFN48" s="36"/>
      <c r="AFO48" s="36"/>
      <c r="AFP48" s="36"/>
      <c r="AFQ48" s="36"/>
      <c r="AFR48" s="36"/>
      <c r="AFS48" s="36"/>
      <c r="AFT48" s="36"/>
      <c r="AFU48" s="36"/>
      <c r="AFV48" s="36"/>
      <c r="AFW48" s="36"/>
      <c r="AFX48" s="36"/>
      <c r="AFY48" s="36"/>
      <c r="AFZ48" s="36"/>
      <c r="AGA48" s="36"/>
      <c r="AGB48" s="36"/>
      <c r="AGC48" s="36"/>
      <c r="AGD48" s="36"/>
      <c r="AGE48" s="36"/>
      <c r="AGF48" s="36"/>
      <c r="AGG48" s="36"/>
      <c r="AGH48" s="36"/>
      <c r="AGI48" s="36"/>
      <c r="AGJ48" s="36"/>
      <c r="AGK48" s="36"/>
      <c r="AGL48" s="36"/>
      <c r="AGM48" s="36"/>
      <c r="AGN48" s="36"/>
      <c r="AGO48" s="36"/>
      <c r="AGP48" s="36"/>
      <c r="AGQ48" s="36"/>
      <c r="AGR48" s="36"/>
      <c r="AGS48" s="36"/>
      <c r="AGT48" s="36"/>
      <c r="AGU48" s="36"/>
      <c r="AGV48" s="36"/>
      <c r="AGW48" s="36"/>
      <c r="AGX48" s="36"/>
      <c r="AGY48" s="36"/>
      <c r="AGZ48" s="36"/>
      <c r="AHA48" s="36"/>
      <c r="AHB48" s="36"/>
      <c r="AHC48" s="36"/>
      <c r="AHD48" s="36"/>
      <c r="AHE48" s="36"/>
      <c r="AHF48" s="36"/>
      <c r="AHG48" s="36"/>
      <c r="AHH48" s="36"/>
      <c r="AHI48" s="36"/>
      <c r="AHJ48" s="36"/>
      <c r="AHK48" s="36"/>
      <c r="AHL48" s="36"/>
      <c r="AHM48" s="36"/>
      <c r="AHN48" s="36"/>
      <c r="AHO48" s="36"/>
      <c r="AHP48" s="36"/>
      <c r="AHQ48" s="36"/>
      <c r="AHR48" s="36"/>
      <c r="AHS48" s="36"/>
      <c r="AHT48" s="36"/>
      <c r="AHU48" s="36"/>
      <c r="AHV48" s="36"/>
      <c r="AHW48" s="36"/>
      <c r="AHX48" s="36"/>
      <c r="AHY48" s="36"/>
      <c r="AHZ48" s="36"/>
      <c r="AIA48" s="36"/>
      <c r="AIB48" s="36"/>
      <c r="AIC48" s="36"/>
      <c r="AID48" s="36"/>
      <c r="AIE48" s="36"/>
      <c r="AIF48" s="36"/>
      <c r="AIG48" s="36"/>
      <c r="AIH48" s="36"/>
      <c r="AII48" s="36"/>
      <c r="AIJ48" s="36"/>
      <c r="AIK48" s="36"/>
      <c r="AIL48" s="36"/>
      <c r="AIM48" s="36"/>
      <c r="AIN48" s="36"/>
      <c r="AIO48" s="36"/>
      <c r="AIP48" s="36"/>
      <c r="AIQ48" s="36"/>
      <c r="AIR48" s="36"/>
      <c r="AIS48" s="36"/>
      <c r="AIT48" s="36"/>
      <c r="AIU48" s="36"/>
      <c r="AIV48" s="36"/>
      <c r="AIW48" s="36"/>
      <c r="AIX48" s="36"/>
      <c r="AIY48" s="36"/>
      <c r="AIZ48" s="36"/>
      <c r="AJA48" s="36"/>
      <c r="AJB48" s="36"/>
      <c r="AJC48" s="36"/>
      <c r="AJD48" s="36"/>
      <c r="AJE48" s="36"/>
      <c r="AJF48" s="36"/>
      <c r="AJG48" s="36"/>
      <c r="AJH48" s="36"/>
      <c r="AJI48" s="36"/>
      <c r="AJJ48" s="36"/>
      <c r="AJK48" s="36"/>
      <c r="AJL48" s="36"/>
      <c r="AJM48" s="36"/>
      <c r="AJN48" s="36"/>
      <c r="AJO48" s="36"/>
      <c r="AJP48" s="36"/>
      <c r="AJQ48" s="36"/>
      <c r="AJR48" s="36"/>
      <c r="AJS48" s="36"/>
      <c r="AJT48" s="36"/>
      <c r="AJU48" s="36"/>
      <c r="AJV48" s="36"/>
      <c r="AJW48" s="36"/>
      <c r="AJX48" s="36"/>
      <c r="AJY48" s="36"/>
      <c r="AJZ48" s="36"/>
      <c r="AKA48" s="36"/>
      <c r="AKB48" s="36"/>
      <c r="AKC48" s="36"/>
      <c r="AKD48" s="36"/>
      <c r="AKE48" s="36"/>
      <c r="AKF48" s="36"/>
      <c r="AKG48" s="36"/>
      <c r="AKH48" s="36"/>
      <c r="AKI48" s="36"/>
      <c r="AKJ48" s="36"/>
      <c r="AKK48" s="36"/>
      <c r="AKL48" s="36"/>
      <c r="AKM48" s="36"/>
      <c r="AKN48" s="36"/>
      <c r="AKO48" s="36"/>
      <c r="AKP48" s="36"/>
      <c r="AKQ48" s="36"/>
      <c r="AKR48" s="36"/>
      <c r="AKS48" s="36"/>
      <c r="AKT48" s="36"/>
      <c r="AKU48" s="36"/>
      <c r="AKV48" s="36"/>
      <c r="AKW48" s="36"/>
      <c r="AKX48" s="36"/>
      <c r="AKY48" s="36"/>
      <c r="AKZ48" s="36"/>
      <c r="ALA48" s="36"/>
      <c r="ALB48" s="36"/>
      <c r="ALC48" s="36"/>
      <c r="ALD48" s="36"/>
      <c r="ALE48" s="36"/>
      <c r="ALF48" s="36"/>
      <c r="ALG48" s="36"/>
      <c r="ALH48" s="36"/>
      <c r="ALI48" s="36"/>
      <c r="ALJ48" s="36"/>
      <c r="ALK48" s="36"/>
      <c r="ALL48" s="36"/>
      <c r="ALM48" s="36"/>
      <c r="ALN48" s="36"/>
      <c r="ALO48" s="36"/>
      <c r="ALP48" s="36"/>
      <c r="ALQ48" s="36"/>
      <c r="ALR48" s="36"/>
      <c r="ALS48" s="36"/>
      <c r="ALT48" s="36"/>
      <c r="ALU48" s="36"/>
      <c r="ALV48" s="36"/>
      <c r="ALW48" s="36"/>
      <c r="ALX48" s="36"/>
      <c r="ALY48" s="36"/>
      <c r="ALZ48" s="36"/>
      <c r="AMA48" s="36"/>
      <c r="AMB48" s="36"/>
      <c r="AMC48" s="36"/>
      <c r="AMD48" s="36"/>
      <c r="AME48" s="36"/>
      <c r="AMF48" s="36"/>
      <c r="AMG48" s="36"/>
      <c r="AMH48" s="36"/>
      <c r="AMI48" s="36"/>
      <c r="AMJ48" s="36"/>
      <c r="AMK48" s="36"/>
      <c r="AML48" s="36"/>
      <c r="AMM48" s="36"/>
    </row>
    <row r="49" spans="1:1027" s="51" customFormat="1" ht="15" customHeight="1">
      <c r="A49" s="349"/>
      <c r="B49" s="398"/>
      <c r="C49" s="286" t="s">
        <v>358</v>
      </c>
      <c r="D49" s="287"/>
      <c r="E49" s="287"/>
      <c r="F49" s="288"/>
      <c r="G49" s="289"/>
      <c r="H49" s="290"/>
      <c r="I49" s="291"/>
      <c r="J49" s="149"/>
      <c r="K49" s="149"/>
      <c r="L49" s="149"/>
      <c r="M49" s="175"/>
      <c r="N49" s="304" t="s">
        <v>375</v>
      </c>
      <c r="O49" s="192"/>
      <c r="P49" s="150"/>
      <c r="Q49" s="150"/>
      <c r="R49" s="150"/>
      <c r="S49" s="150"/>
      <c r="T49" s="150"/>
      <c r="U49" s="150"/>
      <c r="V49" s="150"/>
      <c r="W49" s="150"/>
      <c r="X49" s="150"/>
      <c r="Y49" s="150"/>
      <c r="Z49" s="150"/>
      <c r="AA49" s="150"/>
      <c r="AB49" s="150"/>
      <c r="AC49" s="150"/>
      <c r="AD49" s="150"/>
      <c r="AE49" s="150"/>
      <c r="AF49" s="150"/>
      <c r="AG49" s="150"/>
      <c r="AH49" s="150"/>
      <c r="AI49" s="150"/>
      <c r="AJ49" s="150"/>
      <c r="AK49" s="150"/>
      <c r="AL49" s="150"/>
      <c r="AM49" s="150"/>
      <c r="AN49" s="150"/>
      <c r="AO49" s="150"/>
      <c r="AP49" s="150"/>
      <c r="AQ49" s="150"/>
      <c r="AR49" s="150">
        <v>1.2019162905826632</v>
      </c>
      <c r="AS49" s="150">
        <v>1.2662036996081305</v>
      </c>
      <c r="AT49" s="150">
        <v>1.4366860561864572</v>
      </c>
      <c r="AU49" s="150">
        <v>1.6071684127647838</v>
      </c>
      <c r="AV49" s="150">
        <v>1.7776507693431105</v>
      </c>
      <c r="AW49" s="150">
        <v>1.9481331259214372</v>
      </c>
      <c r="AX49" s="150">
        <v>2.1186154824997634</v>
      </c>
      <c r="AY49" s="150">
        <v>2.3265138053534233</v>
      </c>
      <c r="AZ49" s="150">
        <v>2.5344121282070833</v>
      </c>
      <c r="BA49" s="150">
        <v>2.7423104510607432</v>
      </c>
      <c r="BB49" s="150">
        <v>2.9502087739144032</v>
      </c>
      <c r="BC49" s="150">
        <v>3.158107096768064</v>
      </c>
      <c r="BD49" s="150">
        <v>3.4090951912436491</v>
      </c>
      <c r="BE49" s="150">
        <v>3.6600832857192342</v>
      </c>
      <c r="BF49" s="150">
        <v>3.9110713801948194</v>
      </c>
      <c r="BG49" s="150">
        <v>4.1620594746704045</v>
      </c>
      <c r="BH49" s="150">
        <v>4.4130475691459896</v>
      </c>
      <c r="BI49" s="150">
        <v>4.6640356636215747</v>
      </c>
      <c r="BJ49" s="150">
        <v>4.9150237580971599</v>
      </c>
      <c r="BK49" s="150">
        <v>5.166011852572745</v>
      </c>
      <c r="BL49" s="150">
        <v>5.4169999470483301</v>
      </c>
      <c r="BM49" s="150">
        <v>5.6679880415239152</v>
      </c>
      <c r="BN49" s="150">
        <v>5.9189761359995003</v>
      </c>
      <c r="BO49" s="150">
        <v>6.1699642304750855</v>
      </c>
      <c r="BP49" s="150">
        <v>6.4209523249506706</v>
      </c>
      <c r="BQ49" s="150">
        <v>6.6719404194262557</v>
      </c>
      <c r="BR49" s="150">
        <v>6.9229285139018408</v>
      </c>
      <c r="BS49" s="150">
        <v>7.173916608377426</v>
      </c>
      <c r="BT49" s="150">
        <v>7.4249047028530111</v>
      </c>
      <c r="BU49" s="150">
        <v>7.6758927973285962</v>
      </c>
      <c r="BV49" s="150">
        <v>7.9268808918041813</v>
      </c>
      <c r="BW49" s="150">
        <v>8.1778689862797656</v>
      </c>
      <c r="BX49" s="157"/>
      <c r="BY49" s="157"/>
      <c r="BZ49" s="157"/>
      <c r="CA49" s="157"/>
      <c r="CB49" s="157"/>
      <c r="CC49" s="157"/>
      <c r="CD49" s="157"/>
      <c r="CE49" s="121"/>
      <c r="CF49" s="121"/>
      <c r="CG49" s="121"/>
      <c r="CH49" s="121"/>
      <c r="CI49" s="121"/>
      <c r="CJ49" s="121"/>
      <c r="CK49" s="121"/>
      <c r="CL49" s="121"/>
      <c r="CM49" s="121"/>
      <c r="CN49" s="121"/>
      <c r="CO49" s="121"/>
      <c r="CP49" s="121"/>
      <c r="CQ49" s="121"/>
      <c r="CR49" s="121"/>
      <c r="CS49" s="121"/>
      <c r="CT49" s="121"/>
      <c r="CU49" s="121"/>
      <c r="CV49" s="121"/>
      <c r="CW49" s="121"/>
      <c r="CX49" s="121"/>
      <c r="CY49" s="121"/>
      <c r="CZ49" s="121"/>
      <c r="DA49" s="121"/>
      <c r="DB49" s="121"/>
      <c r="DC49" s="121"/>
      <c r="DD49" s="121"/>
      <c r="DE49" s="121"/>
      <c r="DF49" s="121"/>
      <c r="DG49" s="121"/>
      <c r="DH49" s="121"/>
      <c r="DI49" s="121"/>
      <c r="DJ49" s="121"/>
      <c r="DK49" s="121"/>
      <c r="DL49" s="121"/>
      <c r="DM49" s="121"/>
      <c r="DN49" s="121"/>
      <c r="DO49" s="121"/>
      <c r="DP49" s="121"/>
      <c r="DQ49" s="121"/>
      <c r="DR49" s="121"/>
      <c r="DS49" s="121"/>
      <c r="DT49" s="121"/>
      <c r="DU49" s="121"/>
      <c r="DV49" s="121"/>
      <c r="DW49" s="121"/>
      <c r="DX49" s="121"/>
      <c r="DY49" s="121"/>
      <c r="DZ49" s="121"/>
      <c r="EA49" s="121"/>
      <c r="EB49" s="121"/>
      <c r="EC49" s="121"/>
      <c r="ED49" s="121"/>
      <c r="EE49" s="121"/>
      <c r="EF49" s="121"/>
      <c r="EG49" s="121"/>
      <c r="EH49" s="121"/>
      <c r="EI49" s="121"/>
      <c r="EJ49" s="121"/>
      <c r="EK49" s="121"/>
      <c r="EL49" s="121"/>
      <c r="EM49" s="121"/>
      <c r="EN49" s="121"/>
      <c r="EO49" s="121"/>
      <c r="EP49" s="121"/>
      <c r="EQ49" s="121"/>
      <c r="ER49" s="121"/>
      <c r="ES49" s="121"/>
      <c r="ET49" s="121"/>
      <c r="EU49" s="121"/>
      <c r="EV49" s="121"/>
      <c r="EW49" s="121"/>
      <c r="EX49" s="121"/>
      <c r="EY49" s="121"/>
      <c r="EZ49" s="121"/>
      <c r="FA49" s="121"/>
      <c r="FB49" s="121"/>
      <c r="FC49" s="121"/>
      <c r="FD49" s="121"/>
      <c r="FE49" s="121"/>
      <c r="FF49" s="121"/>
      <c r="FG49" s="121"/>
      <c r="FH49" s="121"/>
      <c r="FI49" s="121"/>
      <c r="FJ49" s="121"/>
      <c r="FK49" s="121"/>
      <c r="FL49" s="121"/>
      <c r="FM49" s="121"/>
      <c r="FN49" s="121"/>
      <c r="FO49" s="121"/>
      <c r="FP49" s="121"/>
      <c r="FQ49" s="121"/>
      <c r="FR49" s="121"/>
      <c r="FS49" s="121"/>
      <c r="FT49" s="121"/>
      <c r="FU49" s="121"/>
      <c r="FV49" s="121"/>
      <c r="FW49" s="121"/>
      <c r="FX49" s="121"/>
      <c r="FY49" s="121"/>
      <c r="FZ49" s="121"/>
      <c r="GA49" s="121"/>
      <c r="GB49" s="121"/>
      <c r="GC49" s="121"/>
      <c r="GD49" s="121"/>
      <c r="GE49" s="121"/>
      <c r="GF49" s="121"/>
      <c r="GG49" s="121"/>
      <c r="GH49" s="121"/>
      <c r="GI49" s="121"/>
      <c r="GJ49" s="121"/>
      <c r="GK49" s="121"/>
      <c r="GL49" s="121"/>
      <c r="GM49" s="121"/>
      <c r="GN49" s="121"/>
      <c r="GO49" s="121"/>
      <c r="GP49" s="121"/>
      <c r="GQ49" s="121"/>
      <c r="GR49" s="121"/>
      <c r="GS49" s="121"/>
      <c r="GT49" s="121"/>
      <c r="GU49" s="121"/>
      <c r="GV49" s="121"/>
      <c r="GW49" s="121"/>
      <c r="GX49" s="121"/>
      <c r="GY49" s="121"/>
      <c r="GZ49" s="121"/>
      <c r="HA49" s="121"/>
      <c r="HB49" s="121"/>
      <c r="HC49" s="121"/>
      <c r="HD49" s="121"/>
      <c r="HE49" s="121"/>
      <c r="HF49" s="121"/>
      <c r="HG49" s="121"/>
      <c r="HH49" s="121"/>
      <c r="HI49" s="121"/>
      <c r="HJ49" s="121"/>
      <c r="HK49" s="121"/>
      <c r="HL49" s="121"/>
      <c r="HM49" s="121"/>
      <c r="HN49" s="121"/>
      <c r="HO49" s="121"/>
      <c r="HP49" s="121"/>
      <c r="HQ49" s="121"/>
      <c r="HR49" s="121"/>
      <c r="HS49" s="121"/>
      <c r="HT49" s="121"/>
      <c r="HU49" s="121"/>
      <c r="HV49" s="121"/>
      <c r="HW49" s="121"/>
      <c r="HX49" s="121"/>
      <c r="HY49" s="121"/>
      <c r="HZ49" s="121"/>
      <c r="IA49" s="121"/>
      <c r="IB49" s="121"/>
      <c r="IC49" s="121"/>
      <c r="ID49" s="121"/>
      <c r="IE49" s="121"/>
      <c r="IF49" s="121"/>
      <c r="IG49" s="121"/>
      <c r="IH49" s="121"/>
      <c r="II49" s="121"/>
      <c r="IJ49" s="121"/>
      <c r="IK49" s="121"/>
      <c r="IL49" s="121"/>
      <c r="IM49" s="121"/>
      <c r="IN49" s="121"/>
      <c r="IO49" s="121"/>
      <c r="IP49" s="121"/>
      <c r="IQ49" s="121"/>
      <c r="IR49" s="121"/>
      <c r="IS49" s="121"/>
      <c r="IT49" s="121"/>
      <c r="IU49" s="121"/>
      <c r="IV49" s="121"/>
      <c r="IW49" s="121"/>
      <c r="IX49" s="121"/>
      <c r="IY49" s="121"/>
      <c r="IZ49" s="121"/>
      <c r="JA49" s="121"/>
      <c r="JB49" s="121"/>
      <c r="JC49" s="121"/>
      <c r="JD49" s="121"/>
      <c r="JE49" s="121"/>
      <c r="JF49" s="121"/>
      <c r="JG49" s="121"/>
      <c r="JH49" s="121"/>
      <c r="JI49" s="121"/>
      <c r="JJ49" s="121"/>
      <c r="JK49" s="121"/>
      <c r="JL49" s="121"/>
      <c r="JM49" s="121"/>
      <c r="JN49" s="121"/>
      <c r="JO49" s="121"/>
      <c r="JP49" s="121"/>
      <c r="JQ49" s="121"/>
      <c r="JR49" s="121"/>
      <c r="JS49" s="121"/>
      <c r="JT49" s="121"/>
      <c r="JU49" s="121"/>
      <c r="JV49" s="121"/>
      <c r="JW49" s="121"/>
      <c r="JX49" s="121"/>
      <c r="JY49" s="121"/>
      <c r="JZ49" s="121"/>
      <c r="KA49" s="121"/>
      <c r="KB49" s="121"/>
      <c r="KC49" s="121"/>
      <c r="KD49" s="121"/>
      <c r="KE49" s="121"/>
      <c r="KF49" s="121"/>
      <c r="KG49" s="121"/>
      <c r="KH49" s="121"/>
      <c r="KI49" s="121"/>
      <c r="KJ49" s="121"/>
      <c r="KK49" s="121"/>
      <c r="KL49" s="121"/>
      <c r="KM49" s="121"/>
      <c r="KN49" s="121"/>
      <c r="KO49" s="121"/>
      <c r="KP49" s="121"/>
      <c r="KQ49" s="121"/>
      <c r="KR49" s="121"/>
      <c r="KS49" s="121"/>
      <c r="KT49" s="121"/>
      <c r="KU49" s="121"/>
      <c r="KV49" s="121"/>
      <c r="KW49" s="121"/>
      <c r="KX49" s="121"/>
      <c r="KY49" s="121"/>
      <c r="KZ49" s="121"/>
      <c r="LA49" s="121"/>
      <c r="LB49" s="121"/>
      <c r="LC49" s="121"/>
      <c r="LD49" s="121"/>
      <c r="LE49" s="121"/>
      <c r="LF49" s="121"/>
      <c r="LG49" s="121"/>
      <c r="LH49" s="121"/>
      <c r="LI49" s="121"/>
      <c r="LJ49" s="121"/>
      <c r="LK49" s="121"/>
      <c r="LL49" s="121"/>
      <c r="LM49" s="121"/>
      <c r="LN49" s="121"/>
      <c r="LO49" s="121"/>
      <c r="LP49" s="121"/>
      <c r="LQ49" s="121"/>
      <c r="LR49" s="121"/>
      <c r="LS49" s="121"/>
      <c r="LT49" s="121"/>
      <c r="LU49" s="121"/>
      <c r="LV49" s="36"/>
      <c r="LW49" s="36"/>
      <c r="LX49" s="36"/>
      <c r="LY49" s="36"/>
      <c r="LZ49" s="36"/>
      <c r="MA49" s="36"/>
      <c r="MB49" s="36"/>
      <c r="MC49" s="36"/>
      <c r="MD49" s="36"/>
      <c r="ME49" s="36"/>
      <c r="MF49" s="36"/>
      <c r="MG49" s="36"/>
      <c r="MH49" s="36"/>
      <c r="MI49" s="36"/>
      <c r="MJ49" s="36"/>
      <c r="MK49" s="36"/>
      <c r="ML49" s="36"/>
      <c r="MM49" s="36"/>
      <c r="MN49" s="36"/>
      <c r="MO49" s="36"/>
      <c r="MP49" s="36"/>
      <c r="MQ49" s="36"/>
      <c r="MR49" s="36"/>
      <c r="MS49" s="36"/>
      <c r="MT49" s="36"/>
      <c r="MU49" s="36"/>
      <c r="MV49" s="36"/>
      <c r="MW49" s="36"/>
      <c r="MX49" s="36"/>
      <c r="MY49" s="36"/>
      <c r="MZ49" s="36"/>
      <c r="NA49" s="36"/>
      <c r="NB49" s="36"/>
      <c r="NC49" s="36"/>
      <c r="ND49" s="36"/>
      <c r="NE49" s="36"/>
      <c r="NF49" s="36"/>
      <c r="NG49" s="36"/>
      <c r="NH49" s="36"/>
      <c r="NI49" s="36"/>
      <c r="NJ49" s="36"/>
      <c r="NK49" s="36"/>
      <c r="NL49" s="36"/>
      <c r="NM49" s="36"/>
      <c r="NN49" s="36"/>
      <c r="NO49" s="36"/>
      <c r="NP49" s="36"/>
      <c r="NQ49" s="36"/>
      <c r="NR49" s="36"/>
      <c r="NS49" s="36"/>
      <c r="NT49" s="36"/>
      <c r="NU49" s="36"/>
      <c r="NV49" s="36"/>
      <c r="NW49" s="36"/>
      <c r="NX49" s="36"/>
      <c r="NY49" s="36"/>
      <c r="NZ49" s="36"/>
      <c r="OA49" s="36"/>
      <c r="OB49" s="36"/>
      <c r="OC49" s="36"/>
      <c r="OD49" s="36"/>
      <c r="OE49" s="36"/>
      <c r="OF49" s="36"/>
      <c r="OG49" s="36"/>
      <c r="OH49" s="36"/>
      <c r="OI49" s="36"/>
      <c r="OJ49" s="36"/>
      <c r="OK49" s="36"/>
      <c r="OL49" s="36"/>
      <c r="OM49" s="36"/>
      <c r="ON49" s="36"/>
      <c r="OO49" s="36"/>
      <c r="OP49" s="36"/>
      <c r="OQ49" s="36"/>
      <c r="OR49" s="36"/>
      <c r="OS49" s="36"/>
      <c r="OT49" s="36"/>
      <c r="OU49" s="36"/>
      <c r="OV49" s="36"/>
      <c r="OW49" s="36"/>
      <c r="OX49" s="36"/>
      <c r="OY49" s="36"/>
      <c r="OZ49" s="36"/>
      <c r="PA49" s="36"/>
      <c r="PB49" s="36"/>
      <c r="PC49" s="36"/>
      <c r="PD49" s="36"/>
      <c r="PE49" s="36"/>
      <c r="PF49" s="36"/>
      <c r="PG49" s="36"/>
      <c r="PH49" s="36"/>
      <c r="PI49" s="36"/>
      <c r="PJ49" s="36"/>
      <c r="PK49" s="36"/>
      <c r="PL49" s="36"/>
      <c r="PM49" s="36"/>
      <c r="PN49" s="36"/>
      <c r="PO49" s="36"/>
      <c r="PP49" s="36"/>
      <c r="PQ49" s="36"/>
      <c r="PR49" s="36"/>
      <c r="PS49" s="36"/>
      <c r="PT49" s="36"/>
      <c r="PU49" s="36"/>
      <c r="PV49" s="36"/>
      <c r="PW49" s="36"/>
      <c r="PX49" s="36"/>
      <c r="PY49" s="36"/>
      <c r="PZ49" s="36"/>
      <c r="QA49" s="36"/>
      <c r="QB49" s="36"/>
      <c r="QC49" s="36"/>
      <c r="QD49" s="36"/>
      <c r="QE49" s="36"/>
      <c r="QF49" s="36"/>
      <c r="QG49" s="36"/>
      <c r="QH49" s="36"/>
      <c r="QI49" s="36"/>
      <c r="QJ49" s="36"/>
      <c r="QK49" s="36"/>
      <c r="QL49" s="36"/>
      <c r="QM49" s="36"/>
      <c r="QN49" s="36"/>
      <c r="QO49" s="36"/>
      <c r="QP49" s="36"/>
      <c r="QQ49" s="36"/>
      <c r="QR49" s="36"/>
      <c r="QS49" s="36"/>
      <c r="QT49" s="36"/>
      <c r="QU49" s="36"/>
      <c r="QV49" s="36"/>
      <c r="QW49" s="36"/>
      <c r="QX49" s="36"/>
      <c r="QY49" s="36"/>
      <c r="QZ49" s="36"/>
      <c r="RA49" s="36"/>
      <c r="RB49" s="36"/>
      <c r="RC49" s="36"/>
      <c r="RD49" s="36"/>
      <c r="RE49" s="36"/>
      <c r="RF49" s="36"/>
      <c r="RG49" s="36"/>
      <c r="RH49" s="36"/>
      <c r="RI49" s="36"/>
      <c r="RJ49" s="36"/>
      <c r="RK49" s="36"/>
      <c r="RL49" s="36"/>
      <c r="RM49" s="36"/>
      <c r="RN49" s="36"/>
      <c r="RO49" s="36"/>
      <c r="RP49" s="36"/>
      <c r="RQ49" s="36"/>
      <c r="RR49" s="36"/>
      <c r="RS49" s="36"/>
      <c r="RT49" s="36"/>
      <c r="RU49" s="36"/>
      <c r="RV49" s="36"/>
      <c r="RW49" s="36"/>
      <c r="RX49" s="36"/>
      <c r="RY49" s="36"/>
      <c r="RZ49" s="36"/>
      <c r="SA49" s="36"/>
      <c r="SB49" s="36"/>
      <c r="SC49" s="36"/>
      <c r="SD49" s="36"/>
      <c r="SE49" s="36"/>
      <c r="SF49" s="36"/>
      <c r="SG49" s="36"/>
      <c r="SH49" s="36"/>
      <c r="SI49" s="36"/>
      <c r="SJ49" s="36"/>
      <c r="SK49" s="36"/>
      <c r="SL49" s="36"/>
      <c r="SM49" s="36"/>
      <c r="SN49" s="36"/>
      <c r="SO49" s="36"/>
      <c r="SP49" s="36"/>
      <c r="SQ49" s="36"/>
      <c r="SR49" s="36"/>
      <c r="SS49" s="36"/>
      <c r="ST49" s="36"/>
      <c r="SU49" s="36"/>
      <c r="SV49" s="36"/>
      <c r="SW49" s="36"/>
      <c r="SX49" s="36"/>
      <c r="SY49" s="36"/>
      <c r="SZ49" s="36"/>
      <c r="TA49" s="36"/>
      <c r="TB49" s="36"/>
      <c r="TC49" s="36"/>
      <c r="TD49" s="36"/>
      <c r="TE49" s="36"/>
      <c r="TF49" s="36"/>
      <c r="TG49" s="36"/>
      <c r="TH49" s="36"/>
      <c r="TI49" s="36"/>
      <c r="TJ49" s="36"/>
      <c r="TK49" s="36"/>
      <c r="TL49" s="36"/>
      <c r="TM49" s="36"/>
      <c r="TN49" s="36"/>
      <c r="TO49" s="36"/>
      <c r="TP49" s="36"/>
      <c r="TQ49" s="36"/>
      <c r="TR49" s="36"/>
      <c r="TS49" s="36"/>
      <c r="TT49" s="36"/>
      <c r="TU49" s="36"/>
      <c r="TV49" s="36"/>
      <c r="TW49" s="36"/>
      <c r="TX49" s="36"/>
      <c r="TY49" s="36"/>
      <c r="TZ49" s="36"/>
      <c r="UA49" s="36"/>
      <c r="UB49" s="36"/>
      <c r="UC49" s="36"/>
      <c r="UD49" s="36"/>
      <c r="UE49" s="36"/>
      <c r="UF49" s="36"/>
      <c r="UG49" s="36"/>
      <c r="UH49" s="36"/>
      <c r="UI49" s="36"/>
      <c r="UJ49" s="36"/>
      <c r="UK49" s="36"/>
      <c r="UL49" s="36"/>
      <c r="UM49" s="36"/>
      <c r="UN49" s="36"/>
      <c r="UO49" s="36"/>
      <c r="UP49" s="36"/>
      <c r="UQ49" s="36"/>
      <c r="UR49" s="36"/>
      <c r="US49" s="36"/>
      <c r="UT49" s="36"/>
      <c r="UU49" s="36"/>
      <c r="UV49" s="36"/>
      <c r="UW49" s="36"/>
      <c r="UX49" s="36"/>
      <c r="UY49" s="36"/>
      <c r="UZ49" s="36"/>
      <c r="VA49" s="36"/>
      <c r="VB49" s="36"/>
      <c r="VC49" s="36"/>
      <c r="VD49" s="36"/>
      <c r="VE49" s="36"/>
      <c r="VF49" s="36"/>
      <c r="VG49" s="36"/>
      <c r="VH49" s="36"/>
      <c r="VI49" s="36"/>
      <c r="VJ49" s="36"/>
      <c r="VK49" s="36"/>
      <c r="VL49" s="36"/>
      <c r="VM49" s="36"/>
      <c r="VN49" s="36"/>
      <c r="VO49" s="36"/>
      <c r="VP49" s="36"/>
      <c r="VQ49" s="36"/>
      <c r="VR49" s="36"/>
      <c r="VS49" s="36"/>
      <c r="VT49" s="36"/>
      <c r="VU49" s="36"/>
      <c r="VV49" s="36"/>
      <c r="VW49" s="36"/>
      <c r="VX49" s="36"/>
      <c r="VY49" s="36"/>
      <c r="VZ49" s="36"/>
      <c r="WA49" s="36"/>
      <c r="WB49" s="36"/>
      <c r="WC49" s="36"/>
      <c r="WD49" s="36"/>
      <c r="WE49" s="36"/>
      <c r="WF49" s="36"/>
      <c r="WG49" s="36"/>
      <c r="WH49" s="36"/>
      <c r="WI49" s="36"/>
      <c r="WJ49" s="36"/>
      <c r="WK49" s="36"/>
      <c r="WL49" s="36"/>
      <c r="WM49" s="36"/>
      <c r="WN49" s="36"/>
      <c r="WO49" s="36"/>
      <c r="WP49" s="36"/>
      <c r="WQ49" s="36"/>
      <c r="WR49" s="36"/>
      <c r="WS49" s="36"/>
      <c r="WT49" s="36"/>
      <c r="WU49" s="36"/>
      <c r="WV49" s="36"/>
      <c r="WW49" s="36"/>
      <c r="WX49" s="36"/>
      <c r="WY49" s="36"/>
      <c r="WZ49" s="36"/>
      <c r="XA49" s="36"/>
      <c r="XB49" s="36"/>
      <c r="XC49" s="36"/>
      <c r="XD49" s="36"/>
      <c r="XE49" s="36"/>
      <c r="XF49" s="36"/>
      <c r="XG49" s="36"/>
      <c r="XH49" s="36"/>
      <c r="XI49" s="36"/>
      <c r="XJ49" s="36"/>
      <c r="XK49" s="36"/>
      <c r="XL49" s="36"/>
      <c r="XM49" s="36"/>
      <c r="XN49" s="36"/>
      <c r="XO49" s="36"/>
      <c r="XP49" s="36"/>
      <c r="XQ49" s="36"/>
      <c r="XR49" s="36"/>
      <c r="XS49" s="36"/>
      <c r="XT49" s="36"/>
      <c r="XU49" s="36"/>
      <c r="XV49" s="36"/>
      <c r="XW49" s="36"/>
      <c r="XX49" s="36"/>
      <c r="XY49" s="36"/>
      <c r="XZ49" s="36"/>
      <c r="YA49" s="36"/>
      <c r="YB49" s="36"/>
      <c r="YC49" s="36"/>
      <c r="YD49" s="36"/>
      <c r="YE49" s="36"/>
      <c r="YF49" s="36"/>
      <c r="YG49" s="36"/>
      <c r="YH49" s="36"/>
      <c r="YI49" s="36"/>
      <c r="YJ49" s="36"/>
      <c r="YK49" s="36"/>
      <c r="YL49" s="36"/>
      <c r="YM49" s="36"/>
      <c r="YN49" s="36"/>
      <c r="YO49" s="36"/>
      <c r="YP49" s="36"/>
      <c r="YQ49" s="36"/>
      <c r="YR49" s="36"/>
      <c r="YS49" s="36"/>
      <c r="YT49" s="36"/>
      <c r="YU49" s="36"/>
      <c r="YV49" s="36"/>
      <c r="YW49" s="36"/>
      <c r="YX49" s="36"/>
      <c r="YY49" s="36"/>
      <c r="YZ49" s="36"/>
      <c r="ZA49" s="36"/>
      <c r="ZB49" s="36"/>
      <c r="ZC49" s="36"/>
      <c r="ZD49" s="36"/>
      <c r="ZE49" s="36"/>
      <c r="ZF49" s="36"/>
      <c r="ZG49" s="36"/>
      <c r="ZH49" s="36"/>
      <c r="ZI49" s="36"/>
      <c r="ZJ49" s="36"/>
      <c r="ZK49" s="36"/>
      <c r="ZL49" s="36"/>
      <c r="ZM49" s="36"/>
      <c r="ZN49" s="36"/>
      <c r="ZO49" s="36"/>
      <c r="ZP49" s="36"/>
      <c r="ZQ49" s="36"/>
      <c r="ZR49" s="36"/>
      <c r="ZS49" s="36"/>
      <c r="ZT49" s="36"/>
      <c r="ZU49" s="36"/>
      <c r="ZV49" s="36"/>
      <c r="ZW49" s="36"/>
      <c r="ZX49" s="36"/>
      <c r="ZY49" s="36"/>
      <c r="ZZ49" s="36"/>
      <c r="AAA49" s="36"/>
      <c r="AAB49" s="36"/>
      <c r="AAC49" s="36"/>
      <c r="AAD49" s="36"/>
      <c r="AAE49" s="36"/>
      <c r="AAF49" s="36"/>
      <c r="AAG49" s="36"/>
      <c r="AAH49" s="36"/>
      <c r="AAI49" s="36"/>
      <c r="AAJ49" s="36"/>
      <c r="AAK49" s="36"/>
      <c r="AAL49" s="36"/>
      <c r="AAM49" s="36"/>
      <c r="AAN49" s="36"/>
      <c r="AAO49" s="36"/>
      <c r="AAP49" s="36"/>
      <c r="AAQ49" s="36"/>
      <c r="AAR49" s="36"/>
      <c r="AAS49" s="36"/>
      <c r="AAT49" s="36"/>
      <c r="AAU49" s="36"/>
      <c r="AAV49" s="36"/>
      <c r="AAW49" s="36"/>
      <c r="AAX49" s="36"/>
      <c r="AAY49" s="36"/>
      <c r="AAZ49" s="36"/>
      <c r="ABA49" s="36"/>
      <c r="ABB49" s="36"/>
      <c r="ABC49" s="36"/>
      <c r="ABD49" s="36"/>
      <c r="ABE49" s="36"/>
      <c r="ABF49" s="36"/>
      <c r="ABG49" s="36"/>
      <c r="ABH49" s="36"/>
      <c r="ABI49" s="36"/>
      <c r="ABJ49" s="36"/>
      <c r="ABK49" s="36"/>
      <c r="ABL49" s="36"/>
      <c r="ABM49" s="36"/>
      <c r="ABN49" s="36"/>
      <c r="ABO49" s="36"/>
      <c r="ABP49" s="36"/>
      <c r="ABQ49" s="36"/>
      <c r="ABR49" s="36"/>
      <c r="ABS49" s="36"/>
      <c r="ABT49" s="36"/>
      <c r="ABU49" s="36"/>
      <c r="ABV49" s="36"/>
      <c r="ABW49" s="36"/>
      <c r="ABX49" s="36"/>
      <c r="ABY49" s="36"/>
      <c r="ABZ49" s="36"/>
      <c r="ACA49" s="36"/>
      <c r="ACB49" s="36"/>
      <c r="ACC49" s="36"/>
      <c r="ACD49" s="36"/>
      <c r="ACE49" s="36"/>
      <c r="ACF49" s="36"/>
      <c r="ACG49" s="36"/>
      <c r="ACH49" s="36"/>
      <c r="ACI49" s="36"/>
      <c r="ACJ49" s="36"/>
      <c r="ACK49" s="36"/>
      <c r="ACL49" s="36"/>
      <c r="ACM49" s="36"/>
      <c r="ACN49" s="36"/>
      <c r="ACO49" s="36"/>
      <c r="ACP49" s="36"/>
      <c r="ACQ49" s="36"/>
      <c r="ACR49" s="36"/>
      <c r="ACS49" s="36"/>
      <c r="ACT49" s="36"/>
      <c r="ACU49" s="36"/>
      <c r="ACV49" s="36"/>
      <c r="ACW49" s="36"/>
      <c r="ACX49" s="36"/>
      <c r="ACY49" s="36"/>
      <c r="ACZ49" s="36"/>
      <c r="ADA49" s="36"/>
      <c r="ADB49" s="36"/>
      <c r="ADC49" s="36"/>
      <c r="ADD49" s="36"/>
      <c r="ADE49" s="36"/>
      <c r="ADF49" s="36"/>
      <c r="ADG49" s="36"/>
      <c r="ADH49" s="36"/>
      <c r="ADI49" s="36"/>
      <c r="ADJ49" s="36"/>
      <c r="ADK49" s="36"/>
      <c r="ADL49" s="36"/>
      <c r="ADM49" s="36"/>
      <c r="ADN49" s="36"/>
      <c r="ADO49" s="36"/>
      <c r="ADP49" s="36"/>
      <c r="ADQ49" s="36"/>
      <c r="ADR49" s="36"/>
      <c r="ADS49" s="36"/>
      <c r="ADT49" s="36"/>
      <c r="ADU49" s="36"/>
      <c r="ADV49" s="36"/>
      <c r="ADW49" s="36"/>
      <c r="ADX49" s="36"/>
      <c r="ADY49" s="36"/>
      <c r="ADZ49" s="36"/>
      <c r="AEA49" s="36"/>
      <c r="AEB49" s="36"/>
      <c r="AEC49" s="36"/>
      <c r="AED49" s="36"/>
      <c r="AEE49" s="36"/>
      <c r="AEF49" s="36"/>
      <c r="AEG49" s="36"/>
      <c r="AEH49" s="36"/>
      <c r="AEI49" s="36"/>
      <c r="AEJ49" s="36"/>
      <c r="AEK49" s="36"/>
      <c r="AEL49" s="36"/>
      <c r="AEM49" s="36"/>
      <c r="AEN49" s="36"/>
      <c r="AEO49" s="36"/>
      <c r="AEP49" s="36"/>
      <c r="AEQ49" s="36"/>
      <c r="AER49" s="36"/>
      <c r="AES49" s="36"/>
      <c r="AET49" s="36"/>
      <c r="AEU49" s="36"/>
      <c r="AEV49" s="36"/>
      <c r="AEW49" s="36"/>
      <c r="AEX49" s="36"/>
      <c r="AEY49" s="36"/>
      <c r="AEZ49" s="36"/>
      <c r="AFA49" s="36"/>
      <c r="AFB49" s="36"/>
      <c r="AFC49" s="36"/>
      <c r="AFD49" s="36"/>
      <c r="AFE49" s="36"/>
      <c r="AFF49" s="36"/>
      <c r="AFG49" s="36"/>
      <c r="AFH49" s="36"/>
      <c r="AFI49" s="36"/>
      <c r="AFJ49" s="36"/>
      <c r="AFK49" s="36"/>
      <c r="AFL49" s="36"/>
      <c r="AFM49" s="36"/>
      <c r="AFN49" s="36"/>
      <c r="AFO49" s="36"/>
      <c r="AFP49" s="36"/>
      <c r="AFQ49" s="36"/>
      <c r="AFR49" s="36"/>
      <c r="AFS49" s="36"/>
      <c r="AFT49" s="36"/>
      <c r="AFU49" s="36"/>
      <c r="AFV49" s="36"/>
      <c r="AFW49" s="36"/>
      <c r="AFX49" s="36"/>
      <c r="AFY49" s="36"/>
      <c r="AFZ49" s="36"/>
      <c r="AGA49" s="36"/>
      <c r="AGB49" s="36"/>
      <c r="AGC49" s="36"/>
      <c r="AGD49" s="36"/>
      <c r="AGE49" s="36"/>
      <c r="AGF49" s="36"/>
      <c r="AGG49" s="36"/>
      <c r="AGH49" s="36"/>
      <c r="AGI49" s="36"/>
      <c r="AGJ49" s="36"/>
      <c r="AGK49" s="36"/>
      <c r="AGL49" s="36"/>
      <c r="AGM49" s="36"/>
      <c r="AGN49" s="36"/>
      <c r="AGO49" s="36"/>
      <c r="AGP49" s="36"/>
      <c r="AGQ49" s="36"/>
      <c r="AGR49" s="36"/>
      <c r="AGS49" s="36"/>
      <c r="AGT49" s="36"/>
      <c r="AGU49" s="36"/>
      <c r="AGV49" s="36"/>
      <c r="AGW49" s="36"/>
      <c r="AGX49" s="36"/>
      <c r="AGY49" s="36"/>
      <c r="AGZ49" s="36"/>
      <c r="AHA49" s="36"/>
      <c r="AHB49" s="36"/>
      <c r="AHC49" s="36"/>
      <c r="AHD49" s="36"/>
      <c r="AHE49" s="36"/>
      <c r="AHF49" s="36"/>
      <c r="AHG49" s="36"/>
      <c r="AHH49" s="36"/>
      <c r="AHI49" s="36"/>
      <c r="AHJ49" s="36"/>
      <c r="AHK49" s="36"/>
      <c r="AHL49" s="36"/>
      <c r="AHM49" s="36"/>
      <c r="AHN49" s="36"/>
      <c r="AHO49" s="36"/>
      <c r="AHP49" s="36"/>
      <c r="AHQ49" s="36"/>
      <c r="AHR49" s="36"/>
      <c r="AHS49" s="36"/>
      <c r="AHT49" s="36"/>
      <c r="AHU49" s="36"/>
      <c r="AHV49" s="36"/>
      <c r="AHW49" s="36"/>
      <c r="AHX49" s="36"/>
      <c r="AHY49" s="36"/>
      <c r="AHZ49" s="36"/>
      <c r="AIA49" s="36"/>
      <c r="AIB49" s="36"/>
      <c r="AIC49" s="36"/>
      <c r="AID49" s="36"/>
      <c r="AIE49" s="36"/>
      <c r="AIF49" s="36"/>
      <c r="AIG49" s="36"/>
      <c r="AIH49" s="36"/>
      <c r="AII49" s="36"/>
      <c r="AIJ49" s="36"/>
      <c r="AIK49" s="36"/>
      <c r="AIL49" s="36"/>
      <c r="AIM49" s="36"/>
      <c r="AIN49" s="36"/>
      <c r="AIO49" s="36"/>
      <c r="AIP49" s="36"/>
      <c r="AIQ49" s="36"/>
      <c r="AIR49" s="36"/>
      <c r="AIS49" s="36"/>
      <c r="AIT49" s="36"/>
      <c r="AIU49" s="36"/>
      <c r="AIV49" s="36"/>
      <c r="AIW49" s="36"/>
      <c r="AIX49" s="36"/>
      <c r="AIY49" s="36"/>
      <c r="AIZ49" s="36"/>
      <c r="AJA49" s="36"/>
      <c r="AJB49" s="36"/>
      <c r="AJC49" s="36"/>
      <c r="AJD49" s="36"/>
      <c r="AJE49" s="36"/>
      <c r="AJF49" s="36"/>
      <c r="AJG49" s="36"/>
      <c r="AJH49" s="36"/>
      <c r="AJI49" s="36"/>
      <c r="AJJ49" s="36"/>
      <c r="AJK49" s="36"/>
      <c r="AJL49" s="36"/>
      <c r="AJM49" s="36"/>
      <c r="AJN49" s="36"/>
      <c r="AJO49" s="36"/>
      <c r="AJP49" s="36"/>
      <c r="AJQ49" s="36"/>
      <c r="AJR49" s="36"/>
      <c r="AJS49" s="36"/>
      <c r="AJT49" s="36"/>
      <c r="AJU49" s="36"/>
      <c r="AJV49" s="36"/>
      <c r="AJW49" s="36"/>
      <c r="AJX49" s="36"/>
      <c r="AJY49" s="36"/>
      <c r="AJZ49" s="36"/>
      <c r="AKA49" s="36"/>
      <c r="AKB49" s="36"/>
      <c r="AKC49" s="36"/>
      <c r="AKD49" s="36"/>
      <c r="AKE49" s="36"/>
      <c r="AKF49" s="36"/>
      <c r="AKG49" s="36"/>
      <c r="AKH49" s="36"/>
      <c r="AKI49" s="36"/>
      <c r="AKJ49" s="36"/>
      <c r="AKK49" s="36"/>
      <c r="AKL49" s="36"/>
      <c r="AKM49" s="36"/>
      <c r="AKN49" s="36"/>
      <c r="AKO49" s="36"/>
      <c r="AKP49" s="36"/>
      <c r="AKQ49" s="36"/>
      <c r="AKR49" s="36"/>
      <c r="AKS49" s="36"/>
      <c r="AKT49" s="36"/>
      <c r="AKU49" s="36"/>
      <c r="AKV49" s="36"/>
      <c r="AKW49" s="36"/>
      <c r="AKX49" s="36"/>
      <c r="AKY49" s="36"/>
      <c r="AKZ49" s="36"/>
      <c r="ALA49" s="36"/>
      <c r="ALB49" s="36"/>
      <c r="ALC49" s="36"/>
      <c r="ALD49" s="36"/>
      <c r="ALE49" s="36"/>
      <c r="ALF49" s="36"/>
      <c r="ALG49" s="36"/>
      <c r="ALH49" s="36"/>
      <c r="ALI49" s="36"/>
      <c r="ALJ49" s="36"/>
      <c r="ALK49" s="36"/>
      <c r="ALL49" s="36"/>
      <c r="ALM49" s="36"/>
      <c r="ALN49" s="36"/>
      <c r="ALO49" s="36"/>
      <c r="ALP49" s="36"/>
      <c r="ALQ49" s="36"/>
      <c r="ALR49" s="36"/>
      <c r="ALS49" s="36"/>
      <c r="ALT49" s="36"/>
      <c r="ALU49" s="36"/>
      <c r="ALV49" s="36"/>
      <c r="ALW49" s="36"/>
      <c r="ALX49" s="36"/>
      <c r="ALY49" s="36"/>
      <c r="ALZ49" s="36"/>
      <c r="AMA49" s="36"/>
      <c r="AMB49" s="36"/>
      <c r="AMC49" s="36"/>
      <c r="AMD49" s="36"/>
      <c r="AME49" s="36"/>
      <c r="AMF49" s="36"/>
      <c r="AMG49" s="36"/>
      <c r="AMH49" s="36"/>
      <c r="AMI49" s="36"/>
      <c r="AMJ49" s="36"/>
      <c r="AMK49" s="36"/>
      <c r="AML49" s="36"/>
      <c r="AMM49" s="36"/>
    </row>
    <row r="50" spans="1:1027" s="51" customFormat="1" ht="15">
      <c r="A50" s="349"/>
      <c r="B50" s="398"/>
      <c r="C50" s="333" t="s">
        <v>312</v>
      </c>
      <c r="D50" s="8" t="s">
        <v>12</v>
      </c>
      <c r="E50" s="8" t="s">
        <v>13</v>
      </c>
      <c r="F50" s="32" t="s">
        <v>325</v>
      </c>
      <c r="G50" s="21" t="s">
        <v>335</v>
      </c>
      <c r="H50" s="257" t="s">
        <v>336</v>
      </c>
      <c r="I50" s="33" t="s">
        <v>216</v>
      </c>
      <c r="J50" s="34" t="s">
        <v>40</v>
      </c>
      <c r="K50" s="35" t="s">
        <v>22</v>
      </c>
      <c r="L50" s="35" t="s">
        <v>159</v>
      </c>
      <c r="M50" s="171"/>
      <c r="N50" s="308"/>
      <c r="O50" s="189">
        <v>1.5047291487532244E-4</v>
      </c>
      <c r="P50" s="75">
        <v>1.5047291487532244E-4</v>
      </c>
      <c r="Q50" s="75">
        <v>1.5047291487532244E-4</v>
      </c>
      <c r="R50" s="75">
        <v>1.0748065348237317E-3</v>
      </c>
      <c r="S50" s="75">
        <v>6.2338779019776441E-4</v>
      </c>
      <c r="T50" s="75">
        <v>3.8693035253654343E-4</v>
      </c>
      <c r="U50" s="75">
        <v>3.8693035253654343E-4</v>
      </c>
      <c r="V50" s="75">
        <v>3.0094582975064487E-4</v>
      </c>
      <c r="W50" s="75">
        <v>3.0094582975064487E-4</v>
      </c>
      <c r="X50" s="75">
        <v>6.0189165950128975E-4</v>
      </c>
      <c r="Y50" s="75">
        <v>6.4488392089423908E-4</v>
      </c>
      <c r="Z50" s="75">
        <v>8.0395528804815142E-3</v>
      </c>
      <c r="AA50" s="75">
        <v>9.3723129836629417E-3</v>
      </c>
      <c r="AB50" s="75">
        <v>1.3134135855546002E-2</v>
      </c>
      <c r="AC50" s="75">
        <v>1.4724849527085125E-2</v>
      </c>
      <c r="AD50" s="75">
        <v>1.6208082545141875E-2</v>
      </c>
      <c r="AE50" s="75">
        <v>2.1431642304385212E-2</v>
      </c>
      <c r="AF50" s="75">
        <v>2.4097162510748064E-2</v>
      </c>
      <c r="AG50" s="75">
        <v>2.9471195184866725E-2</v>
      </c>
      <c r="AH50" s="75">
        <v>2.985812553740327E-2</v>
      </c>
      <c r="AI50" s="75">
        <v>3.2394668959587272E-2</v>
      </c>
      <c r="AJ50" s="75">
        <v>5.8137833190025801E-2</v>
      </c>
      <c r="AK50" s="75">
        <v>6.2725451418744638E-2</v>
      </c>
      <c r="AL50" s="75">
        <v>6.8146453138435079E-2</v>
      </c>
      <c r="AM50" s="75">
        <v>7.2422957867583834E-2</v>
      </c>
      <c r="AN50" s="75">
        <v>7.5986478933791915E-2</v>
      </c>
      <c r="AO50" s="75">
        <v>8.1311908856405851E-2</v>
      </c>
      <c r="AP50" s="75">
        <v>9.2293981083404975E-2</v>
      </c>
      <c r="AQ50" s="75"/>
      <c r="AR50" s="75"/>
      <c r="AS50" s="75"/>
      <c r="AT50" s="75"/>
      <c r="AU50" s="75"/>
      <c r="AV50" s="75"/>
      <c r="AW50" s="75"/>
      <c r="AX50" s="75"/>
      <c r="AY50" s="75"/>
      <c r="AZ50" s="75"/>
      <c r="BA50" s="75"/>
      <c r="BB50" s="34"/>
      <c r="BC50" s="75"/>
      <c r="BD50" s="34"/>
      <c r="BE50" s="34"/>
      <c r="BF50" s="34"/>
      <c r="BG50" s="34"/>
      <c r="BH50" s="75"/>
      <c r="BI50" s="34"/>
      <c r="BJ50" s="34"/>
      <c r="BK50" s="34"/>
      <c r="BL50" s="34"/>
      <c r="BM50" s="34"/>
      <c r="BN50" s="34"/>
      <c r="BO50" s="34"/>
      <c r="BP50" s="34"/>
      <c r="BQ50" s="34"/>
      <c r="BR50" s="34"/>
      <c r="BS50" s="34"/>
      <c r="BT50" s="34"/>
      <c r="BU50" s="34"/>
      <c r="BV50" s="34"/>
      <c r="BW50" s="34"/>
      <c r="BX50" s="157"/>
      <c r="BY50" s="157"/>
      <c r="BZ50" s="157"/>
      <c r="CA50" s="157"/>
      <c r="CB50" s="157"/>
      <c r="CC50" s="157"/>
      <c r="CD50" s="157"/>
      <c r="CE50" s="121"/>
      <c r="CF50" s="121"/>
      <c r="CG50" s="121"/>
      <c r="CH50" s="121"/>
      <c r="CI50" s="121"/>
      <c r="CJ50" s="121"/>
      <c r="CK50" s="121"/>
      <c r="CL50" s="121"/>
      <c r="CM50" s="121"/>
      <c r="CN50" s="121"/>
      <c r="CO50" s="121"/>
      <c r="CP50" s="121"/>
      <c r="CQ50" s="121"/>
      <c r="CR50" s="121"/>
      <c r="CS50" s="121"/>
      <c r="CT50" s="121"/>
      <c r="CU50" s="121"/>
      <c r="CV50" s="121"/>
      <c r="CW50" s="121"/>
      <c r="CX50" s="121"/>
      <c r="CY50" s="121"/>
      <c r="CZ50" s="121"/>
      <c r="DA50" s="121"/>
      <c r="DB50" s="121"/>
      <c r="DC50" s="121"/>
      <c r="DD50" s="121"/>
      <c r="DE50" s="121"/>
      <c r="DF50" s="121"/>
      <c r="DG50" s="121"/>
      <c r="DH50" s="121"/>
      <c r="DI50" s="121"/>
      <c r="DJ50" s="121"/>
      <c r="DK50" s="121"/>
      <c r="DL50" s="121"/>
      <c r="DM50" s="121"/>
      <c r="DN50" s="121"/>
      <c r="DO50" s="121"/>
      <c r="DP50" s="121"/>
      <c r="DQ50" s="121"/>
      <c r="DR50" s="121"/>
      <c r="DS50" s="121"/>
      <c r="DT50" s="121"/>
      <c r="DU50" s="121"/>
      <c r="DV50" s="121"/>
      <c r="DW50" s="121"/>
      <c r="DX50" s="121"/>
      <c r="DY50" s="121"/>
      <c r="DZ50" s="121"/>
      <c r="EA50" s="121"/>
      <c r="EB50" s="121"/>
      <c r="EC50" s="121"/>
      <c r="ED50" s="121"/>
      <c r="EE50" s="121"/>
      <c r="EF50" s="121"/>
      <c r="EG50" s="121"/>
      <c r="EH50" s="121"/>
      <c r="EI50" s="121"/>
      <c r="EJ50" s="121"/>
      <c r="EK50" s="121"/>
      <c r="EL50" s="121"/>
      <c r="EM50" s="121"/>
      <c r="EN50" s="121"/>
      <c r="EO50" s="121"/>
      <c r="EP50" s="121"/>
      <c r="EQ50" s="121"/>
      <c r="ER50" s="121"/>
      <c r="ES50" s="121"/>
      <c r="ET50" s="121"/>
      <c r="EU50" s="121"/>
      <c r="EV50" s="121"/>
      <c r="EW50" s="121"/>
      <c r="EX50" s="121"/>
      <c r="EY50" s="121"/>
      <c r="EZ50" s="121"/>
      <c r="FA50" s="121"/>
      <c r="FB50" s="121"/>
      <c r="FC50" s="121"/>
      <c r="FD50" s="121"/>
      <c r="FE50" s="121"/>
      <c r="FF50" s="121"/>
      <c r="FG50" s="121"/>
      <c r="FH50" s="121"/>
      <c r="FI50" s="121"/>
      <c r="FJ50" s="121"/>
      <c r="FK50" s="121"/>
      <c r="FL50" s="121"/>
      <c r="FM50" s="121"/>
      <c r="FN50" s="121"/>
      <c r="FO50" s="121"/>
      <c r="FP50" s="121"/>
      <c r="FQ50" s="121"/>
      <c r="FR50" s="121"/>
      <c r="FS50" s="121"/>
      <c r="FT50" s="121"/>
      <c r="FU50" s="121"/>
      <c r="FV50" s="121"/>
      <c r="FW50" s="121"/>
      <c r="FX50" s="121"/>
      <c r="FY50" s="121"/>
      <c r="FZ50" s="121"/>
      <c r="GA50" s="121"/>
      <c r="GB50" s="121"/>
      <c r="GC50" s="121"/>
      <c r="GD50" s="121"/>
      <c r="GE50" s="121"/>
      <c r="GF50" s="121"/>
      <c r="GG50" s="121"/>
      <c r="GH50" s="121"/>
      <c r="GI50" s="121"/>
      <c r="GJ50" s="121"/>
      <c r="GK50" s="121"/>
      <c r="GL50" s="121"/>
      <c r="GM50" s="121"/>
      <c r="GN50" s="121"/>
      <c r="GO50" s="121"/>
      <c r="GP50" s="121"/>
      <c r="GQ50" s="121"/>
      <c r="GR50" s="121"/>
      <c r="GS50" s="121"/>
      <c r="GT50" s="121"/>
      <c r="GU50" s="121"/>
      <c r="GV50" s="121"/>
      <c r="GW50" s="121"/>
      <c r="GX50" s="121"/>
      <c r="GY50" s="121"/>
      <c r="GZ50" s="121"/>
      <c r="HA50" s="121"/>
      <c r="HB50" s="121"/>
      <c r="HC50" s="121"/>
      <c r="HD50" s="121"/>
      <c r="HE50" s="121"/>
      <c r="HF50" s="121"/>
      <c r="HG50" s="121"/>
      <c r="HH50" s="121"/>
      <c r="HI50" s="121"/>
      <c r="HJ50" s="121"/>
      <c r="HK50" s="121"/>
      <c r="HL50" s="121"/>
      <c r="HM50" s="121"/>
      <c r="HN50" s="121"/>
      <c r="HO50" s="121"/>
      <c r="HP50" s="121"/>
      <c r="HQ50" s="121"/>
      <c r="HR50" s="121"/>
      <c r="HS50" s="121"/>
      <c r="HT50" s="121"/>
      <c r="HU50" s="121"/>
      <c r="HV50" s="121"/>
      <c r="HW50" s="121"/>
      <c r="HX50" s="121"/>
      <c r="HY50" s="121"/>
      <c r="HZ50" s="121"/>
      <c r="IA50" s="121"/>
      <c r="IB50" s="121"/>
      <c r="IC50" s="121"/>
      <c r="ID50" s="121"/>
      <c r="IE50" s="121"/>
      <c r="IF50" s="121"/>
      <c r="IG50" s="121"/>
      <c r="IH50" s="121"/>
      <c r="II50" s="121"/>
      <c r="IJ50" s="121"/>
      <c r="IK50" s="121"/>
      <c r="IL50" s="121"/>
      <c r="IM50" s="121"/>
      <c r="IN50" s="121"/>
      <c r="IO50" s="121"/>
      <c r="IP50" s="121"/>
      <c r="IQ50" s="121"/>
      <c r="IR50" s="121"/>
      <c r="IS50" s="121"/>
      <c r="IT50" s="121"/>
      <c r="IU50" s="121"/>
      <c r="IV50" s="121"/>
      <c r="IW50" s="121"/>
      <c r="IX50" s="121"/>
      <c r="IY50" s="121"/>
      <c r="IZ50" s="121"/>
      <c r="JA50" s="121"/>
      <c r="JB50" s="121"/>
      <c r="JC50" s="121"/>
      <c r="JD50" s="121"/>
      <c r="JE50" s="121"/>
      <c r="JF50" s="121"/>
      <c r="JG50" s="121"/>
      <c r="JH50" s="121"/>
      <c r="JI50" s="121"/>
      <c r="JJ50" s="121"/>
      <c r="JK50" s="121"/>
      <c r="JL50" s="121"/>
      <c r="JM50" s="121"/>
      <c r="JN50" s="121"/>
      <c r="JO50" s="121"/>
      <c r="JP50" s="121"/>
      <c r="JQ50" s="121"/>
      <c r="JR50" s="121"/>
      <c r="JS50" s="121"/>
      <c r="JT50" s="121"/>
      <c r="JU50" s="121"/>
      <c r="JV50" s="121"/>
      <c r="JW50" s="121"/>
      <c r="JX50" s="121"/>
      <c r="JY50" s="121"/>
      <c r="JZ50" s="121"/>
      <c r="KA50" s="121"/>
      <c r="KB50" s="121"/>
      <c r="KC50" s="121"/>
      <c r="KD50" s="121"/>
      <c r="KE50" s="121"/>
      <c r="KF50" s="121"/>
      <c r="KG50" s="121"/>
      <c r="KH50" s="121"/>
      <c r="KI50" s="121"/>
      <c r="KJ50" s="121"/>
      <c r="KK50" s="121"/>
      <c r="KL50" s="121"/>
      <c r="KM50" s="121"/>
      <c r="KN50" s="121"/>
      <c r="KO50" s="121"/>
      <c r="KP50" s="121"/>
      <c r="KQ50" s="121"/>
      <c r="KR50" s="121"/>
      <c r="KS50" s="121"/>
      <c r="KT50" s="121"/>
      <c r="KU50" s="121"/>
      <c r="KV50" s="121"/>
      <c r="KW50" s="121"/>
      <c r="KX50" s="121"/>
      <c r="KY50" s="121"/>
      <c r="KZ50" s="121"/>
      <c r="LA50" s="121"/>
      <c r="LB50" s="121"/>
      <c r="LC50" s="121"/>
      <c r="LD50" s="121"/>
      <c r="LE50" s="121"/>
      <c r="LF50" s="121"/>
      <c r="LG50" s="121"/>
      <c r="LH50" s="121"/>
      <c r="LI50" s="121"/>
      <c r="LJ50" s="121"/>
      <c r="LK50" s="121"/>
      <c r="LL50" s="121"/>
      <c r="LM50" s="121"/>
      <c r="LN50" s="121"/>
      <c r="LO50" s="121"/>
      <c r="LP50" s="121"/>
      <c r="LQ50" s="121"/>
      <c r="LR50" s="121"/>
      <c r="LS50" s="121"/>
      <c r="LT50" s="121"/>
      <c r="LU50" s="121"/>
      <c r="LV50" s="36"/>
      <c r="LW50" s="36"/>
      <c r="LX50" s="36"/>
      <c r="LY50" s="36"/>
      <c r="LZ50" s="36"/>
      <c r="MA50" s="36"/>
      <c r="MB50" s="36"/>
      <c r="MC50" s="36"/>
      <c r="MD50" s="36"/>
      <c r="ME50" s="36"/>
      <c r="MF50" s="36"/>
      <c r="MG50" s="36"/>
      <c r="MH50" s="36"/>
      <c r="MI50" s="36"/>
      <c r="MJ50" s="36"/>
      <c r="MK50" s="36"/>
      <c r="ML50" s="36"/>
      <c r="MM50" s="36"/>
      <c r="MN50" s="36"/>
      <c r="MO50" s="36"/>
      <c r="MP50" s="36"/>
      <c r="MQ50" s="36"/>
      <c r="MR50" s="36"/>
      <c r="MS50" s="36"/>
      <c r="MT50" s="36"/>
      <c r="MU50" s="36"/>
      <c r="MV50" s="36"/>
      <c r="MW50" s="36"/>
      <c r="MX50" s="36"/>
      <c r="MY50" s="36"/>
      <c r="MZ50" s="36"/>
      <c r="NA50" s="36"/>
      <c r="NB50" s="36"/>
      <c r="NC50" s="36"/>
      <c r="ND50" s="36"/>
      <c r="NE50" s="36"/>
      <c r="NF50" s="36"/>
      <c r="NG50" s="36"/>
      <c r="NH50" s="36"/>
      <c r="NI50" s="36"/>
      <c r="NJ50" s="36"/>
      <c r="NK50" s="36"/>
      <c r="NL50" s="36"/>
      <c r="NM50" s="36"/>
      <c r="NN50" s="36"/>
      <c r="NO50" s="36"/>
      <c r="NP50" s="36"/>
      <c r="NQ50" s="36"/>
      <c r="NR50" s="36"/>
      <c r="NS50" s="36"/>
      <c r="NT50" s="36"/>
      <c r="NU50" s="36"/>
      <c r="NV50" s="36"/>
      <c r="NW50" s="36"/>
      <c r="NX50" s="36"/>
      <c r="NY50" s="36"/>
      <c r="NZ50" s="36"/>
      <c r="OA50" s="36"/>
      <c r="OB50" s="36"/>
      <c r="OC50" s="36"/>
      <c r="OD50" s="36"/>
      <c r="OE50" s="36"/>
      <c r="OF50" s="36"/>
      <c r="OG50" s="36"/>
      <c r="OH50" s="36"/>
      <c r="OI50" s="36"/>
      <c r="OJ50" s="36"/>
      <c r="OK50" s="36"/>
      <c r="OL50" s="36"/>
      <c r="OM50" s="36"/>
      <c r="ON50" s="36"/>
      <c r="OO50" s="36"/>
      <c r="OP50" s="36"/>
      <c r="OQ50" s="36"/>
      <c r="OR50" s="36"/>
      <c r="OS50" s="36"/>
      <c r="OT50" s="36"/>
      <c r="OU50" s="36"/>
      <c r="OV50" s="36"/>
      <c r="OW50" s="36"/>
      <c r="OX50" s="36"/>
      <c r="OY50" s="36"/>
      <c r="OZ50" s="36"/>
      <c r="PA50" s="36"/>
      <c r="PB50" s="36"/>
      <c r="PC50" s="36"/>
      <c r="PD50" s="36"/>
      <c r="PE50" s="36"/>
      <c r="PF50" s="36"/>
      <c r="PG50" s="36"/>
      <c r="PH50" s="36"/>
      <c r="PI50" s="36"/>
      <c r="PJ50" s="36"/>
      <c r="PK50" s="36"/>
      <c r="PL50" s="36"/>
      <c r="PM50" s="36"/>
      <c r="PN50" s="36"/>
      <c r="PO50" s="36"/>
      <c r="PP50" s="36"/>
      <c r="PQ50" s="36"/>
      <c r="PR50" s="36"/>
      <c r="PS50" s="36"/>
      <c r="PT50" s="36"/>
      <c r="PU50" s="36"/>
      <c r="PV50" s="36"/>
      <c r="PW50" s="36"/>
      <c r="PX50" s="36"/>
      <c r="PY50" s="36"/>
      <c r="PZ50" s="36"/>
      <c r="QA50" s="36"/>
      <c r="QB50" s="36"/>
      <c r="QC50" s="36"/>
      <c r="QD50" s="36"/>
      <c r="QE50" s="36"/>
      <c r="QF50" s="36"/>
      <c r="QG50" s="36"/>
      <c r="QH50" s="36"/>
      <c r="QI50" s="36"/>
      <c r="QJ50" s="36"/>
      <c r="QK50" s="36"/>
      <c r="QL50" s="36"/>
      <c r="QM50" s="36"/>
      <c r="QN50" s="36"/>
      <c r="QO50" s="36"/>
      <c r="QP50" s="36"/>
      <c r="QQ50" s="36"/>
      <c r="QR50" s="36"/>
      <c r="QS50" s="36"/>
      <c r="QT50" s="36"/>
      <c r="QU50" s="36"/>
      <c r="QV50" s="36"/>
      <c r="QW50" s="36"/>
      <c r="QX50" s="36"/>
      <c r="QY50" s="36"/>
      <c r="QZ50" s="36"/>
      <c r="RA50" s="36"/>
      <c r="RB50" s="36"/>
      <c r="RC50" s="36"/>
      <c r="RD50" s="36"/>
      <c r="RE50" s="36"/>
      <c r="RF50" s="36"/>
      <c r="RG50" s="36"/>
      <c r="RH50" s="36"/>
      <c r="RI50" s="36"/>
      <c r="RJ50" s="36"/>
      <c r="RK50" s="36"/>
      <c r="RL50" s="36"/>
      <c r="RM50" s="36"/>
      <c r="RN50" s="36"/>
      <c r="RO50" s="36"/>
      <c r="RP50" s="36"/>
      <c r="RQ50" s="36"/>
      <c r="RR50" s="36"/>
      <c r="RS50" s="36"/>
      <c r="RT50" s="36"/>
      <c r="RU50" s="36"/>
      <c r="RV50" s="36"/>
      <c r="RW50" s="36"/>
      <c r="RX50" s="36"/>
      <c r="RY50" s="36"/>
      <c r="RZ50" s="36"/>
      <c r="SA50" s="36"/>
      <c r="SB50" s="36"/>
      <c r="SC50" s="36"/>
      <c r="SD50" s="36"/>
      <c r="SE50" s="36"/>
      <c r="SF50" s="36"/>
      <c r="SG50" s="36"/>
      <c r="SH50" s="36"/>
      <c r="SI50" s="36"/>
      <c r="SJ50" s="36"/>
      <c r="SK50" s="36"/>
      <c r="SL50" s="36"/>
      <c r="SM50" s="36"/>
      <c r="SN50" s="36"/>
      <c r="SO50" s="36"/>
      <c r="SP50" s="36"/>
      <c r="SQ50" s="36"/>
      <c r="SR50" s="36"/>
      <c r="SS50" s="36"/>
      <c r="ST50" s="36"/>
      <c r="SU50" s="36"/>
      <c r="SV50" s="36"/>
      <c r="SW50" s="36"/>
      <c r="SX50" s="36"/>
      <c r="SY50" s="36"/>
      <c r="SZ50" s="36"/>
      <c r="TA50" s="36"/>
      <c r="TB50" s="36"/>
      <c r="TC50" s="36"/>
      <c r="TD50" s="36"/>
      <c r="TE50" s="36"/>
      <c r="TF50" s="36"/>
      <c r="TG50" s="36"/>
      <c r="TH50" s="36"/>
      <c r="TI50" s="36"/>
      <c r="TJ50" s="36"/>
      <c r="TK50" s="36"/>
      <c r="TL50" s="36"/>
      <c r="TM50" s="36"/>
      <c r="TN50" s="36"/>
      <c r="TO50" s="36"/>
      <c r="TP50" s="36"/>
      <c r="TQ50" s="36"/>
      <c r="TR50" s="36"/>
      <c r="TS50" s="36"/>
      <c r="TT50" s="36"/>
      <c r="TU50" s="36"/>
      <c r="TV50" s="36"/>
      <c r="TW50" s="36"/>
      <c r="TX50" s="36"/>
      <c r="TY50" s="36"/>
      <c r="TZ50" s="36"/>
      <c r="UA50" s="36"/>
      <c r="UB50" s="36"/>
      <c r="UC50" s="36"/>
      <c r="UD50" s="36"/>
      <c r="UE50" s="36"/>
      <c r="UF50" s="36"/>
      <c r="UG50" s="36"/>
      <c r="UH50" s="36"/>
      <c r="UI50" s="36"/>
      <c r="UJ50" s="36"/>
      <c r="UK50" s="36"/>
      <c r="UL50" s="36"/>
      <c r="UM50" s="36"/>
      <c r="UN50" s="36"/>
      <c r="UO50" s="36"/>
      <c r="UP50" s="36"/>
      <c r="UQ50" s="36"/>
      <c r="UR50" s="36"/>
      <c r="US50" s="36"/>
      <c r="UT50" s="36"/>
      <c r="UU50" s="36"/>
      <c r="UV50" s="36"/>
      <c r="UW50" s="36"/>
      <c r="UX50" s="36"/>
      <c r="UY50" s="36"/>
      <c r="UZ50" s="36"/>
      <c r="VA50" s="36"/>
      <c r="VB50" s="36"/>
      <c r="VC50" s="36"/>
      <c r="VD50" s="36"/>
      <c r="VE50" s="36"/>
      <c r="VF50" s="36"/>
      <c r="VG50" s="36"/>
      <c r="VH50" s="36"/>
      <c r="VI50" s="36"/>
      <c r="VJ50" s="36"/>
      <c r="VK50" s="36"/>
      <c r="VL50" s="36"/>
      <c r="VM50" s="36"/>
      <c r="VN50" s="36"/>
      <c r="VO50" s="36"/>
      <c r="VP50" s="36"/>
      <c r="VQ50" s="36"/>
      <c r="VR50" s="36"/>
      <c r="VS50" s="36"/>
      <c r="VT50" s="36"/>
      <c r="VU50" s="36"/>
      <c r="VV50" s="36"/>
      <c r="VW50" s="36"/>
      <c r="VX50" s="36"/>
      <c r="VY50" s="36"/>
      <c r="VZ50" s="36"/>
      <c r="WA50" s="36"/>
      <c r="WB50" s="36"/>
      <c r="WC50" s="36"/>
      <c r="WD50" s="36"/>
      <c r="WE50" s="36"/>
      <c r="WF50" s="36"/>
      <c r="WG50" s="36"/>
      <c r="WH50" s="36"/>
      <c r="WI50" s="36"/>
      <c r="WJ50" s="36"/>
      <c r="WK50" s="36"/>
      <c r="WL50" s="36"/>
      <c r="WM50" s="36"/>
      <c r="WN50" s="36"/>
      <c r="WO50" s="36"/>
      <c r="WP50" s="36"/>
      <c r="WQ50" s="36"/>
      <c r="WR50" s="36"/>
      <c r="WS50" s="36"/>
      <c r="WT50" s="36"/>
      <c r="WU50" s="36"/>
      <c r="WV50" s="36"/>
      <c r="WW50" s="36"/>
      <c r="WX50" s="36"/>
      <c r="WY50" s="36"/>
      <c r="WZ50" s="36"/>
      <c r="XA50" s="36"/>
      <c r="XB50" s="36"/>
      <c r="XC50" s="36"/>
      <c r="XD50" s="36"/>
      <c r="XE50" s="36"/>
      <c r="XF50" s="36"/>
      <c r="XG50" s="36"/>
      <c r="XH50" s="36"/>
      <c r="XI50" s="36"/>
      <c r="XJ50" s="36"/>
      <c r="XK50" s="36"/>
      <c r="XL50" s="36"/>
      <c r="XM50" s="36"/>
      <c r="XN50" s="36"/>
      <c r="XO50" s="36"/>
      <c r="XP50" s="36"/>
      <c r="XQ50" s="36"/>
      <c r="XR50" s="36"/>
      <c r="XS50" s="36"/>
      <c r="XT50" s="36"/>
      <c r="XU50" s="36"/>
      <c r="XV50" s="36"/>
      <c r="XW50" s="36"/>
      <c r="XX50" s="36"/>
      <c r="XY50" s="36"/>
      <c r="XZ50" s="36"/>
      <c r="YA50" s="36"/>
      <c r="YB50" s="36"/>
      <c r="YC50" s="36"/>
      <c r="YD50" s="36"/>
      <c r="YE50" s="36"/>
      <c r="YF50" s="36"/>
      <c r="YG50" s="36"/>
      <c r="YH50" s="36"/>
      <c r="YI50" s="36"/>
      <c r="YJ50" s="36"/>
      <c r="YK50" s="36"/>
      <c r="YL50" s="36"/>
      <c r="YM50" s="36"/>
      <c r="YN50" s="36"/>
      <c r="YO50" s="36"/>
      <c r="YP50" s="36"/>
      <c r="YQ50" s="36"/>
      <c r="YR50" s="36"/>
      <c r="YS50" s="36"/>
      <c r="YT50" s="36"/>
      <c r="YU50" s="36"/>
      <c r="YV50" s="36"/>
      <c r="YW50" s="36"/>
      <c r="YX50" s="36"/>
      <c r="YY50" s="36"/>
      <c r="YZ50" s="36"/>
      <c r="ZA50" s="36"/>
      <c r="ZB50" s="36"/>
      <c r="ZC50" s="36"/>
      <c r="ZD50" s="36"/>
      <c r="ZE50" s="36"/>
      <c r="ZF50" s="36"/>
      <c r="ZG50" s="36"/>
      <c r="ZH50" s="36"/>
      <c r="ZI50" s="36"/>
      <c r="ZJ50" s="36"/>
      <c r="ZK50" s="36"/>
      <c r="ZL50" s="36"/>
      <c r="ZM50" s="36"/>
      <c r="ZN50" s="36"/>
      <c r="ZO50" s="36"/>
      <c r="ZP50" s="36"/>
      <c r="ZQ50" s="36"/>
      <c r="ZR50" s="36"/>
      <c r="ZS50" s="36"/>
      <c r="ZT50" s="36"/>
      <c r="ZU50" s="36"/>
      <c r="ZV50" s="36"/>
      <c r="ZW50" s="36"/>
      <c r="ZX50" s="36"/>
      <c r="ZY50" s="36"/>
      <c r="ZZ50" s="36"/>
      <c r="AAA50" s="36"/>
      <c r="AAB50" s="36"/>
      <c r="AAC50" s="36"/>
      <c r="AAD50" s="36"/>
      <c r="AAE50" s="36"/>
      <c r="AAF50" s="36"/>
      <c r="AAG50" s="36"/>
      <c r="AAH50" s="36"/>
      <c r="AAI50" s="36"/>
      <c r="AAJ50" s="36"/>
      <c r="AAK50" s="36"/>
      <c r="AAL50" s="36"/>
      <c r="AAM50" s="36"/>
      <c r="AAN50" s="36"/>
      <c r="AAO50" s="36"/>
      <c r="AAP50" s="36"/>
      <c r="AAQ50" s="36"/>
      <c r="AAR50" s="36"/>
      <c r="AAS50" s="36"/>
      <c r="AAT50" s="36"/>
      <c r="AAU50" s="36"/>
      <c r="AAV50" s="36"/>
      <c r="AAW50" s="36"/>
      <c r="AAX50" s="36"/>
      <c r="AAY50" s="36"/>
      <c r="AAZ50" s="36"/>
      <c r="ABA50" s="36"/>
      <c r="ABB50" s="36"/>
      <c r="ABC50" s="36"/>
      <c r="ABD50" s="36"/>
      <c r="ABE50" s="36"/>
      <c r="ABF50" s="36"/>
      <c r="ABG50" s="36"/>
      <c r="ABH50" s="36"/>
      <c r="ABI50" s="36"/>
      <c r="ABJ50" s="36"/>
      <c r="ABK50" s="36"/>
      <c r="ABL50" s="36"/>
      <c r="ABM50" s="36"/>
      <c r="ABN50" s="36"/>
      <c r="ABO50" s="36"/>
      <c r="ABP50" s="36"/>
      <c r="ABQ50" s="36"/>
      <c r="ABR50" s="36"/>
      <c r="ABS50" s="36"/>
      <c r="ABT50" s="36"/>
      <c r="ABU50" s="36"/>
      <c r="ABV50" s="36"/>
      <c r="ABW50" s="36"/>
      <c r="ABX50" s="36"/>
      <c r="ABY50" s="36"/>
      <c r="ABZ50" s="36"/>
      <c r="ACA50" s="36"/>
      <c r="ACB50" s="36"/>
      <c r="ACC50" s="36"/>
      <c r="ACD50" s="36"/>
      <c r="ACE50" s="36"/>
      <c r="ACF50" s="36"/>
      <c r="ACG50" s="36"/>
      <c r="ACH50" s="36"/>
      <c r="ACI50" s="36"/>
      <c r="ACJ50" s="36"/>
      <c r="ACK50" s="36"/>
      <c r="ACL50" s="36"/>
      <c r="ACM50" s="36"/>
      <c r="ACN50" s="36"/>
      <c r="ACO50" s="36"/>
      <c r="ACP50" s="36"/>
      <c r="ACQ50" s="36"/>
      <c r="ACR50" s="36"/>
      <c r="ACS50" s="36"/>
      <c r="ACT50" s="36"/>
      <c r="ACU50" s="36"/>
      <c r="ACV50" s="36"/>
      <c r="ACW50" s="36"/>
      <c r="ACX50" s="36"/>
      <c r="ACY50" s="36"/>
      <c r="ACZ50" s="36"/>
      <c r="ADA50" s="36"/>
      <c r="ADB50" s="36"/>
      <c r="ADC50" s="36"/>
      <c r="ADD50" s="36"/>
      <c r="ADE50" s="36"/>
      <c r="ADF50" s="36"/>
      <c r="ADG50" s="36"/>
      <c r="ADH50" s="36"/>
      <c r="ADI50" s="36"/>
      <c r="ADJ50" s="36"/>
      <c r="ADK50" s="36"/>
      <c r="ADL50" s="36"/>
      <c r="ADM50" s="36"/>
      <c r="ADN50" s="36"/>
      <c r="ADO50" s="36"/>
      <c r="ADP50" s="36"/>
      <c r="ADQ50" s="36"/>
      <c r="ADR50" s="36"/>
      <c r="ADS50" s="36"/>
      <c r="ADT50" s="36"/>
      <c r="ADU50" s="36"/>
      <c r="ADV50" s="36"/>
      <c r="ADW50" s="36"/>
      <c r="ADX50" s="36"/>
      <c r="ADY50" s="36"/>
      <c r="ADZ50" s="36"/>
      <c r="AEA50" s="36"/>
      <c r="AEB50" s="36"/>
      <c r="AEC50" s="36"/>
      <c r="AED50" s="36"/>
      <c r="AEE50" s="36"/>
      <c r="AEF50" s="36"/>
      <c r="AEG50" s="36"/>
      <c r="AEH50" s="36"/>
      <c r="AEI50" s="36"/>
      <c r="AEJ50" s="36"/>
      <c r="AEK50" s="36"/>
      <c r="AEL50" s="36"/>
      <c r="AEM50" s="36"/>
      <c r="AEN50" s="36"/>
      <c r="AEO50" s="36"/>
      <c r="AEP50" s="36"/>
      <c r="AEQ50" s="36"/>
      <c r="AER50" s="36"/>
      <c r="AES50" s="36"/>
      <c r="AET50" s="36"/>
      <c r="AEU50" s="36"/>
      <c r="AEV50" s="36"/>
      <c r="AEW50" s="36"/>
      <c r="AEX50" s="36"/>
      <c r="AEY50" s="36"/>
      <c r="AEZ50" s="36"/>
      <c r="AFA50" s="36"/>
      <c r="AFB50" s="36"/>
      <c r="AFC50" s="36"/>
      <c r="AFD50" s="36"/>
      <c r="AFE50" s="36"/>
      <c r="AFF50" s="36"/>
      <c r="AFG50" s="36"/>
      <c r="AFH50" s="36"/>
      <c r="AFI50" s="36"/>
      <c r="AFJ50" s="36"/>
      <c r="AFK50" s="36"/>
      <c r="AFL50" s="36"/>
      <c r="AFM50" s="36"/>
      <c r="AFN50" s="36"/>
      <c r="AFO50" s="36"/>
      <c r="AFP50" s="36"/>
      <c r="AFQ50" s="36"/>
      <c r="AFR50" s="36"/>
      <c r="AFS50" s="36"/>
      <c r="AFT50" s="36"/>
      <c r="AFU50" s="36"/>
      <c r="AFV50" s="36"/>
      <c r="AFW50" s="36"/>
      <c r="AFX50" s="36"/>
      <c r="AFY50" s="36"/>
      <c r="AFZ50" s="36"/>
      <c r="AGA50" s="36"/>
      <c r="AGB50" s="36"/>
      <c r="AGC50" s="36"/>
      <c r="AGD50" s="36"/>
      <c r="AGE50" s="36"/>
      <c r="AGF50" s="36"/>
      <c r="AGG50" s="36"/>
      <c r="AGH50" s="36"/>
      <c r="AGI50" s="36"/>
      <c r="AGJ50" s="36"/>
      <c r="AGK50" s="36"/>
      <c r="AGL50" s="36"/>
      <c r="AGM50" s="36"/>
      <c r="AGN50" s="36"/>
      <c r="AGO50" s="36"/>
      <c r="AGP50" s="36"/>
      <c r="AGQ50" s="36"/>
      <c r="AGR50" s="36"/>
      <c r="AGS50" s="36"/>
      <c r="AGT50" s="36"/>
      <c r="AGU50" s="36"/>
      <c r="AGV50" s="36"/>
      <c r="AGW50" s="36"/>
      <c r="AGX50" s="36"/>
      <c r="AGY50" s="36"/>
      <c r="AGZ50" s="36"/>
      <c r="AHA50" s="36"/>
      <c r="AHB50" s="36"/>
      <c r="AHC50" s="36"/>
      <c r="AHD50" s="36"/>
      <c r="AHE50" s="36"/>
      <c r="AHF50" s="36"/>
      <c r="AHG50" s="36"/>
      <c r="AHH50" s="36"/>
      <c r="AHI50" s="36"/>
      <c r="AHJ50" s="36"/>
      <c r="AHK50" s="36"/>
      <c r="AHL50" s="36"/>
      <c r="AHM50" s="36"/>
      <c r="AHN50" s="36"/>
      <c r="AHO50" s="36"/>
      <c r="AHP50" s="36"/>
      <c r="AHQ50" s="36"/>
      <c r="AHR50" s="36"/>
      <c r="AHS50" s="36"/>
      <c r="AHT50" s="36"/>
      <c r="AHU50" s="36"/>
      <c r="AHV50" s="36"/>
      <c r="AHW50" s="36"/>
      <c r="AHX50" s="36"/>
      <c r="AHY50" s="36"/>
      <c r="AHZ50" s="36"/>
      <c r="AIA50" s="36"/>
      <c r="AIB50" s="36"/>
      <c r="AIC50" s="36"/>
      <c r="AID50" s="36"/>
      <c r="AIE50" s="36"/>
      <c r="AIF50" s="36"/>
      <c r="AIG50" s="36"/>
      <c r="AIH50" s="36"/>
      <c r="AII50" s="36"/>
      <c r="AIJ50" s="36"/>
      <c r="AIK50" s="36"/>
      <c r="AIL50" s="36"/>
      <c r="AIM50" s="36"/>
      <c r="AIN50" s="36"/>
      <c r="AIO50" s="36"/>
      <c r="AIP50" s="36"/>
      <c r="AIQ50" s="36"/>
      <c r="AIR50" s="36"/>
      <c r="AIS50" s="36"/>
      <c r="AIT50" s="36"/>
      <c r="AIU50" s="36"/>
      <c r="AIV50" s="36"/>
      <c r="AIW50" s="36"/>
      <c r="AIX50" s="36"/>
      <c r="AIY50" s="36"/>
      <c r="AIZ50" s="36"/>
      <c r="AJA50" s="36"/>
      <c r="AJB50" s="36"/>
      <c r="AJC50" s="36"/>
      <c r="AJD50" s="36"/>
      <c r="AJE50" s="36"/>
      <c r="AJF50" s="36"/>
      <c r="AJG50" s="36"/>
      <c r="AJH50" s="36"/>
      <c r="AJI50" s="36"/>
      <c r="AJJ50" s="36"/>
      <c r="AJK50" s="36"/>
      <c r="AJL50" s="36"/>
      <c r="AJM50" s="36"/>
      <c r="AJN50" s="36"/>
      <c r="AJO50" s="36"/>
      <c r="AJP50" s="36"/>
      <c r="AJQ50" s="36"/>
      <c r="AJR50" s="36"/>
      <c r="AJS50" s="36"/>
      <c r="AJT50" s="36"/>
      <c r="AJU50" s="36"/>
      <c r="AJV50" s="36"/>
      <c r="AJW50" s="36"/>
      <c r="AJX50" s="36"/>
      <c r="AJY50" s="36"/>
      <c r="AJZ50" s="36"/>
      <c r="AKA50" s="36"/>
      <c r="AKB50" s="36"/>
      <c r="AKC50" s="36"/>
      <c r="AKD50" s="36"/>
      <c r="AKE50" s="36"/>
      <c r="AKF50" s="36"/>
      <c r="AKG50" s="36"/>
      <c r="AKH50" s="36"/>
      <c r="AKI50" s="36"/>
      <c r="AKJ50" s="36"/>
      <c r="AKK50" s="36"/>
      <c r="AKL50" s="36"/>
      <c r="AKM50" s="36"/>
      <c r="AKN50" s="36"/>
      <c r="AKO50" s="36"/>
      <c r="AKP50" s="36"/>
      <c r="AKQ50" s="36"/>
      <c r="AKR50" s="36"/>
      <c r="AKS50" s="36"/>
      <c r="AKT50" s="36"/>
      <c r="AKU50" s="36"/>
      <c r="AKV50" s="36"/>
      <c r="AKW50" s="36"/>
      <c r="AKX50" s="36"/>
      <c r="AKY50" s="36"/>
      <c r="AKZ50" s="36"/>
      <c r="ALA50" s="36"/>
      <c r="ALB50" s="36"/>
      <c r="ALC50" s="36"/>
      <c r="ALD50" s="36"/>
      <c r="ALE50" s="36"/>
      <c r="ALF50" s="36"/>
      <c r="ALG50" s="36"/>
      <c r="ALH50" s="36"/>
      <c r="ALI50" s="36"/>
      <c r="ALJ50" s="36"/>
      <c r="ALK50" s="36"/>
      <c r="ALL50" s="36"/>
      <c r="ALM50" s="36"/>
      <c r="ALN50" s="36"/>
      <c r="ALO50" s="36"/>
      <c r="ALP50" s="36"/>
      <c r="ALQ50" s="36"/>
      <c r="ALR50" s="36"/>
      <c r="ALS50" s="36"/>
      <c r="ALT50" s="36"/>
      <c r="ALU50" s="36"/>
      <c r="ALV50" s="36"/>
      <c r="ALW50" s="36"/>
      <c r="ALX50" s="36"/>
      <c r="ALY50" s="36"/>
      <c r="ALZ50" s="36"/>
      <c r="AMA50" s="36"/>
      <c r="AMB50" s="36"/>
      <c r="AMC50" s="36"/>
      <c r="AMD50" s="36"/>
      <c r="AME50" s="36"/>
      <c r="AMF50" s="36"/>
      <c r="AMG50" s="36"/>
      <c r="AMH50" s="36"/>
      <c r="AMI50" s="36"/>
      <c r="AMJ50" s="36"/>
      <c r="AMK50" s="36"/>
      <c r="AML50" s="36"/>
      <c r="AMM50" s="36"/>
    </row>
    <row r="51" spans="1:1027" s="51" customFormat="1" ht="12.75" hidden="1" customHeight="1">
      <c r="A51" s="349"/>
      <c r="B51" s="398"/>
      <c r="C51" s="333"/>
      <c r="D51" s="8" t="s">
        <v>15</v>
      </c>
      <c r="E51" s="8"/>
      <c r="F51" s="32" t="s">
        <v>325</v>
      </c>
      <c r="G51" s="32"/>
      <c r="H51" s="266"/>
      <c r="I51" s="33" t="s">
        <v>216</v>
      </c>
      <c r="J51" s="34"/>
      <c r="K51" s="35"/>
      <c r="L51" s="35"/>
      <c r="M51" s="171"/>
      <c r="N51" s="308"/>
      <c r="O51" s="189"/>
      <c r="P51" s="75"/>
      <c r="Q51" s="75"/>
      <c r="R51" s="75"/>
      <c r="S51" s="75"/>
      <c r="T51" s="75"/>
      <c r="U51" s="75"/>
      <c r="V51" s="75"/>
      <c r="W51" s="75"/>
      <c r="X51" s="75"/>
      <c r="Y51" s="75"/>
      <c r="Z51" s="75"/>
      <c r="AA51" s="75"/>
      <c r="AB51" s="75"/>
      <c r="AC51" s="75"/>
      <c r="AD51" s="75"/>
      <c r="AE51" s="75"/>
      <c r="AF51" s="75"/>
      <c r="AG51" s="75"/>
      <c r="AH51" s="75"/>
      <c r="AI51" s="75"/>
      <c r="AJ51" s="75"/>
      <c r="AK51" s="75"/>
      <c r="AL51" s="75"/>
      <c r="AM51" s="75"/>
      <c r="AN51" s="75"/>
      <c r="AO51" s="75"/>
      <c r="AP51" s="75"/>
      <c r="AQ51" s="75"/>
      <c r="AR51" s="75"/>
      <c r="AS51" s="75"/>
      <c r="AT51" s="75"/>
      <c r="AU51" s="75"/>
      <c r="AV51" s="75"/>
      <c r="AW51" s="75"/>
      <c r="AX51" s="75"/>
      <c r="AY51" s="75"/>
      <c r="AZ51" s="75"/>
      <c r="BA51" s="75"/>
      <c r="BB51" s="34"/>
      <c r="BC51" s="75"/>
      <c r="BD51" s="34"/>
      <c r="BE51" s="34"/>
      <c r="BF51" s="34"/>
      <c r="BG51" s="34"/>
      <c r="BH51" s="75"/>
      <c r="BI51" s="34"/>
      <c r="BJ51" s="34"/>
      <c r="BK51" s="34"/>
      <c r="BL51" s="34"/>
      <c r="BM51" s="34"/>
      <c r="BN51" s="34"/>
      <c r="BO51" s="34"/>
      <c r="BP51" s="34"/>
      <c r="BQ51" s="34"/>
      <c r="BR51" s="34"/>
      <c r="BS51" s="34"/>
      <c r="BT51" s="34"/>
      <c r="BU51" s="34"/>
      <c r="BV51" s="34"/>
      <c r="BW51" s="34"/>
      <c r="BX51" s="157"/>
      <c r="BY51" s="157"/>
      <c r="BZ51" s="157"/>
      <c r="CA51" s="157"/>
      <c r="CB51" s="157"/>
      <c r="CC51" s="157"/>
      <c r="CD51" s="157"/>
      <c r="CE51" s="121"/>
      <c r="CF51" s="121"/>
      <c r="CG51" s="121"/>
      <c r="CH51" s="121"/>
      <c r="CI51" s="121"/>
      <c r="CJ51" s="121"/>
      <c r="CK51" s="121"/>
      <c r="CL51" s="121"/>
      <c r="CM51" s="121"/>
      <c r="CN51" s="121"/>
      <c r="CO51" s="121"/>
      <c r="CP51" s="121"/>
      <c r="CQ51" s="121"/>
      <c r="CR51" s="121"/>
      <c r="CS51" s="121"/>
      <c r="CT51" s="121"/>
      <c r="CU51" s="121"/>
      <c r="CV51" s="121"/>
      <c r="CW51" s="121"/>
      <c r="CX51" s="121"/>
      <c r="CY51" s="121"/>
      <c r="CZ51" s="121"/>
      <c r="DA51" s="121"/>
      <c r="DB51" s="121"/>
      <c r="DC51" s="121"/>
      <c r="DD51" s="121"/>
      <c r="DE51" s="121"/>
      <c r="DF51" s="121"/>
      <c r="DG51" s="121"/>
      <c r="DH51" s="121"/>
      <c r="DI51" s="121"/>
      <c r="DJ51" s="121"/>
      <c r="DK51" s="121"/>
      <c r="DL51" s="121"/>
      <c r="DM51" s="121"/>
      <c r="DN51" s="121"/>
      <c r="DO51" s="121"/>
      <c r="DP51" s="121"/>
      <c r="DQ51" s="121"/>
      <c r="DR51" s="121"/>
      <c r="DS51" s="121"/>
      <c r="DT51" s="121"/>
      <c r="DU51" s="121"/>
      <c r="DV51" s="121"/>
      <c r="DW51" s="121"/>
      <c r="DX51" s="121"/>
      <c r="DY51" s="121"/>
      <c r="DZ51" s="121"/>
      <c r="EA51" s="121"/>
      <c r="EB51" s="121"/>
      <c r="EC51" s="121"/>
      <c r="ED51" s="121"/>
      <c r="EE51" s="121"/>
      <c r="EF51" s="121"/>
      <c r="EG51" s="121"/>
      <c r="EH51" s="121"/>
      <c r="EI51" s="121"/>
      <c r="EJ51" s="121"/>
      <c r="EK51" s="121"/>
      <c r="EL51" s="121"/>
      <c r="EM51" s="121"/>
      <c r="EN51" s="121"/>
      <c r="EO51" s="121"/>
      <c r="EP51" s="121"/>
      <c r="EQ51" s="121"/>
      <c r="ER51" s="121"/>
      <c r="ES51" s="121"/>
      <c r="ET51" s="121"/>
      <c r="EU51" s="121"/>
      <c r="EV51" s="121"/>
      <c r="EW51" s="121"/>
      <c r="EX51" s="121"/>
      <c r="EY51" s="121"/>
      <c r="EZ51" s="121"/>
      <c r="FA51" s="121"/>
      <c r="FB51" s="121"/>
      <c r="FC51" s="121"/>
      <c r="FD51" s="121"/>
      <c r="FE51" s="121"/>
      <c r="FF51" s="121"/>
      <c r="FG51" s="121"/>
      <c r="FH51" s="121"/>
      <c r="FI51" s="121"/>
      <c r="FJ51" s="121"/>
      <c r="FK51" s="121"/>
      <c r="FL51" s="121"/>
      <c r="FM51" s="121"/>
      <c r="FN51" s="121"/>
      <c r="FO51" s="121"/>
      <c r="FP51" s="121"/>
      <c r="FQ51" s="121"/>
      <c r="FR51" s="121"/>
      <c r="FS51" s="121"/>
      <c r="FT51" s="121"/>
      <c r="FU51" s="121"/>
      <c r="FV51" s="121"/>
      <c r="FW51" s="121"/>
      <c r="FX51" s="121"/>
      <c r="FY51" s="121"/>
      <c r="FZ51" s="121"/>
      <c r="GA51" s="121"/>
      <c r="GB51" s="121"/>
      <c r="GC51" s="121"/>
      <c r="GD51" s="121"/>
      <c r="GE51" s="121"/>
      <c r="GF51" s="121"/>
      <c r="GG51" s="121"/>
      <c r="GH51" s="121"/>
      <c r="GI51" s="121"/>
      <c r="GJ51" s="121"/>
      <c r="GK51" s="121"/>
      <c r="GL51" s="121"/>
      <c r="GM51" s="121"/>
      <c r="GN51" s="121"/>
      <c r="GO51" s="121"/>
      <c r="GP51" s="121"/>
      <c r="GQ51" s="121"/>
      <c r="GR51" s="121"/>
      <c r="GS51" s="121"/>
      <c r="GT51" s="121"/>
      <c r="GU51" s="121"/>
      <c r="GV51" s="121"/>
      <c r="GW51" s="121"/>
      <c r="GX51" s="121"/>
      <c r="GY51" s="121"/>
      <c r="GZ51" s="121"/>
      <c r="HA51" s="121"/>
      <c r="HB51" s="121"/>
      <c r="HC51" s="121"/>
      <c r="HD51" s="121"/>
      <c r="HE51" s="121"/>
      <c r="HF51" s="121"/>
      <c r="HG51" s="121"/>
      <c r="HH51" s="121"/>
      <c r="HI51" s="121"/>
      <c r="HJ51" s="121"/>
      <c r="HK51" s="121"/>
      <c r="HL51" s="121"/>
      <c r="HM51" s="121"/>
      <c r="HN51" s="121"/>
      <c r="HO51" s="121"/>
      <c r="HP51" s="121"/>
      <c r="HQ51" s="121"/>
      <c r="HR51" s="121"/>
      <c r="HS51" s="121"/>
      <c r="HT51" s="121"/>
      <c r="HU51" s="121"/>
      <c r="HV51" s="121"/>
      <c r="HW51" s="121"/>
      <c r="HX51" s="121"/>
      <c r="HY51" s="121"/>
      <c r="HZ51" s="121"/>
      <c r="IA51" s="121"/>
      <c r="IB51" s="121"/>
      <c r="IC51" s="121"/>
      <c r="ID51" s="121"/>
      <c r="IE51" s="121"/>
      <c r="IF51" s="121"/>
      <c r="IG51" s="121"/>
      <c r="IH51" s="121"/>
      <c r="II51" s="121"/>
      <c r="IJ51" s="121"/>
      <c r="IK51" s="121"/>
      <c r="IL51" s="121"/>
      <c r="IM51" s="121"/>
      <c r="IN51" s="121"/>
      <c r="IO51" s="121"/>
      <c r="IP51" s="121"/>
      <c r="IQ51" s="121"/>
      <c r="IR51" s="121"/>
      <c r="IS51" s="121"/>
      <c r="IT51" s="121"/>
      <c r="IU51" s="121"/>
      <c r="IV51" s="121"/>
      <c r="IW51" s="121"/>
      <c r="IX51" s="121"/>
      <c r="IY51" s="121"/>
      <c r="IZ51" s="121"/>
      <c r="JA51" s="121"/>
      <c r="JB51" s="121"/>
      <c r="JC51" s="121"/>
      <c r="JD51" s="121"/>
      <c r="JE51" s="121"/>
      <c r="JF51" s="121"/>
      <c r="JG51" s="121"/>
      <c r="JH51" s="121"/>
      <c r="JI51" s="121"/>
      <c r="JJ51" s="121"/>
      <c r="JK51" s="121"/>
      <c r="JL51" s="121"/>
      <c r="JM51" s="121"/>
      <c r="JN51" s="121"/>
      <c r="JO51" s="121"/>
      <c r="JP51" s="121"/>
      <c r="JQ51" s="121"/>
      <c r="JR51" s="121"/>
      <c r="JS51" s="121"/>
      <c r="JT51" s="121"/>
      <c r="JU51" s="121"/>
      <c r="JV51" s="121"/>
      <c r="JW51" s="121"/>
      <c r="JX51" s="121"/>
      <c r="JY51" s="121"/>
      <c r="JZ51" s="121"/>
      <c r="KA51" s="121"/>
      <c r="KB51" s="121"/>
      <c r="KC51" s="121"/>
      <c r="KD51" s="121"/>
      <c r="KE51" s="121"/>
      <c r="KF51" s="121"/>
      <c r="KG51" s="121"/>
      <c r="KH51" s="121"/>
      <c r="KI51" s="121"/>
      <c r="KJ51" s="121"/>
      <c r="KK51" s="121"/>
      <c r="KL51" s="121"/>
      <c r="KM51" s="121"/>
      <c r="KN51" s="121"/>
      <c r="KO51" s="121"/>
      <c r="KP51" s="121"/>
      <c r="KQ51" s="121"/>
      <c r="KR51" s="121"/>
      <c r="KS51" s="121"/>
      <c r="KT51" s="121"/>
      <c r="KU51" s="121"/>
      <c r="KV51" s="121"/>
      <c r="KW51" s="121"/>
      <c r="KX51" s="121"/>
      <c r="KY51" s="121"/>
      <c r="KZ51" s="121"/>
      <c r="LA51" s="121"/>
      <c r="LB51" s="121"/>
      <c r="LC51" s="121"/>
      <c r="LD51" s="121"/>
      <c r="LE51" s="121"/>
      <c r="LF51" s="121"/>
      <c r="LG51" s="121"/>
      <c r="LH51" s="121"/>
      <c r="LI51" s="121"/>
      <c r="LJ51" s="121"/>
      <c r="LK51" s="121"/>
      <c r="LL51" s="121"/>
      <c r="LM51" s="121"/>
      <c r="LN51" s="121"/>
      <c r="LO51" s="121"/>
      <c r="LP51" s="121"/>
      <c r="LQ51" s="121"/>
      <c r="LR51" s="121"/>
      <c r="LS51" s="121"/>
      <c r="LT51" s="121"/>
      <c r="LU51" s="121"/>
      <c r="LV51" s="36"/>
      <c r="LW51" s="36"/>
      <c r="LX51" s="36"/>
      <c r="LY51" s="36"/>
      <c r="LZ51" s="36"/>
      <c r="MA51" s="36"/>
      <c r="MB51" s="36"/>
      <c r="MC51" s="36"/>
      <c r="MD51" s="36"/>
      <c r="ME51" s="36"/>
      <c r="MF51" s="36"/>
      <c r="MG51" s="36"/>
      <c r="MH51" s="36"/>
      <c r="MI51" s="36"/>
      <c r="MJ51" s="36"/>
      <c r="MK51" s="36"/>
      <c r="ML51" s="36"/>
      <c r="MM51" s="36"/>
      <c r="MN51" s="36"/>
      <c r="MO51" s="36"/>
      <c r="MP51" s="36"/>
      <c r="MQ51" s="36"/>
      <c r="MR51" s="36"/>
      <c r="MS51" s="36"/>
      <c r="MT51" s="36"/>
      <c r="MU51" s="36"/>
      <c r="MV51" s="36"/>
      <c r="MW51" s="36"/>
      <c r="MX51" s="36"/>
      <c r="MY51" s="36"/>
      <c r="MZ51" s="36"/>
      <c r="NA51" s="36"/>
      <c r="NB51" s="36"/>
      <c r="NC51" s="36"/>
      <c r="ND51" s="36"/>
      <c r="NE51" s="36"/>
      <c r="NF51" s="36"/>
      <c r="NG51" s="36"/>
      <c r="NH51" s="36"/>
      <c r="NI51" s="36"/>
      <c r="NJ51" s="36"/>
      <c r="NK51" s="36"/>
      <c r="NL51" s="36"/>
      <c r="NM51" s="36"/>
      <c r="NN51" s="36"/>
      <c r="NO51" s="36"/>
      <c r="NP51" s="36"/>
      <c r="NQ51" s="36"/>
      <c r="NR51" s="36"/>
      <c r="NS51" s="36"/>
      <c r="NT51" s="36"/>
      <c r="NU51" s="36"/>
      <c r="NV51" s="36"/>
      <c r="NW51" s="36"/>
      <c r="NX51" s="36"/>
      <c r="NY51" s="36"/>
      <c r="NZ51" s="36"/>
      <c r="OA51" s="36"/>
      <c r="OB51" s="36"/>
      <c r="OC51" s="36"/>
      <c r="OD51" s="36"/>
      <c r="OE51" s="36"/>
      <c r="OF51" s="36"/>
      <c r="OG51" s="36"/>
      <c r="OH51" s="36"/>
      <c r="OI51" s="36"/>
      <c r="OJ51" s="36"/>
      <c r="OK51" s="36"/>
      <c r="OL51" s="36"/>
      <c r="OM51" s="36"/>
      <c r="ON51" s="36"/>
      <c r="OO51" s="36"/>
      <c r="OP51" s="36"/>
      <c r="OQ51" s="36"/>
      <c r="OR51" s="36"/>
      <c r="OS51" s="36"/>
      <c r="OT51" s="36"/>
      <c r="OU51" s="36"/>
      <c r="OV51" s="36"/>
      <c r="OW51" s="36"/>
      <c r="OX51" s="36"/>
      <c r="OY51" s="36"/>
      <c r="OZ51" s="36"/>
      <c r="PA51" s="36"/>
      <c r="PB51" s="36"/>
      <c r="PC51" s="36"/>
      <c r="PD51" s="36"/>
      <c r="PE51" s="36"/>
      <c r="PF51" s="36"/>
      <c r="PG51" s="36"/>
      <c r="PH51" s="36"/>
      <c r="PI51" s="36"/>
      <c r="PJ51" s="36"/>
      <c r="PK51" s="36"/>
      <c r="PL51" s="36"/>
      <c r="PM51" s="36"/>
      <c r="PN51" s="36"/>
      <c r="PO51" s="36"/>
      <c r="PP51" s="36"/>
      <c r="PQ51" s="36"/>
      <c r="PR51" s="36"/>
      <c r="PS51" s="36"/>
      <c r="PT51" s="36"/>
      <c r="PU51" s="36"/>
      <c r="PV51" s="36"/>
      <c r="PW51" s="36"/>
      <c r="PX51" s="36"/>
      <c r="PY51" s="36"/>
      <c r="PZ51" s="36"/>
      <c r="QA51" s="36"/>
      <c r="QB51" s="36"/>
      <c r="QC51" s="36"/>
      <c r="QD51" s="36"/>
      <c r="QE51" s="36"/>
      <c r="QF51" s="36"/>
      <c r="QG51" s="36"/>
      <c r="QH51" s="36"/>
      <c r="QI51" s="36"/>
      <c r="QJ51" s="36"/>
      <c r="QK51" s="36"/>
      <c r="QL51" s="36"/>
      <c r="QM51" s="36"/>
      <c r="QN51" s="36"/>
      <c r="QO51" s="36"/>
      <c r="QP51" s="36"/>
      <c r="QQ51" s="36"/>
      <c r="QR51" s="36"/>
      <c r="QS51" s="36"/>
      <c r="QT51" s="36"/>
      <c r="QU51" s="36"/>
      <c r="QV51" s="36"/>
      <c r="QW51" s="36"/>
      <c r="QX51" s="36"/>
      <c r="QY51" s="36"/>
      <c r="QZ51" s="36"/>
      <c r="RA51" s="36"/>
      <c r="RB51" s="36"/>
      <c r="RC51" s="36"/>
      <c r="RD51" s="36"/>
      <c r="RE51" s="36"/>
      <c r="RF51" s="36"/>
      <c r="RG51" s="36"/>
      <c r="RH51" s="36"/>
      <c r="RI51" s="36"/>
      <c r="RJ51" s="36"/>
      <c r="RK51" s="36"/>
      <c r="RL51" s="36"/>
      <c r="RM51" s="36"/>
      <c r="RN51" s="36"/>
      <c r="RO51" s="36"/>
      <c r="RP51" s="36"/>
      <c r="RQ51" s="36"/>
      <c r="RR51" s="36"/>
      <c r="RS51" s="36"/>
      <c r="RT51" s="36"/>
      <c r="RU51" s="36"/>
      <c r="RV51" s="36"/>
      <c r="RW51" s="36"/>
      <c r="RX51" s="36"/>
      <c r="RY51" s="36"/>
      <c r="RZ51" s="36"/>
      <c r="SA51" s="36"/>
      <c r="SB51" s="36"/>
      <c r="SC51" s="36"/>
      <c r="SD51" s="36"/>
      <c r="SE51" s="36"/>
      <c r="SF51" s="36"/>
      <c r="SG51" s="36"/>
      <c r="SH51" s="36"/>
      <c r="SI51" s="36"/>
      <c r="SJ51" s="36"/>
      <c r="SK51" s="36"/>
      <c r="SL51" s="36"/>
      <c r="SM51" s="36"/>
      <c r="SN51" s="36"/>
      <c r="SO51" s="36"/>
      <c r="SP51" s="36"/>
      <c r="SQ51" s="36"/>
      <c r="SR51" s="36"/>
      <c r="SS51" s="36"/>
      <c r="ST51" s="36"/>
      <c r="SU51" s="36"/>
      <c r="SV51" s="36"/>
      <c r="SW51" s="36"/>
      <c r="SX51" s="36"/>
      <c r="SY51" s="36"/>
      <c r="SZ51" s="36"/>
      <c r="TA51" s="36"/>
      <c r="TB51" s="36"/>
      <c r="TC51" s="36"/>
      <c r="TD51" s="36"/>
      <c r="TE51" s="36"/>
      <c r="TF51" s="36"/>
      <c r="TG51" s="36"/>
      <c r="TH51" s="36"/>
      <c r="TI51" s="36"/>
      <c r="TJ51" s="36"/>
      <c r="TK51" s="36"/>
      <c r="TL51" s="36"/>
      <c r="TM51" s="36"/>
      <c r="TN51" s="36"/>
      <c r="TO51" s="36"/>
      <c r="TP51" s="36"/>
      <c r="TQ51" s="36"/>
      <c r="TR51" s="36"/>
      <c r="TS51" s="36"/>
      <c r="TT51" s="36"/>
      <c r="TU51" s="36"/>
      <c r="TV51" s="36"/>
      <c r="TW51" s="36"/>
      <c r="TX51" s="36"/>
      <c r="TY51" s="36"/>
      <c r="TZ51" s="36"/>
      <c r="UA51" s="36"/>
      <c r="UB51" s="36"/>
      <c r="UC51" s="36"/>
      <c r="UD51" s="36"/>
      <c r="UE51" s="36"/>
      <c r="UF51" s="36"/>
      <c r="UG51" s="36"/>
      <c r="UH51" s="36"/>
      <c r="UI51" s="36"/>
      <c r="UJ51" s="36"/>
      <c r="UK51" s="36"/>
      <c r="UL51" s="36"/>
      <c r="UM51" s="36"/>
      <c r="UN51" s="36"/>
      <c r="UO51" s="36"/>
      <c r="UP51" s="36"/>
      <c r="UQ51" s="36"/>
      <c r="UR51" s="36"/>
      <c r="US51" s="36"/>
      <c r="UT51" s="36"/>
      <c r="UU51" s="36"/>
      <c r="UV51" s="36"/>
      <c r="UW51" s="36"/>
      <c r="UX51" s="36"/>
      <c r="UY51" s="36"/>
      <c r="UZ51" s="36"/>
      <c r="VA51" s="36"/>
      <c r="VB51" s="36"/>
      <c r="VC51" s="36"/>
      <c r="VD51" s="36"/>
      <c r="VE51" s="36"/>
      <c r="VF51" s="36"/>
      <c r="VG51" s="36"/>
      <c r="VH51" s="36"/>
      <c r="VI51" s="36"/>
      <c r="VJ51" s="36"/>
      <c r="VK51" s="36"/>
      <c r="VL51" s="36"/>
      <c r="VM51" s="36"/>
      <c r="VN51" s="36"/>
      <c r="VO51" s="36"/>
      <c r="VP51" s="36"/>
      <c r="VQ51" s="36"/>
      <c r="VR51" s="36"/>
      <c r="VS51" s="36"/>
      <c r="VT51" s="36"/>
      <c r="VU51" s="36"/>
      <c r="VV51" s="36"/>
      <c r="VW51" s="36"/>
      <c r="VX51" s="36"/>
      <c r="VY51" s="36"/>
      <c r="VZ51" s="36"/>
      <c r="WA51" s="36"/>
      <c r="WB51" s="36"/>
      <c r="WC51" s="36"/>
      <c r="WD51" s="36"/>
      <c r="WE51" s="36"/>
      <c r="WF51" s="36"/>
      <c r="WG51" s="36"/>
      <c r="WH51" s="36"/>
      <c r="WI51" s="36"/>
      <c r="WJ51" s="36"/>
      <c r="WK51" s="36"/>
      <c r="WL51" s="36"/>
      <c r="WM51" s="36"/>
      <c r="WN51" s="36"/>
      <c r="WO51" s="36"/>
      <c r="WP51" s="36"/>
      <c r="WQ51" s="36"/>
      <c r="WR51" s="36"/>
      <c r="WS51" s="36"/>
      <c r="WT51" s="36"/>
      <c r="WU51" s="36"/>
      <c r="WV51" s="36"/>
      <c r="WW51" s="36"/>
      <c r="WX51" s="36"/>
      <c r="WY51" s="36"/>
      <c r="WZ51" s="36"/>
      <c r="XA51" s="36"/>
      <c r="XB51" s="36"/>
      <c r="XC51" s="36"/>
      <c r="XD51" s="36"/>
      <c r="XE51" s="36"/>
      <c r="XF51" s="36"/>
      <c r="XG51" s="36"/>
      <c r="XH51" s="36"/>
      <c r="XI51" s="36"/>
      <c r="XJ51" s="36"/>
      <c r="XK51" s="36"/>
      <c r="XL51" s="36"/>
      <c r="XM51" s="36"/>
      <c r="XN51" s="36"/>
      <c r="XO51" s="36"/>
      <c r="XP51" s="36"/>
      <c r="XQ51" s="36"/>
      <c r="XR51" s="36"/>
      <c r="XS51" s="36"/>
      <c r="XT51" s="36"/>
      <c r="XU51" s="36"/>
      <c r="XV51" s="36"/>
      <c r="XW51" s="36"/>
      <c r="XX51" s="36"/>
      <c r="XY51" s="36"/>
      <c r="XZ51" s="36"/>
      <c r="YA51" s="36"/>
      <c r="YB51" s="36"/>
      <c r="YC51" s="36"/>
      <c r="YD51" s="36"/>
      <c r="YE51" s="36"/>
      <c r="YF51" s="36"/>
      <c r="YG51" s="36"/>
      <c r="YH51" s="36"/>
      <c r="YI51" s="36"/>
      <c r="YJ51" s="36"/>
      <c r="YK51" s="36"/>
      <c r="YL51" s="36"/>
      <c r="YM51" s="36"/>
      <c r="YN51" s="36"/>
      <c r="YO51" s="36"/>
      <c r="YP51" s="36"/>
      <c r="YQ51" s="36"/>
      <c r="YR51" s="36"/>
      <c r="YS51" s="36"/>
      <c r="YT51" s="36"/>
      <c r="YU51" s="36"/>
      <c r="YV51" s="36"/>
      <c r="YW51" s="36"/>
      <c r="YX51" s="36"/>
      <c r="YY51" s="36"/>
      <c r="YZ51" s="36"/>
      <c r="ZA51" s="36"/>
      <c r="ZB51" s="36"/>
      <c r="ZC51" s="36"/>
      <c r="ZD51" s="36"/>
      <c r="ZE51" s="36"/>
      <c r="ZF51" s="36"/>
      <c r="ZG51" s="36"/>
      <c r="ZH51" s="36"/>
      <c r="ZI51" s="36"/>
      <c r="ZJ51" s="36"/>
      <c r="ZK51" s="36"/>
      <c r="ZL51" s="36"/>
      <c r="ZM51" s="36"/>
      <c r="ZN51" s="36"/>
      <c r="ZO51" s="36"/>
      <c r="ZP51" s="36"/>
      <c r="ZQ51" s="36"/>
      <c r="ZR51" s="36"/>
      <c r="ZS51" s="36"/>
      <c r="ZT51" s="36"/>
      <c r="ZU51" s="36"/>
      <c r="ZV51" s="36"/>
      <c r="ZW51" s="36"/>
      <c r="ZX51" s="36"/>
      <c r="ZY51" s="36"/>
      <c r="ZZ51" s="36"/>
      <c r="AAA51" s="36"/>
      <c r="AAB51" s="36"/>
      <c r="AAC51" s="36"/>
      <c r="AAD51" s="36"/>
      <c r="AAE51" s="36"/>
      <c r="AAF51" s="36"/>
      <c r="AAG51" s="36"/>
      <c r="AAH51" s="36"/>
      <c r="AAI51" s="36"/>
      <c r="AAJ51" s="36"/>
      <c r="AAK51" s="36"/>
      <c r="AAL51" s="36"/>
      <c r="AAM51" s="36"/>
      <c r="AAN51" s="36"/>
      <c r="AAO51" s="36"/>
      <c r="AAP51" s="36"/>
      <c r="AAQ51" s="36"/>
      <c r="AAR51" s="36"/>
      <c r="AAS51" s="36"/>
      <c r="AAT51" s="36"/>
      <c r="AAU51" s="36"/>
      <c r="AAV51" s="36"/>
      <c r="AAW51" s="36"/>
      <c r="AAX51" s="36"/>
      <c r="AAY51" s="36"/>
      <c r="AAZ51" s="36"/>
      <c r="ABA51" s="36"/>
      <c r="ABB51" s="36"/>
      <c r="ABC51" s="36"/>
      <c r="ABD51" s="36"/>
      <c r="ABE51" s="36"/>
      <c r="ABF51" s="36"/>
      <c r="ABG51" s="36"/>
      <c r="ABH51" s="36"/>
      <c r="ABI51" s="36"/>
      <c r="ABJ51" s="36"/>
      <c r="ABK51" s="36"/>
      <c r="ABL51" s="36"/>
      <c r="ABM51" s="36"/>
      <c r="ABN51" s="36"/>
      <c r="ABO51" s="36"/>
      <c r="ABP51" s="36"/>
      <c r="ABQ51" s="36"/>
      <c r="ABR51" s="36"/>
      <c r="ABS51" s="36"/>
      <c r="ABT51" s="36"/>
      <c r="ABU51" s="36"/>
      <c r="ABV51" s="36"/>
      <c r="ABW51" s="36"/>
      <c r="ABX51" s="36"/>
      <c r="ABY51" s="36"/>
      <c r="ABZ51" s="36"/>
      <c r="ACA51" s="36"/>
      <c r="ACB51" s="36"/>
      <c r="ACC51" s="36"/>
      <c r="ACD51" s="36"/>
      <c r="ACE51" s="36"/>
      <c r="ACF51" s="36"/>
      <c r="ACG51" s="36"/>
      <c r="ACH51" s="36"/>
      <c r="ACI51" s="36"/>
      <c r="ACJ51" s="36"/>
      <c r="ACK51" s="36"/>
      <c r="ACL51" s="36"/>
      <c r="ACM51" s="36"/>
      <c r="ACN51" s="36"/>
      <c r="ACO51" s="36"/>
      <c r="ACP51" s="36"/>
      <c r="ACQ51" s="36"/>
      <c r="ACR51" s="36"/>
      <c r="ACS51" s="36"/>
      <c r="ACT51" s="36"/>
      <c r="ACU51" s="36"/>
      <c r="ACV51" s="36"/>
      <c r="ACW51" s="36"/>
      <c r="ACX51" s="36"/>
      <c r="ACY51" s="36"/>
      <c r="ACZ51" s="36"/>
      <c r="ADA51" s="36"/>
      <c r="ADB51" s="36"/>
      <c r="ADC51" s="36"/>
      <c r="ADD51" s="36"/>
      <c r="ADE51" s="36"/>
      <c r="ADF51" s="36"/>
      <c r="ADG51" s="36"/>
      <c r="ADH51" s="36"/>
      <c r="ADI51" s="36"/>
      <c r="ADJ51" s="36"/>
      <c r="ADK51" s="36"/>
      <c r="ADL51" s="36"/>
      <c r="ADM51" s="36"/>
      <c r="ADN51" s="36"/>
      <c r="ADO51" s="36"/>
      <c r="ADP51" s="36"/>
      <c r="ADQ51" s="36"/>
      <c r="ADR51" s="36"/>
      <c r="ADS51" s="36"/>
      <c r="ADT51" s="36"/>
      <c r="ADU51" s="36"/>
      <c r="ADV51" s="36"/>
      <c r="ADW51" s="36"/>
      <c r="ADX51" s="36"/>
      <c r="ADY51" s="36"/>
      <c r="ADZ51" s="36"/>
      <c r="AEA51" s="36"/>
      <c r="AEB51" s="36"/>
      <c r="AEC51" s="36"/>
      <c r="AED51" s="36"/>
      <c r="AEE51" s="36"/>
      <c r="AEF51" s="36"/>
      <c r="AEG51" s="36"/>
      <c r="AEH51" s="36"/>
      <c r="AEI51" s="36"/>
      <c r="AEJ51" s="36"/>
      <c r="AEK51" s="36"/>
      <c r="AEL51" s="36"/>
      <c r="AEM51" s="36"/>
      <c r="AEN51" s="36"/>
      <c r="AEO51" s="36"/>
      <c r="AEP51" s="36"/>
      <c r="AEQ51" s="36"/>
      <c r="AER51" s="36"/>
      <c r="AES51" s="36"/>
      <c r="AET51" s="36"/>
      <c r="AEU51" s="36"/>
      <c r="AEV51" s="36"/>
      <c r="AEW51" s="36"/>
      <c r="AEX51" s="36"/>
      <c r="AEY51" s="36"/>
      <c r="AEZ51" s="36"/>
      <c r="AFA51" s="36"/>
      <c r="AFB51" s="36"/>
      <c r="AFC51" s="36"/>
      <c r="AFD51" s="36"/>
      <c r="AFE51" s="36"/>
      <c r="AFF51" s="36"/>
      <c r="AFG51" s="36"/>
      <c r="AFH51" s="36"/>
      <c r="AFI51" s="36"/>
      <c r="AFJ51" s="36"/>
      <c r="AFK51" s="36"/>
      <c r="AFL51" s="36"/>
      <c r="AFM51" s="36"/>
      <c r="AFN51" s="36"/>
      <c r="AFO51" s="36"/>
      <c r="AFP51" s="36"/>
      <c r="AFQ51" s="36"/>
      <c r="AFR51" s="36"/>
      <c r="AFS51" s="36"/>
      <c r="AFT51" s="36"/>
      <c r="AFU51" s="36"/>
      <c r="AFV51" s="36"/>
      <c r="AFW51" s="36"/>
      <c r="AFX51" s="36"/>
      <c r="AFY51" s="36"/>
      <c r="AFZ51" s="36"/>
      <c r="AGA51" s="36"/>
      <c r="AGB51" s="36"/>
      <c r="AGC51" s="36"/>
      <c r="AGD51" s="36"/>
      <c r="AGE51" s="36"/>
      <c r="AGF51" s="36"/>
      <c r="AGG51" s="36"/>
      <c r="AGH51" s="36"/>
      <c r="AGI51" s="36"/>
      <c r="AGJ51" s="36"/>
      <c r="AGK51" s="36"/>
      <c r="AGL51" s="36"/>
      <c r="AGM51" s="36"/>
      <c r="AGN51" s="36"/>
      <c r="AGO51" s="36"/>
      <c r="AGP51" s="36"/>
      <c r="AGQ51" s="36"/>
      <c r="AGR51" s="36"/>
      <c r="AGS51" s="36"/>
      <c r="AGT51" s="36"/>
      <c r="AGU51" s="36"/>
      <c r="AGV51" s="36"/>
      <c r="AGW51" s="36"/>
      <c r="AGX51" s="36"/>
      <c r="AGY51" s="36"/>
      <c r="AGZ51" s="36"/>
      <c r="AHA51" s="36"/>
      <c r="AHB51" s="36"/>
      <c r="AHC51" s="36"/>
      <c r="AHD51" s="36"/>
      <c r="AHE51" s="36"/>
      <c r="AHF51" s="36"/>
      <c r="AHG51" s="36"/>
      <c r="AHH51" s="36"/>
      <c r="AHI51" s="36"/>
      <c r="AHJ51" s="36"/>
      <c r="AHK51" s="36"/>
      <c r="AHL51" s="36"/>
      <c r="AHM51" s="36"/>
      <c r="AHN51" s="36"/>
      <c r="AHO51" s="36"/>
      <c r="AHP51" s="36"/>
      <c r="AHQ51" s="36"/>
      <c r="AHR51" s="36"/>
      <c r="AHS51" s="36"/>
      <c r="AHT51" s="36"/>
      <c r="AHU51" s="36"/>
      <c r="AHV51" s="36"/>
      <c r="AHW51" s="36"/>
      <c r="AHX51" s="36"/>
      <c r="AHY51" s="36"/>
      <c r="AHZ51" s="36"/>
      <c r="AIA51" s="36"/>
      <c r="AIB51" s="36"/>
      <c r="AIC51" s="36"/>
      <c r="AID51" s="36"/>
      <c r="AIE51" s="36"/>
      <c r="AIF51" s="36"/>
      <c r="AIG51" s="36"/>
      <c r="AIH51" s="36"/>
      <c r="AII51" s="36"/>
      <c r="AIJ51" s="36"/>
      <c r="AIK51" s="36"/>
      <c r="AIL51" s="36"/>
      <c r="AIM51" s="36"/>
      <c r="AIN51" s="36"/>
      <c r="AIO51" s="36"/>
      <c r="AIP51" s="36"/>
      <c r="AIQ51" s="36"/>
      <c r="AIR51" s="36"/>
      <c r="AIS51" s="36"/>
      <c r="AIT51" s="36"/>
      <c r="AIU51" s="36"/>
      <c r="AIV51" s="36"/>
      <c r="AIW51" s="36"/>
      <c r="AIX51" s="36"/>
      <c r="AIY51" s="36"/>
      <c r="AIZ51" s="36"/>
      <c r="AJA51" s="36"/>
      <c r="AJB51" s="36"/>
      <c r="AJC51" s="36"/>
      <c r="AJD51" s="36"/>
      <c r="AJE51" s="36"/>
      <c r="AJF51" s="36"/>
      <c r="AJG51" s="36"/>
      <c r="AJH51" s="36"/>
      <c r="AJI51" s="36"/>
      <c r="AJJ51" s="36"/>
      <c r="AJK51" s="36"/>
      <c r="AJL51" s="36"/>
      <c r="AJM51" s="36"/>
      <c r="AJN51" s="36"/>
      <c r="AJO51" s="36"/>
      <c r="AJP51" s="36"/>
      <c r="AJQ51" s="36"/>
      <c r="AJR51" s="36"/>
      <c r="AJS51" s="36"/>
      <c r="AJT51" s="36"/>
      <c r="AJU51" s="36"/>
      <c r="AJV51" s="36"/>
      <c r="AJW51" s="36"/>
      <c r="AJX51" s="36"/>
      <c r="AJY51" s="36"/>
      <c r="AJZ51" s="36"/>
      <c r="AKA51" s="36"/>
      <c r="AKB51" s="36"/>
      <c r="AKC51" s="36"/>
      <c r="AKD51" s="36"/>
      <c r="AKE51" s="36"/>
      <c r="AKF51" s="36"/>
      <c r="AKG51" s="36"/>
      <c r="AKH51" s="36"/>
      <c r="AKI51" s="36"/>
      <c r="AKJ51" s="36"/>
      <c r="AKK51" s="36"/>
      <c r="AKL51" s="36"/>
      <c r="AKM51" s="36"/>
      <c r="AKN51" s="36"/>
      <c r="AKO51" s="36"/>
      <c r="AKP51" s="36"/>
      <c r="AKQ51" s="36"/>
      <c r="AKR51" s="36"/>
      <c r="AKS51" s="36"/>
      <c r="AKT51" s="36"/>
      <c r="AKU51" s="36"/>
      <c r="AKV51" s="36"/>
      <c r="AKW51" s="36"/>
      <c r="AKX51" s="36"/>
      <c r="AKY51" s="36"/>
      <c r="AKZ51" s="36"/>
      <c r="ALA51" s="36"/>
      <c r="ALB51" s="36"/>
      <c r="ALC51" s="36"/>
      <c r="ALD51" s="36"/>
      <c r="ALE51" s="36"/>
      <c r="ALF51" s="36"/>
      <c r="ALG51" s="36"/>
      <c r="ALH51" s="36"/>
      <c r="ALI51" s="36"/>
      <c r="ALJ51" s="36"/>
      <c r="ALK51" s="36"/>
      <c r="ALL51" s="36"/>
      <c r="ALM51" s="36"/>
      <c r="ALN51" s="36"/>
      <c r="ALO51" s="36"/>
      <c r="ALP51" s="36"/>
      <c r="ALQ51" s="36"/>
      <c r="ALR51" s="36"/>
      <c r="ALS51" s="36"/>
      <c r="ALT51" s="36"/>
      <c r="ALU51" s="36"/>
      <c r="ALV51" s="36"/>
      <c r="ALW51" s="36"/>
      <c r="ALX51" s="36"/>
      <c r="ALY51" s="36"/>
      <c r="ALZ51" s="36"/>
      <c r="AMA51" s="36"/>
      <c r="AMB51" s="36"/>
      <c r="AMC51" s="36"/>
      <c r="AMD51" s="36"/>
      <c r="AME51" s="36"/>
      <c r="AMF51" s="36"/>
      <c r="AMG51" s="36"/>
      <c r="AMH51" s="36"/>
      <c r="AMI51" s="36"/>
      <c r="AMJ51" s="36"/>
      <c r="AMK51" s="36"/>
      <c r="AML51" s="36"/>
      <c r="AMM51" s="36"/>
    </row>
    <row r="52" spans="1:1027" s="51" customFormat="1" ht="15" customHeight="1">
      <c r="A52" s="349"/>
      <c r="B52" s="398"/>
      <c r="C52" s="286" t="s">
        <v>359</v>
      </c>
      <c r="D52" s="287"/>
      <c r="E52" s="287"/>
      <c r="F52" s="288"/>
      <c r="G52" s="289"/>
      <c r="H52" s="290"/>
      <c r="I52" s="291"/>
      <c r="J52" s="149"/>
      <c r="K52" s="149"/>
      <c r="L52" s="149"/>
      <c r="M52" s="175"/>
      <c r="N52" s="304" t="s">
        <v>375</v>
      </c>
      <c r="O52" s="192"/>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v>0.23552969890895678</v>
      </c>
      <c r="AS52" s="150">
        <v>0.27541550390274799</v>
      </c>
      <c r="AT52" s="150">
        <v>0.35574502587438284</v>
      </c>
      <c r="AU52" s="150">
        <v>0.43607454784601768</v>
      </c>
      <c r="AV52" s="150">
        <v>0.51640406981765252</v>
      </c>
      <c r="AW52" s="150">
        <v>0.59673359178928731</v>
      </c>
      <c r="AX52" s="150">
        <v>0.67706311376092221</v>
      </c>
      <c r="AY52" s="150">
        <v>0.8193611241106753</v>
      </c>
      <c r="AZ52" s="150">
        <v>0.96165913446042839</v>
      </c>
      <c r="BA52" s="150">
        <v>1.1039571448101815</v>
      </c>
      <c r="BB52" s="150">
        <v>1.2462551551599346</v>
      </c>
      <c r="BC52" s="150">
        <v>1.3885531655096879</v>
      </c>
      <c r="BD52" s="150">
        <v>1.5258514627992221</v>
      </c>
      <c r="BE52" s="150">
        <v>1.6631497600887564</v>
      </c>
      <c r="BF52" s="150">
        <v>1.8004480573782906</v>
      </c>
      <c r="BG52" s="150">
        <v>1.9377463546678249</v>
      </c>
      <c r="BH52" s="150">
        <v>2.0750446519573593</v>
      </c>
      <c r="BI52" s="150">
        <v>2.2123429492468936</v>
      </c>
      <c r="BJ52" s="150">
        <v>2.3496412465364278</v>
      </c>
      <c r="BK52" s="150">
        <v>2.4869395438259621</v>
      </c>
      <c r="BL52" s="150">
        <v>2.6242378411154963</v>
      </c>
      <c r="BM52" s="150">
        <v>2.7615361384050305</v>
      </c>
      <c r="BN52" s="150">
        <v>2.8988344356945648</v>
      </c>
      <c r="BO52" s="150">
        <v>3.036132732984099</v>
      </c>
      <c r="BP52" s="150">
        <v>3.1734310302736333</v>
      </c>
      <c r="BQ52" s="150">
        <v>3.3107293275631675</v>
      </c>
      <c r="BR52" s="150">
        <v>3.4480276248527018</v>
      </c>
      <c r="BS52" s="150">
        <v>3.585325922142236</v>
      </c>
      <c r="BT52" s="150">
        <v>3.7226242194317702</v>
      </c>
      <c r="BU52" s="150">
        <v>3.8599225167213045</v>
      </c>
      <c r="BV52" s="150">
        <v>3.9972208140108387</v>
      </c>
      <c r="BW52" s="150">
        <v>4.1345191113003725</v>
      </c>
      <c r="BX52" s="157"/>
      <c r="BY52" s="157"/>
      <c r="BZ52" s="157"/>
      <c r="CA52" s="157"/>
      <c r="CB52" s="157"/>
      <c r="CC52" s="157"/>
      <c r="CD52" s="157"/>
      <c r="CE52" s="121"/>
      <c r="CF52" s="121"/>
      <c r="CG52" s="121"/>
      <c r="CH52" s="121"/>
      <c r="CI52" s="121"/>
      <c r="CJ52" s="121"/>
      <c r="CK52" s="121"/>
      <c r="CL52" s="121"/>
      <c r="CM52" s="121"/>
      <c r="CN52" s="121"/>
      <c r="CO52" s="121"/>
      <c r="CP52" s="121"/>
      <c r="CQ52" s="121"/>
      <c r="CR52" s="121"/>
      <c r="CS52" s="121"/>
      <c r="CT52" s="121"/>
      <c r="CU52" s="121"/>
      <c r="CV52" s="121"/>
      <c r="CW52" s="121"/>
      <c r="CX52" s="121"/>
      <c r="CY52" s="121"/>
      <c r="CZ52" s="121"/>
      <c r="DA52" s="121"/>
      <c r="DB52" s="121"/>
      <c r="DC52" s="121"/>
      <c r="DD52" s="121"/>
      <c r="DE52" s="121"/>
      <c r="DF52" s="121"/>
      <c r="DG52" s="121"/>
      <c r="DH52" s="121"/>
      <c r="DI52" s="121"/>
      <c r="DJ52" s="121"/>
      <c r="DK52" s="121"/>
      <c r="DL52" s="121"/>
      <c r="DM52" s="121"/>
      <c r="DN52" s="121"/>
      <c r="DO52" s="121"/>
      <c r="DP52" s="121"/>
      <c r="DQ52" s="121"/>
      <c r="DR52" s="121"/>
      <c r="DS52" s="121"/>
      <c r="DT52" s="121"/>
      <c r="DU52" s="121"/>
      <c r="DV52" s="121"/>
      <c r="DW52" s="121"/>
      <c r="DX52" s="121"/>
      <c r="DY52" s="121"/>
      <c r="DZ52" s="121"/>
      <c r="EA52" s="121"/>
      <c r="EB52" s="121"/>
      <c r="EC52" s="121"/>
      <c r="ED52" s="121"/>
      <c r="EE52" s="121"/>
      <c r="EF52" s="121"/>
      <c r="EG52" s="121"/>
      <c r="EH52" s="121"/>
      <c r="EI52" s="121"/>
      <c r="EJ52" s="121"/>
      <c r="EK52" s="121"/>
      <c r="EL52" s="121"/>
      <c r="EM52" s="121"/>
      <c r="EN52" s="121"/>
      <c r="EO52" s="121"/>
      <c r="EP52" s="121"/>
      <c r="EQ52" s="121"/>
      <c r="ER52" s="121"/>
      <c r="ES52" s="121"/>
      <c r="ET52" s="121"/>
      <c r="EU52" s="121"/>
      <c r="EV52" s="121"/>
      <c r="EW52" s="121"/>
      <c r="EX52" s="121"/>
      <c r="EY52" s="121"/>
      <c r="EZ52" s="121"/>
      <c r="FA52" s="121"/>
      <c r="FB52" s="121"/>
      <c r="FC52" s="121"/>
      <c r="FD52" s="121"/>
      <c r="FE52" s="121"/>
      <c r="FF52" s="121"/>
      <c r="FG52" s="121"/>
      <c r="FH52" s="121"/>
      <c r="FI52" s="121"/>
      <c r="FJ52" s="121"/>
      <c r="FK52" s="121"/>
      <c r="FL52" s="121"/>
      <c r="FM52" s="121"/>
      <c r="FN52" s="121"/>
      <c r="FO52" s="121"/>
      <c r="FP52" s="121"/>
      <c r="FQ52" s="121"/>
      <c r="FR52" s="121"/>
      <c r="FS52" s="121"/>
      <c r="FT52" s="121"/>
      <c r="FU52" s="121"/>
      <c r="FV52" s="121"/>
      <c r="FW52" s="121"/>
      <c r="FX52" s="121"/>
      <c r="FY52" s="121"/>
      <c r="FZ52" s="121"/>
      <c r="GA52" s="121"/>
      <c r="GB52" s="121"/>
      <c r="GC52" s="121"/>
      <c r="GD52" s="121"/>
      <c r="GE52" s="121"/>
      <c r="GF52" s="121"/>
      <c r="GG52" s="121"/>
      <c r="GH52" s="121"/>
      <c r="GI52" s="121"/>
      <c r="GJ52" s="121"/>
      <c r="GK52" s="121"/>
      <c r="GL52" s="121"/>
      <c r="GM52" s="121"/>
      <c r="GN52" s="121"/>
      <c r="GO52" s="121"/>
      <c r="GP52" s="121"/>
      <c r="GQ52" s="121"/>
      <c r="GR52" s="121"/>
      <c r="GS52" s="121"/>
      <c r="GT52" s="121"/>
      <c r="GU52" s="121"/>
      <c r="GV52" s="121"/>
      <c r="GW52" s="121"/>
      <c r="GX52" s="121"/>
      <c r="GY52" s="121"/>
      <c r="GZ52" s="121"/>
      <c r="HA52" s="121"/>
      <c r="HB52" s="121"/>
      <c r="HC52" s="121"/>
      <c r="HD52" s="121"/>
      <c r="HE52" s="121"/>
      <c r="HF52" s="121"/>
      <c r="HG52" s="121"/>
      <c r="HH52" s="121"/>
      <c r="HI52" s="121"/>
      <c r="HJ52" s="121"/>
      <c r="HK52" s="121"/>
      <c r="HL52" s="121"/>
      <c r="HM52" s="121"/>
      <c r="HN52" s="121"/>
      <c r="HO52" s="121"/>
      <c r="HP52" s="121"/>
      <c r="HQ52" s="121"/>
      <c r="HR52" s="121"/>
      <c r="HS52" s="121"/>
      <c r="HT52" s="121"/>
      <c r="HU52" s="121"/>
      <c r="HV52" s="121"/>
      <c r="HW52" s="121"/>
      <c r="HX52" s="121"/>
      <c r="HY52" s="121"/>
      <c r="HZ52" s="121"/>
      <c r="IA52" s="121"/>
      <c r="IB52" s="121"/>
      <c r="IC52" s="121"/>
      <c r="ID52" s="121"/>
      <c r="IE52" s="121"/>
      <c r="IF52" s="121"/>
      <c r="IG52" s="121"/>
      <c r="IH52" s="121"/>
      <c r="II52" s="121"/>
      <c r="IJ52" s="121"/>
      <c r="IK52" s="121"/>
      <c r="IL52" s="121"/>
      <c r="IM52" s="121"/>
      <c r="IN52" s="121"/>
      <c r="IO52" s="121"/>
      <c r="IP52" s="121"/>
      <c r="IQ52" s="121"/>
      <c r="IR52" s="121"/>
      <c r="IS52" s="121"/>
      <c r="IT52" s="121"/>
      <c r="IU52" s="121"/>
      <c r="IV52" s="121"/>
      <c r="IW52" s="121"/>
      <c r="IX52" s="121"/>
      <c r="IY52" s="121"/>
      <c r="IZ52" s="121"/>
      <c r="JA52" s="121"/>
      <c r="JB52" s="121"/>
      <c r="JC52" s="121"/>
      <c r="JD52" s="121"/>
      <c r="JE52" s="121"/>
      <c r="JF52" s="121"/>
      <c r="JG52" s="121"/>
      <c r="JH52" s="121"/>
      <c r="JI52" s="121"/>
      <c r="JJ52" s="121"/>
      <c r="JK52" s="121"/>
      <c r="JL52" s="121"/>
      <c r="JM52" s="121"/>
      <c r="JN52" s="121"/>
      <c r="JO52" s="121"/>
      <c r="JP52" s="121"/>
      <c r="JQ52" s="121"/>
      <c r="JR52" s="121"/>
      <c r="JS52" s="121"/>
      <c r="JT52" s="121"/>
      <c r="JU52" s="121"/>
      <c r="JV52" s="121"/>
      <c r="JW52" s="121"/>
      <c r="JX52" s="121"/>
      <c r="JY52" s="121"/>
      <c r="JZ52" s="121"/>
      <c r="KA52" s="121"/>
      <c r="KB52" s="121"/>
      <c r="KC52" s="121"/>
      <c r="KD52" s="121"/>
      <c r="KE52" s="121"/>
      <c r="KF52" s="121"/>
      <c r="KG52" s="121"/>
      <c r="KH52" s="121"/>
      <c r="KI52" s="121"/>
      <c r="KJ52" s="121"/>
      <c r="KK52" s="121"/>
      <c r="KL52" s="121"/>
      <c r="KM52" s="121"/>
      <c r="KN52" s="121"/>
      <c r="KO52" s="121"/>
      <c r="KP52" s="121"/>
      <c r="KQ52" s="121"/>
      <c r="KR52" s="121"/>
      <c r="KS52" s="121"/>
      <c r="KT52" s="121"/>
      <c r="KU52" s="121"/>
      <c r="KV52" s="121"/>
      <c r="KW52" s="121"/>
      <c r="KX52" s="121"/>
      <c r="KY52" s="121"/>
      <c r="KZ52" s="121"/>
      <c r="LA52" s="121"/>
      <c r="LB52" s="121"/>
      <c r="LC52" s="121"/>
      <c r="LD52" s="121"/>
      <c r="LE52" s="121"/>
      <c r="LF52" s="121"/>
      <c r="LG52" s="121"/>
      <c r="LH52" s="121"/>
      <c r="LI52" s="121"/>
      <c r="LJ52" s="121"/>
      <c r="LK52" s="121"/>
      <c r="LL52" s="121"/>
      <c r="LM52" s="121"/>
      <c r="LN52" s="121"/>
      <c r="LO52" s="121"/>
      <c r="LP52" s="121"/>
      <c r="LQ52" s="121"/>
      <c r="LR52" s="121"/>
      <c r="LS52" s="121"/>
      <c r="LT52" s="121"/>
      <c r="LU52" s="121"/>
      <c r="LV52" s="36"/>
      <c r="LW52" s="36"/>
      <c r="LX52" s="36"/>
      <c r="LY52" s="36"/>
      <c r="LZ52" s="36"/>
      <c r="MA52" s="36"/>
      <c r="MB52" s="36"/>
      <c r="MC52" s="36"/>
      <c r="MD52" s="36"/>
      <c r="ME52" s="36"/>
      <c r="MF52" s="36"/>
      <c r="MG52" s="36"/>
      <c r="MH52" s="36"/>
      <c r="MI52" s="36"/>
      <c r="MJ52" s="36"/>
      <c r="MK52" s="36"/>
      <c r="ML52" s="36"/>
      <c r="MM52" s="36"/>
      <c r="MN52" s="36"/>
      <c r="MO52" s="36"/>
      <c r="MP52" s="36"/>
      <c r="MQ52" s="36"/>
      <c r="MR52" s="36"/>
      <c r="MS52" s="36"/>
      <c r="MT52" s="36"/>
      <c r="MU52" s="36"/>
      <c r="MV52" s="36"/>
      <c r="MW52" s="36"/>
      <c r="MX52" s="36"/>
      <c r="MY52" s="36"/>
      <c r="MZ52" s="36"/>
      <c r="NA52" s="36"/>
      <c r="NB52" s="36"/>
      <c r="NC52" s="36"/>
      <c r="ND52" s="36"/>
      <c r="NE52" s="36"/>
      <c r="NF52" s="36"/>
      <c r="NG52" s="36"/>
      <c r="NH52" s="36"/>
      <c r="NI52" s="36"/>
      <c r="NJ52" s="36"/>
      <c r="NK52" s="36"/>
      <c r="NL52" s="36"/>
      <c r="NM52" s="36"/>
      <c r="NN52" s="36"/>
      <c r="NO52" s="36"/>
      <c r="NP52" s="36"/>
      <c r="NQ52" s="36"/>
      <c r="NR52" s="36"/>
      <c r="NS52" s="36"/>
      <c r="NT52" s="36"/>
      <c r="NU52" s="36"/>
      <c r="NV52" s="36"/>
      <c r="NW52" s="36"/>
      <c r="NX52" s="36"/>
      <c r="NY52" s="36"/>
      <c r="NZ52" s="36"/>
      <c r="OA52" s="36"/>
      <c r="OB52" s="36"/>
      <c r="OC52" s="36"/>
      <c r="OD52" s="36"/>
      <c r="OE52" s="36"/>
      <c r="OF52" s="36"/>
      <c r="OG52" s="36"/>
      <c r="OH52" s="36"/>
      <c r="OI52" s="36"/>
      <c r="OJ52" s="36"/>
      <c r="OK52" s="36"/>
      <c r="OL52" s="36"/>
      <c r="OM52" s="36"/>
      <c r="ON52" s="36"/>
      <c r="OO52" s="36"/>
      <c r="OP52" s="36"/>
      <c r="OQ52" s="36"/>
      <c r="OR52" s="36"/>
      <c r="OS52" s="36"/>
      <c r="OT52" s="36"/>
      <c r="OU52" s="36"/>
      <c r="OV52" s="36"/>
      <c r="OW52" s="36"/>
      <c r="OX52" s="36"/>
      <c r="OY52" s="36"/>
      <c r="OZ52" s="36"/>
      <c r="PA52" s="36"/>
      <c r="PB52" s="36"/>
      <c r="PC52" s="36"/>
      <c r="PD52" s="36"/>
      <c r="PE52" s="36"/>
      <c r="PF52" s="36"/>
      <c r="PG52" s="36"/>
      <c r="PH52" s="36"/>
      <c r="PI52" s="36"/>
      <c r="PJ52" s="36"/>
      <c r="PK52" s="36"/>
      <c r="PL52" s="36"/>
      <c r="PM52" s="36"/>
      <c r="PN52" s="36"/>
      <c r="PO52" s="36"/>
      <c r="PP52" s="36"/>
      <c r="PQ52" s="36"/>
      <c r="PR52" s="36"/>
      <c r="PS52" s="36"/>
      <c r="PT52" s="36"/>
      <c r="PU52" s="36"/>
      <c r="PV52" s="36"/>
      <c r="PW52" s="36"/>
      <c r="PX52" s="36"/>
      <c r="PY52" s="36"/>
      <c r="PZ52" s="36"/>
      <c r="QA52" s="36"/>
      <c r="QB52" s="36"/>
      <c r="QC52" s="36"/>
      <c r="QD52" s="36"/>
      <c r="QE52" s="36"/>
      <c r="QF52" s="36"/>
      <c r="QG52" s="36"/>
      <c r="QH52" s="36"/>
      <c r="QI52" s="36"/>
      <c r="QJ52" s="36"/>
      <c r="QK52" s="36"/>
      <c r="QL52" s="36"/>
      <c r="QM52" s="36"/>
      <c r="QN52" s="36"/>
      <c r="QO52" s="36"/>
      <c r="QP52" s="36"/>
      <c r="QQ52" s="36"/>
      <c r="QR52" s="36"/>
      <c r="QS52" s="36"/>
      <c r="QT52" s="36"/>
      <c r="QU52" s="36"/>
      <c r="QV52" s="36"/>
      <c r="QW52" s="36"/>
      <c r="QX52" s="36"/>
      <c r="QY52" s="36"/>
      <c r="QZ52" s="36"/>
      <c r="RA52" s="36"/>
      <c r="RB52" s="36"/>
      <c r="RC52" s="36"/>
      <c r="RD52" s="36"/>
      <c r="RE52" s="36"/>
      <c r="RF52" s="36"/>
      <c r="RG52" s="36"/>
      <c r="RH52" s="36"/>
      <c r="RI52" s="36"/>
      <c r="RJ52" s="36"/>
      <c r="RK52" s="36"/>
      <c r="RL52" s="36"/>
      <c r="RM52" s="36"/>
      <c r="RN52" s="36"/>
      <c r="RO52" s="36"/>
      <c r="RP52" s="36"/>
      <c r="RQ52" s="36"/>
      <c r="RR52" s="36"/>
      <c r="RS52" s="36"/>
      <c r="RT52" s="36"/>
      <c r="RU52" s="36"/>
      <c r="RV52" s="36"/>
      <c r="RW52" s="36"/>
      <c r="RX52" s="36"/>
      <c r="RY52" s="36"/>
      <c r="RZ52" s="36"/>
      <c r="SA52" s="36"/>
      <c r="SB52" s="36"/>
      <c r="SC52" s="36"/>
      <c r="SD52" s="36"/>
      <c r="SE52" s="36"/>
      <c r="SF52" s="36"/>
      <c r="SG52" s="36"/>
      <c r="SH52" s="36"/>
      <c r="SI52" s="36"/>
      <c r="SJ52" s="36"/>
      <c r="SK52" s="36"/>
      <c r="SL52" s="36"/>
      <c r="SM52" s="36"/>
      <c r="SN52" s="36"/>
      <c r="SO52" s="36"/>
      <c r="SP52" s="36"/>
      <c r="SQ52" s="36"/>
      <c r="SR52" s="36"/>
      <c r="SS52" s="36"/>
      <c r="ST52" s="36"/>
      <c r="SU52" s="36"/>
      <c r="SV52" s="36"/>
      <c r="SW52" s="36"/>
      <c r="SX52" s="36"/>
      <c r="SY52" s="36"/>
      <c r="SZ52" s="36"/>
      <c r="TA52" s="36"/>
      <c r="TB52" s="36"/>
      <c r="TC52" s="36"/>
      <c r="TD52" s="36"/>
      <c r="TE52" s="36"/>
      <c r="TF52" s="36"/>
      <c r="TG52" s="36"/>
      <c r="TH52" s="36"/>
      <c r="TI52" s="36"/>
      <c r="TJ52" s="36"/>
      <c r="TK52" s="36"/>
      <c r="TL52" s="36"/>
      <c r="TM52" s="36"/>
      <c r="TN52" s="36"/>
      <c r="TO52" s="36"/>
      <c r="TP52" s="36"/>
      <c r="TQ52" s="36"/>
      <c r="TR52" s="36"/>
      <c r="TS52" s="36"/>
      <c r="TT52" s="36"/>
      <c r="TU52" s="36"/>
      <c r="TV52" s="36"/>
      <c r="TW52" s="36"/>
      <c r="TX52" s="36"/>
      <c r="TY52" s="36"/>
      <c r="TZ52" s="36"/>
      <c r="UA52" s="36"/>
      <c r="UB52" s="36"/>
      <c r="UC52" s="36"/>
      <c r="UD52" s="36"/>
      <c r="UE52" s="36"/>
      <c r="UF52" s="36"/>
      <c r="UG52" s="36"/>
      <c r="UH52" s="36"/>
      <c r="UI52" s="36"/>
      <c r="UJ52" s="36"/>
      <c r="UK52" s="36"/>
      <c r="UL52" s="36"/>
      <c r="UM52" s="36"/>
      <c r="UN52" s="36"/>
      <c r="UO52" s="36"/>
      <c r="UP52" s="36"/>
      <c r="UQ52" s="36"/>
      <c r="UR52" s="36"/>
      <c r="US52" s="36"/>
      <c r="UT52" s="36"/>
      <c r="UU52" s="36"/>
      <c r="UV52" s="36"/>
      <c r="UW52" s="36"/>
      <c r="UX52" s="36"/>
      <c r="UY52" s="36"/>
      <c r="UZ52" s="36"/>
      <c r="VA52" s="36"/>
      <c r="VB52" s="36"/>
      <c r="VC52" s="36"/>
      <c r="VD52" s="36"/>
      <c r="VE52" s="36"/>
      <c r="VF52" s="36"/>
      <c r="VG52" s="36"/>
      <c r="VH52" s="36"/>
      <c r="VI52" s="36"/>
      <c r="VJ52" s="36"/>
      <c r="VK52" s="36"/>
      <c r="VL52" s="36"/>
      <c r="VM52" s="36"/>
      <c r="VN52" s="36"/>
      <c r="VO52" s="36"/>
      <c r="VP52" s="36"/>
      <c r="VQ52" s="36"/>
      <c r="VR52" s="36"/>
      <c r="VS52" s="36"/>
      <c r="VT52" s="36"/>
      <c r="VU52" s="36"/>
      <c r="VV52" s="36"/>
      <c r="VW52" s="36"/>
      <c r="VX52" s="36"/>
      <c r="VY52" s="36"/>
      <c r="VZ52" s="36"/>
      <c r="WA52" s="36"/>
      <c r="WB52" s="36"/>
      <c r="WC52" s="36"/>
      <c r="WD52" s="36"/>
      <c r="WE52" s="36"/>
      <c r="WF52" s="36"/>
      <c r="WG52" s="36"/>
      <c r="WH52" s="36"/>
      <c r="WI52" s="36"/>
      <c r="WJ52" s="36"/>
      <c r="WK52" s="36"/>
      <c r="WL52" s="36"/>
      <c r="WM52" s="36"/>
      <c r="WN52" s="36"/>
      <c r="WO52" s="36"/>
      <c r="WP52" s="36"/>
      <c r="WQ52" s="36"/>
      <c r="WR52" s="36"/>
      <c r="WS52" s="36"/>
      <c r="WT52" s="36"/>
      <c r="WU52" s="36"/>
      <c r="WV52" s="36"/>
      <c r="WW52" s="36"/>
      <c r="WX52" s="36"/>
      <c r="WY52" s="36"/>
      <c r="WZ52" s="36"/>
      <c r="XA52" s="36"/>
      <c r="XB52" s="36"/>
      <c r="XC52" s="36"/>
      <c r="XD52" s="36"/>
      <c r="XE52" s="36"/>
      <c r="XF52" s="36"/>
      <c r="XG52" s="36"/>
      <c r="XH52" s="36"/>
      <c r="XI52" s="36"/>
      <c r="XJ52" s="36"/>
      <c r="XK52" s="36"/>
      <c r="XL52" s="36"/>
      <c r="XM52" s="36"/>
      <c r="XN52" s="36"/>
      <c r="XO52" s="36"/>
      <c r="XP52" s="36"/>
      <c r="XQ52" s="36"/>
      <c r="XR52" s="36"/>
      <c r="XS52" s="36"/>
      <c r="XT52" s="36"/>
      <c r="XU52" s="36"/>
      <c r="XV52" s="36"/>
      <c r="XW52" s="36"/>
      <c r="XX52" s="36"/>
      <c r="XY52" s="36"/>
      <c r="XZ52" s="36"/>
      <c r="YA52" s="36"/>
      <c r="YB52" s="36"/>
      <c r="YC52" s="36"/>
      <c r="YD52" s="36"/>
      <c r="YE52" s="36"/>
      <c r="YF52" s="36"/>
      <c r="YG52" s="36"/>
      <c r="YH52" s="36"/>
      <c r="YI52" s="36"/>
      <c r="YJ52" s="36"/>
      <c r="YK52" s="36"/>
      <c r="YL52" s="36"/>
      <c r="YM52" s="36"/>
      <c r="YN52" s="36"/>
      <c r="YO52" s="36"/>
      <c r="YP52" s="36"/>
      <c r="YQ52" s="36"/>
      <c r="YR52" s="36"/>
      <c r="YS52" s="36"/>
      <c r="YT52" s="36"/>
      <c r="YU52" s="36"/>
      <c r="YV52" s="36"/>
      <c r="YW52" s="36"/>
      <c r="YX52" s="36"/>
      <c r="YY52" s="36"/>
      <c r="YZ52" s="36"/>
      <c r="ZA52" s="36"/>
      <c r="ZB52" s="36"/>
      <c r="ZC52" s="36"/>
      <c r="ZD52" s="36"/>
      <c r="ZE52" s="36"/>
      <c r="ZF52" s="36"/>
      <c r="ZG52" s="36"/>
      <c r="ZH52" s="36"/>
      <c r="ZI52" s="36"/>
      <c r="ZJ52" s="36"/>
      <c r="ZK52" s="36"/>
      <c r="ZL52" s="36"/>
      <c r="ZM52" s="36"/>
      <c r="ZN52" s="36"/>
      <c r="ZO52" s="36"/>
      <c r="ZP52" s="36"/>
      <c r="ZQ52" s="36"/>
      <c r="ZR52" s="36"/>
      <c r="ZS52" s="36"/>
      <c r="ZT52" s="36"/>
      <c r="ZU52" s="36"/>
      <c r="ZV52" s="36"/>
      <c r="ZW52" s="36"/>
      <c r="ZX52" s="36"/>
      <c r="ZY52" s="36"/>
      <c r="ZZ52" s="36"/>
      <c r="AAA52" s="36"/>
      <c r="AAB52" s="36"/>
      <c r="AAC52" s="36"/>
      <c r="AAD52" s="36"/>
      <c r="AAE52" s="36"/>
      <c r="AAF52" s="36"/>
      <c r="AAG52" s="36"/>
      <c r="AAH52" s="36"/>
      <c r="AAI52" s="36"/>
      <c r="AAJ52" s="36"/>
      <c r="AAK52" s="36"/>
      <c r="AAL52" s="36"/>
      <c r="AAM52" s="36"/>
      <c r="AAN52" s="36"/>
      <c r="AAO52" s="36"/>
      <c r="AAP52" s="36"/>
      <c r="AAQ52" s="36"/>
      <c r="AAR52" s="36"/>
      <c r="AAS52" s="36"/>
      <c r="AAT52" s="36"/>
      <c r="AAU52" s="36"/>
      <c r="AAV52" s="36"/>
      <c r="AAW52" s="36"/>
      <c r="AAX52" s="36"/>
      <c r="AAY52" s="36"/>
      <c r="AAZ52" s="36"/>
      <c r="ABA52" s="36"/>
      <c r="ABB52" s="36"/>
      <c r="ABC52" s="36"/>
      <c r="ABD52" s="36"/>
      <c r="ABE52" s="36"/>
      <c r="ABF52" s="36"/>
      <c r="ABG52" s="36"/>
      <c r="ABH52" s="36"/>
      <c r="ABI52" s="36"/>
      <c r="ABJ52" s="36"/>
      <c r="ABK52" s="36"/>
      <c r="ABL52" s="36"/>
      <c r="ABM52" s="36"/>
      <c r="ABN52" s="36"/>
      <c r="ABO52" s="36"/>
      <c r="ABP52" s="36"/>
      <c r="ABQ52" s="36"/>
      <c r="ABR52" s="36"/>
      <c r="ABS52" s="36"/>
      <c r="ABT52" s="36"/>
      <c r="ABU52" s="36"/>
      <c r="ABV52" s="36"/>
      <c r="ABW52" s="36"/>
      <c r="ABX52" s="36"/>
      <c r="ABY52" s="36"/>
      <c r="ABZ52" s="36"/>
      <c r="ACA52" s="36"/>
      <c r="ACB52" s="36"/>
      <c r="ACC52" s="36"/>
      <c r="ACD52" s="36"/>
      <c r="ACE52" s="36"/>
      <c r="ACF52" s="36"/>
      <c r="ACG52" s="36"/>
      <c r="ACH52" s="36"/>
      <c r="ACI52" s="36"/>
      <c r="ACJ52" s="36"/>
      <c r="ACK52" s="36"/>
      <c r="ACL52" s="36"/>
      <c r="ACM52" s="36"/>
      <c r="ACN52" s="36"/>
      <c r="ACO52" s="36"/>
      <c r="ACP52" s="36"/>
      <c r="ACQ52" s="36"/>
      <c r="ACR52" s="36"/>
      <c r="ACS52" s="36"/>
      <c r="ACT52" s="36"/>
      <c r="ACU52" s="36"/>
      <c r="ACV52" s="36"/>
      <c r="ACW52" s="36"/>
      <c r="ACX52" s="36"/>
      <c r="ACY52" s="36"/>
      <c r="ACZ52" s="36"/>
      <c r="ADA52" s="36"/>
      <c r="ADB52" s="36"/>
      <c r="ADC52" s="36"/>
      <c r="ADD52" s="36"/>
      <c r="ADE52" s="36"/>
      <c r="ADF52" s="36"/>
      <c r="ADG52" s="36"/>
      <c r="ADH52" s="36"/>
      <c r="ADI52" s="36"/>
      <c r="ADJ52" s="36"/>
      <c r="ADK52" s="36"/>
      <c r="ADL52" s="36"/>
      <c r="ADM52" s="36"/>
      <c r="ADN52" s="36"/>
      <c r="ADO52" s="36"/>
      <c r="ADP52" s="36"/>
      <c r="ADQ52" s="36"/>
      <c r="ADR52" s="36"/>
      <c r="ADS52" s="36"/>
      <c r="ADT52" s="36"/>
      <c r="ADU52" s="36"/>
      <c r="ADV52" s="36"/>
      <c r="ADW52" s="36"/>
      <c r="ADX52" s="36"/>
      <c r="ADY52" s="36"/>
      <c r="ADZ52" s="36"/>
      <c r="AEA52" s="36"/>
      <c r="AEB52" s="36"/>
      <c r="AEC52" s="36"/>
      <c r="AED52" s="36"/>
      <c r="AEE52" s="36"/>
      <c r="AEF52" s="36"/>
      <c r="AEG52" s="36"/>
      <c r="AEH52" s="36"/>
      <c r="AEI52" s="36"/>
      <c r="AEJ52" s="36"/>
      <c r="AEK52" s="36"/>
      <c r="AEL52" s="36"/>
      <c r="AEM52" s="36"/>
      <c r="AEN52" s="36"/>
      <c r="AEO52" s="36"/>
      <c r="AEP52" s="36"/>
      <c r="AEQ52" s="36"/>
      <c r="AER52" s="36"/>
      <c r="AES52" s="36"/>
      <c r="AET52" s="36"/>
      <c r="AEU52" s="36"/>
      <c r="AEV52" s="36"/>
      <c r="AEW52" s="36"/>
      <c r="AEX52" s="36"/>
      <c r="AEY52" s="36"/>
      <c r="AEZ52" s="36"/>
      <c r="AFA52" s="36"/>
      <c r="AFB52" s="36"/>
      <c r="AFC52" s="36"/>
      <c r="AFD52" s="36"/>
      <c r="AFE52" s="36"/>
      <c r="AFF52" s="36"/>
      <c r="AFG52" s="36"/>
      <c r="AFH52" s="36"/>
      <c r="AFI52" s="36"/>
      <c r="AFJ52" s="36"/>
      <c r="AFK52" s="36"/>
      <c r="AFL52" s="36"/>
      <c r="AFM52" s="36"/>
      <c r="AFN52" s="36"/>
      <c r="AFO52" s="36"/>
      <c r="AFP52" s="36"/>
      <c r="AFQ52" s="36"/>
      <c r="AFR52" s="36"/>
      <c r="AFS52" s="36"/>
      <c r="AFT52" s="36"/>
      <c r="AFU52" s="36"/>
      <c r="AFV52" s="36"/>
      <c r="AFW52" s="36"/>
      <c r="AFX52" s="36"/>
      <c r="AFY52" s="36"/>
      <c r="AFZ52" s="36"/>
      <c r="AGA52" s="36"/>
      <c r="AGB52" s="36"/>
      <c r="AGC52" s="36"/>
      <c r="AGD52" s="36"/>
      <c r="AGE52" s="36"/>
      <c r="AGF52" s="36"/>
      <c r="AGG52" s="36"/>
      <c r="AGH52" s="36"/>
      <c r="AGI52" s="36"/>
      <c r="AGJ52" s="36"/>
      <c r="AGK52" s="36"/>
      <c r="AGL52" s="36"/>
      <c r="AGM52" s="36"/>
      <c r="AGN52" s="36"/>
      <c r="AGO52" s="36"/>
      <c r="AGP52" s="36"/>
      <c r="AGQ52" s="36"/>
      <c r="AGR52" s="36"/>
      <c r="AGS52" s="36"/>
      <c r="AGT52" s="36"/>
      <c r="AGU52" s="36"/>
      <c r="AGV52" s="36"/>
      <c r="AGW52" s="36"/>
      <c r="AGX52" s="36"/>
      <c r="AGY52" s="36"/>
      <c r="AGZ52" s="36"/>
      <c r="AHA52" s="36"/>
      <c r="AHB52" s="36"/>
      <c r="AHC52" s="36"/>
      <c r="AHD52" s="36"/>
      <c r="AHE52" s="36"/>
      <c r="AHF52" s="36"/>
      <c r="AHG52" s="36"/>
      <c r="AHH52" s="36"/>
      <c r="AHI52" s="36"/>
      <c r="AHJ52" s="36"/>
      <c r="AHK52" s="36"/>
      <c r="AHL52" s="36"/>
      <c r="AHM52" s="36"/>
      <c r="AHN52" s="36"/>
      <c r="AHO52" s="36"/>
      <c r="AHP52" s="36"/>
      <c r="AHQ52" s="36"/>
      <c r="AHR52" s="36"/>
      <c r="AHS52" s="36"/>
      <c r="AHT52" s="36"/>
      <c r="AHU52" s="36"/>
      <c r="AHV52" s="36"/>
      <c r="AHW52" s="36"/>
      <c r="AHX52" s="36"/>
      <c r="AHY52" s="36"/>
      <c r="AHZ52" s="36"/>
      <c r="AIA52" s="36"/>
      <c r="AIB52" s="36"/>
      <c r="AIC52" s="36"/>
      <c r="AID52" s="36"/>
      <c r="AIE52" s="36"/>
      <c r="AIF52" s="36"/>
      <c r="AIG52" s="36"/>
      <c r="AIH52" s="36"/>
      <c r="AII52" s="36"/>
      <c r="AIJ52" s="36"/>
      <c r="AIK52" s="36"/>
      <c r="AIL52" s="36"/>
      <c r="AIM52" s="36"/>
      <c r="AIN52" s="36"/>
      <c r="AIO52" s="36"/>
      <c r="AIP52" s="36"/>
      <c r="AIQ52" s="36"/>
      <c r="AIR52" s="36"/>
      <c r="AIS52" s="36"/>
      <c r="AIT52" s="36"/>
      <c r="AIU52" s="36"/>
      <c r="AIV52" s="36"/>
      <c r="AIW52" s="36"/>
      <c r="AIX52" s="36"/>
      <c r="AIY52" s="36"/>
      <c r="AIZ52" s="36"/>
      <c r="AJA52" s="36"/>
      <c r="AJB52" s="36"/>
      <c r="AJC52" s="36"/>
      <c r="AJD52" s="36"/>
      <c r="AJE52" s="36"/>
      <c r="AJF52" s="36"/>
      <c r="AJG52" s="36"/>
      <c r="AJH52" s="36"/>
      <c r="AJI52" s="36"/>
      <c r="AJJ52" s="36"/>
      <c r="AJK52" s="36"/>
      <c r="AJL52" s="36"/>
      <c r="AJM52" s="36"/>
      <c r="AJN52" s="36"/>
      <c r="AJO52" s="36"/>
      <c r="AJP52" s="36"/>
      <c r="AJQ52" s="36"/>
      <c r="AJR52" s="36"/>
      <c r="AJS52" s="36"/>
      <c r="AJT52" s="36"/>
      <c r="AJU52" s="36"/>
      <c r="AJV52" s="36"/>
      <c r="AJW52" s="36"/>
      <c r="AJX52" s="36"/>
      <c r="AJY52" s="36"/>
      <c r="AJZ52" s="36"/>
      <c r="AKA52" s="36"/>
      <c r="AKB52" s="36"/>
      <c r="AKC52" s="36"/>
      <c r="AKD52" s="36"/>
      <c r="AKE52" s="36"/>
      <c r="AKF52" s="36"/>
      <c r="AKG52" s="36"/>
      <c r="AKH52" s="36"/>
      <c r="AKI52" s="36"/>
      <c r="AKJ52" s="36"/>
      <c r="AKK52" s="36"/>
      <c r="AKL52" s="36"/>
      <c r="AKM52" s="36"/>
      <c r="AKN52" s="36"/>
      <c r="AKO52" s="36"/>
      <c r="AKP52" s="36"/>
      <c r="AKQ52" s="36"/>
      <c r="AKR52" s="36"/>
      <c r="AKS52" s="36"/>
      <c r="AKT52" s="36"/>
      <c r="AKU52" s="36"/>
      <c r="AKV52" s="36"/>
      <c r="AKW52" s="36"/>
      <c r="AKX52" s="36"/>
      <c r="AKY52" s="36"/>
      <c r="AKZ52" s="36"/>
      <c r="ALA52" s="36"/>
      <c r="ALB52" s="36"/>
      <c r="ALC52" s="36"/>
      <c r="ALD52" s="36"/>
      <c r="ALE52" s="36"/>
      <c r="ALF52" s="36"/>
      <c r="ALG52" s="36"/>
      <c r="ALH52" s="36"/>
      <c r="ALI52" s="36"/>
      <c r="ALJ52" s="36"/>
      <c r="ALK52" s="36"/>
      <c r="ALL52" s="36"/>
      <c r="ALM52" s="36"/>
      <c r="ALN52" s="36"/>
      <c r="ALO52" s="36"/>
      <c r="ALP52" s="36"/>
      <c r="ALQ52" s="36"/>
      <c r="ALR52" s="36"/>
      <c r="ALS52" s="36"/>
      <c r="ALT52" s="36"/>
      <c r="ALU52" s="36"/>
      <c r="ALV52" s="36"/>
      <c r="ALW52" s="36"/>
      <c r="ALX52" s="36"/>
      <c r="ALY52" s="36"/>
      <c r="ALZ52" s="36"/>
      <c r="AMA52" s="36"/>
      <c r="AMB52" s="36"/>
      <c r="AMC52" s="36"/>
      <c r="AMD52" s="36"/>
      <c r="AME52" s="36"/>
      <c r="AMF52" s="36"/>
      <c r="AMG52" s="36"/>
      <c r="AMH52" s="36"/>
      <c r="AMI52" s="36"/>
      <c r="AMJ52" s="36"/>
      <c r="AMK52" s="36"/>
      <c r="AML52" s="36"/>
      <c r="AMM52" s="36"/>
    </row>
    <row r="53" spans="1:1027" s="51" customFormat="1" ht="15">
      <c r="A53" s="349"/>
      <c r="B53" s="398"/>
      <c r="C53" s="333" t="s">
        <v>361</v>
      </c>
      <c r="D53" s="8" t="s">
        <v>12</v>
      </c>
      <c r="E53" s="8" t="s">
        <v>13</v>
      </c>
      <c r="F53" s="32" t="s">
        <v>325</v>
      </c>
      <c r="G53" s="21" t="s">
        <v>335</v>
      </c>
      <c r="H53" s="257" t="s">
        <v>336</v>
      </c>
      <c r="I53" s="33" t="s">
        <v>216</v>
      </c>
      <c r="J53" s="34" t="s">
        <v>40</v>
      </c>
      <c r="K53" s="35" t="s">
        <v>22</v>
      </c>
      <c r="L53" s="35" t="s">
        <v>159</v>
      </c>
      <c r="M53" s="171"/>
      <c r="N53" s="308"/>
      <c r="O53" s="189">
        <v>37.843000000000004</v>
      </c>
      <c r="P53" s="75">
        <v>38.911000000000001</v>
      </c>
      <c r="Q53" s="75">
        <v>39.700000000000003</v>
      </c>
      <c r="R53" s="75">
        <v>40.027000000000001</v>
      </c>
      <c r="S53" s="75">
        <v>40.273000000000003</v>
      </c>
      <c r="T53" s="75">
        <v>40.520000000000003</v>
      </c>
      <c r="U53" s="75">
        <v>40.423000000000002</v>
      </c>
      <c r="V53" s="75">
        <v>41.234999999999999</v>
      </c>
      <c r="W53" s="75">
        <v>42.651000000000003</v>
      </c>
      <c r="X53" s="75">
        <v>42.786999999999999</v>
      </c>
      <c r="Y53" s="75">
        <v>43.695999999999998</v>
      </c>
      <c r="Z53" s="75">
        <v>44.219000000000001</v>
      </c>
      <c r="AA53" s="75">
        <v>44.185000000000002</v>
      </c>
      <c r="AB53" s="75">
        <v>43.677</v>
      </c>
      <c r="AC53" s="75">
        <v>43.709000000000003</v>
      </c>
      <c r="AD53" s="75">
        <v>42.923000000000002</v>
      </c>
      <c r="AE53" s="75">
        <v>42.975000000000001</v>
      </c>
      <c r="AF53" s="75">
        <v>42.654000000000003</v>
      </c>
      <c r="AG53" s="75">
        <v>40.656999999999996</v>
      </c>
      <c r="AH53" s="75">
        <v>40.183</v>
      </c>
      <c r="AI53" s="75">
        <v>40.253</v>
      </c>
      <c r="AJ53" s="75">
        <v>40.104566393555906</v>
      </c>
      <c r="AK53" s="75">
        <v>39.702005000257202</v>
      </c>
      <c r="AL53" s="75">
        <v>39.353329004729829</v>
      </c>
      <c r="AM53" s="75">
        <v>39.45520301735715</v>
      </c>
      <c r="AN53" s="75">
        <v>39.799670799297282</v>
      </c>
      <c r="AO53" s="75">
        <v>39.769377783526565</v>
      </c>
      <c r="AP53" s="75">
        <v>39.837220686722688</v>
      </c>
      <c r="AQ53" s="202"/>
      <c r="AR53" s="77"/>
      <c r="AS53" s="75"/>
      <c r="AT53" s="75"/>
      <c r="AU53" s="75"/>
      <c r="AV53" s="75"/>
      <c r="AW53" s="75"/>
      <c r="AX53" s="75"/>
      <c r="AY53" s="75"/>
      <c r="AZ53" s="75"/>
      <c r="BA53" s="75"/>
      <c r="BB53" s="34"/>
      <c r="BC53" s="75"/>
      <c r="BD53" s="34"/>
      <c r="BE53" s="34"/>
      <c r="BF53" s="34"/>
      <c r="BG53" s="34"/>
      <c r="BH53" s="75"/>
      <c r="BI53" s="34"/>
      <c r="BJ53" s="34"/>
      <c r="BK53" s="34"/>
      <c r="BL53" s="34"/>
      <c r="BM53" s="34"/>
      <c r="BN53" s="34"/>
      <c r="BO53" s="34"/>
      <c r="BP53" s="34"/>
      <c r="BQ53" s="34"/>
      <c r="BR53" s="34"/>
      <c r="BS53" s="34"/>
      <c r="BT53" s="34"/>
      <c r="BU53" s="34"/>
      <c r="BV53" s="34"/>
      <c r="BW53" s="34"/>
      <c r="BX53" s="157"/>
      <c r="BY53" s="157"/>
      <c r="BZ53" s="157"/>
      <c r="CA53" s="157"/>
      <c r="CB53" s="157"/>
      <c r="CC53" s="157"/>
      <c r="CD53" s="157"/>
      <c r="CE53" s="121"/>
      <c r="CF53" s="121"/>
      <c r="CG53" s="121"/>
      <c r="CH53" s="121"/>
      <c r="CI53" s="121"/>
      <c r="CJ53" s="121"/>
      <c r="CK53" s="121"/>
      <c r="CL53" s="121"/>
      <c r="CM53" s="121"/>
      <c r="CN53" s="121"/>
      <c r="CO53" s="121"/>
      <c r="CP53" s="121"/>
      <c r="CQ53" s="121"/>
      <c r="CR53" s="121"/>
      <c r="CS53" s="121"/>
      <c r="CT53" s="121"/>
      <c r="CU53" s="121"/>
      <c r="CV53" s="121"/>
      <c r="CW53" s="121"/>
      <c r="CX53" s="121"/>
      <c r="CY53" s="121"/>
      <c r="CZ53" s="121"/>
      <c r="DA53" s="121"/>
      <c r="DB53" s="121"/>
      <c r="DC53" s="121"/>
      <c r="DD53" s="121"/>
      <c r="DE53" s="121"/>
      <c r="DF53" s="121"/>
      <c r="DG53" s="121"/>
      <c r="DH53" s="121"/>
      <c r="DI53" s="121"/>
      <c r="DJ53" s="121"/>
      <c r="DK53" s="121"/>
      <c r="DL53" s="121"/>
      <c r="DM53" s="121"/>
      <c r="DN53" s="121"/>
      <c r="DO53" s="121"/>
      <c r="DP53" s="121"/>
      <c r="DQ53" s="121"/>
      <c r="DR53" s="121"/>
      <c r="DS53" s="121"/>
      <c r="DT53" s="121"/>
      <c r="DU53" s="121"/>
      <c r="DV53" s="121"/>
      <c r="DW53" s="121"/>
      <c r="DX53" s="121"/>
      <c r="DY53" s="121"/>
      <c r="DZ53" s="121"/>
      <c r="EA53" s="121"/>
      <c r="EB53" s="121"/>
      <c r="EC53" s="121"/>
      <c r="ED53" s="121"/>
      <c r="EE53" s="121"/>
      <c r="EF53" s="121"/>
      <c r="EG53" s="121"/>
      <c r="EH53" s="121"/>
      <c r="EI53" s="121"/>
      <c r="EJ53" s="121"/>
      <c r="EK53" s="121"/>
      <c r="EL53" s="121"/>
      <c r="EM53" s="121"/>
      <c r="EN53" s="121"/>
      <c r="EO53" s="121"/>
      <c r="EP53" s="121"/>
      <c r="EQ53" s="121"/>
      <c r="ER53" s="121"/>
      <c r="ES53" s="121"/>
      <c r="ET53" s="121"/>
      <c r="EU53" s="121"/>
      <c r="EV53" s="121"/>
      <c r="EW53" s="121"/>
      <c r="EX53" s="121"/>
      <c r="EY53" s="121"/>
      <c r="EZ53" s="121"/>
      <c r="FA53" s="121"/>
      <c r="FB53" s="121"/>
      <c r="FC53" s="121"/>
      <c r="FD53" s="121"/>
      <c r="FE53" s="121"/>
      <c r="FF53" s="121"/>
      <c r="FG53" s="121"/>
      <c r="FH53" s="121"/>
      <c r="FI53" s="121"/>
      <c r="FJ53" s="121"/>
      <c r="FK53" s="121"/>
      <c r="FL53" s="121"/>
      <c r="FM53" s="121"/>
      <c r="FN53" s="121"/>
      <c r="FO53" s="121"/>
      <c r="FP53" s="121"/>
      <c r="FQ53" s="121"/>
      <c r="FR53" s="121"/>
      <c r="FS53" s="121"/>
      <c r="FT53" s="121"/>
      <c r="FU53" s="121"/>
      <c r="FV53" s="121"/>
      <c r="FW53" s="121"/>
      <c r="FX53" s="121"/>
      <c r="FY53" s="121"/>
      <c r="FZ53" s="121"/>
      <c r="GA53" s="121"/>
      <c r="GB53" s="121"/>
      <c r="GC53" s="121"/>
      <c r="GD53" s="121"/>
      <c r="GE53" s="121"/>
      <c r="GF53" s="121"/>
      <c r="GG53" s="121"/>
      <c r="GH53" s="121"/>
      <c r="GI53" s="121"/>
      <c r="GJ53" s="121"/>
      <c r="GK53" s="121"/>
      <c r="GL53" s="121"/>
      <c r="GM53" s="121"/>
      <c r="GN53" s="121"/>
      <c r="GO53" s="121"/>
      <c r="GP53" s="121"/>
      <c r="GQ53" s="121"/>
      <c r="GR53" s="121"/>
      <c r="GS53" s="121"/>
      <c r="GT53" s="121"/>
      <c r="GU53" s="121"/>
      <c r="GV53" s="121"/>
      <c r="GW53" s="121"/>
      <c r="GX53" s="121"/>
      <c r="GY53" s="121"/>
      <c r="GZ53" s="121"/>
      <c r="HA53" s="121"/>
      <c r="HB53" s="121"/>
      <c r="HC53" s="121"/>
      <c r="HD53" s="121"/>
      <c r="HE53" s="121"/>
      <c r="HF53" s="121"/>
      <c r="HG53" s="121"/>
      <c r="HH53" s="121"/>
      <c r="HI53" s="121"/>
      <c r="HJ53" s="121"/>
      <c r="HK53" s="121"/>
      <c r="HL53" s="121"/>
      <c r="HM53" s="121"/>
      <c r="HN53" s="121"/>
      <c r="HO53" s="121"/>
      <c r="HP53" s="121"/>
      <c r="HQ53" s="121"/>
      <c r="HR53" s="121"/>
      <c r="HS53" s="121"/>
      <c r="HT53" s="121"/>
      <c r="HU53" s="121"/>
      <c r="HV53" s="121"/>
      <c r="HW53" s="121"/>
      <c r="HX53" s="121"/>
      <c r="HY53" s="121"/>
      <c r="HZ53" s="121"/>
      <c r="IA53" s="121"/>
      <c r="IB53" s="121"/>
      <c r="IC53" s="121"/>
      <c r="ID53" s="121"/>
      <c r="IE53" s="121"/>
      <c r="IF53" s="121"/>
      <c r="IG53" s="121"/>
      <c r="IH53" s="121"/>
      <c r="II53" s="121"/>
      <c r="IJ53" s="121"/>
      <c r="IK53" s="121"/>
      <c r="IL53" s="121"/>
      <c r="IM53" s="121"/>
      <c r="IN53" s="121"/>
      <c r="IO53" s="121"/>
      <c r="IP53" s="121"/>
      <c r="IQ53" s="121"/>
      <c r="IR53" s="121"/>
      <c r="IS53" s="121"/>
      <c r="IT53" s="121"/>
      <c r="IU53" s="121"/>
      <c r="IV53" s="121"/>
      <c r="IW53" s="121"/>
      <c r="IX53" s="121"/>
      <c r="IY53" s="121"/>
      <c r="IZ53" s="121"/>
      <c r="JA53" s="121"/>
      <c r="JB53" s="121"/>
      <c r="JC53" s="121"/>
      <c r="JD53" s="121"/>
      <c r="JE53" s="121"/>
      <c r="JF53" s="121"/>
      <c r="JG53" s="121"/>
      <c r="JH53" s="121"/>
      <c r="JI53" s="121"/>
      <c r="JJ53" s="121"/>
      <c r="JK53" s="121"/>
      <c r="JL53" s="121"/>
      <c r="JM53" s="121"/>
      <c r="JN53" s="121"/>
      <c r="JO53" s="121"/>
      <c r="JP53" s="121"/>
      <c r="JQ53" s="121"/>
      <c r="JR53" s="121"/>
      <c r="JS53" s="121"/>
      <c r="JT53" s="121"/>
      <c r="JU53" s="121"/>
      <c r="JV53" s="121"/>
      <c r="JW53" s="121"/>
      <c r="JX53" s="121"/>
      <c r="JY53" s="121"/>
      <c r="JZ53" s="121"/>
      <c r="KA53" s="121"/>
      <c r="KB53" s="121"/>
      <c r="KC53" s="121"/>
      <c r="KD53" s="121"/>
      <c r="KE53" s="121"/>
      <c r="KF53" s="121"/>
      <c r="KG53" s="121"/>
      <c r="KH53" s="121"/>
      <c r="KI53" s="121"/>
      <c r="KJ53" s="121"/>
      <c r="KK53" s="121"/>
      <c r="KL53" s="121"/>
      <c r="KM53" s="121"/>
      <c r="KN53" s="121"/>
      <c r="KO53" s="121"/>
      <c r="KP53" s="121"/>
      <c r="KQ53" s="121"/>
      <c r="KR53" s="121"/>
      <c r="KS53" s="121"/>
      <c r="KT53" s="121"/>
      <c r="KU53" s="121"/>
      <c r="KV53" s="121"/>
      <c r="KW53" s="121"/>
      <c r="KX53" s="121"/>
      <c r="KY53" s="121"/>
      <c r="KZ53" s="121"/>
      <c r="LA53" s="121"/>
      <c r="LB53" s="121"/>
      <c r="LC53" s="121"/>
      <c r="LD53" s="121"/>
      <c r="LE53" s="121"/>
      <c r="LF53" s="121"/>
      <c r="LG53" s="121"/>
      <c r="LH53" s="121"/>
      <c r="LI53" s="121"/>
      <c r="LJ53" s="121"/>
      <c r="LK53" s="121"/>
      <c r="LL53" s="121"/>
      <c r="LM53" s="121"/>
      <c r="LN53" s="121"/>
      <c r="LO53" s="121"/>
      <c r="LP53" s="121"/>
      <c r="LQ53" s="121"/>
      <c r="LR53" s="121"/>
      <c r="LS53" s="121"/>
      <c r="LT53" s="121"/>
      <c r="LU53" s="121"/>
      <c r="LV53" s="36"/>
      <c r="LW53" s="36"/>
      <c r="LX53" s="36"/>
      <c r="LY53" s="36"/>
      <c r="LZ53" s="36"/>
      <c r="MA53" s="36"/>
      <c r="MB53" s="36"/>
      <c r="MC53" s="36"/>
      <c r="MD53" s="36"/>
      <c r="ME53" s="36"/>
      <c r="MF53" s="36"/>
      <c r="MG53" s="36"/>
      <c r="MH53" s="36"/>
      <c r="MI53" s="36"/>
      <c r="MJ53" s="36"/>
      <c r="MK53" s="36"/>
      <c r="ML53" s="36"/>
      <c r="MM53" s="36"/>
      <c r="MN53" s="36"/>
      <c r="MO53" s="36"/>
      <c r="MP53" s="36"/>
      <c r="MQ53" s="36"/>
      <c r="MR53" s="36"/>
      <c r="MS53" s="36"/>
      <c r="MT53" s="36"/>
      <c r="MU53" s="36"/>
      <c r="MV53" s="36"/>
      <c r="MW53" s="36"/>
      <c r="MX53" s="36"/>
      <c r="MY53" s="36"/>
      <c r="MZ53" s="36"/>
      <c r="NA53" s="36"/>
      <c r="NB53" s="36"/>
      <c r="NC53" s="36"/>
      <c r="ND53" s="36"/>
      <c r="NE53" s="36"/>
      <c r="NF53" s="36"/>
      <c r="NG53" s="36"/>
      <c r="NH53" s="36"/>
      <c r="NI53" s="36"/>
      <c r="NJ53" s="36"/>
      <c r="NK53" s="36"/>
      <c r="NL53" s="36"/>
      <c r="NM53" s="36"/>
      <c r="NN53" s="36"/>
      <c r="NO53" s="36"/>
      <c r="NP53" s="36"/>
      <c r="NQ53" s="36"/>
      <c r="NR53" s="36"/>
      <c r="NS53" s="36"/>
      <c r="NT53" s="36"/>
      <c r="NU53" s="36"/>
      <c r="NV53" s="36"/>
      <c r="NW53" s="36"/>
      <c r="NX53" s="36"/>
      <c r="NY53" s="36"/>
      <c r="NZ53" s="36"/>
      <c r="OA53" s="36"/>
      <c r="OB53" s="36"/>
      <c r="OC53" s="36"/>
      <c r="OD53" s="36"/>
      <c r="OE53" s="36"/>
      <c r="OF53" s="36"/>
      <c r="OG53" s="36"/>
      <c r="OH53" s="36"/>
      <c r="OI53" s="36"/>
      <c r="OJ53" s="36"/>
      <c r="OK53" s="36"/>
      <c r="OL53" s="36"/>
      <c r="OM53" s="36"/>
      <c r="ON53" s="36"/>
      <c r="OO53" s="36"/>
      <c r="OP53" s="36"/>
      <c r="OQ53" s="36"/>
      <c r="OR53" s="36"/>
      <c r="OS53" s="36"/>
      <c r="OT53" s="36"/>
      <c r="OU53" s="36"/>
      <c r="OV53" s="36"/>
      <c r="OW53" s="36"/>
      <c r="OX53" s="36"/>
      <c r="OY53" s="36"/>
      <c r="OZ53" s="36"/>
      <c r="PA53" s="36"/>
      <c r="PB53" s="36"/>
      <c r="PC53" s="36"/>
      <c r="PD53" s="36"/>
      <c r="PE53" s="36"/>
      <c r="PF53" s="36"/>
      <c r="PG53" s="36"/>
      <c r="PH53" s="36"/>
      <c r="PI53" s="36"/>
      <c r="PJ53" s="36"/>
      <c r="PK53" s="36"/>
      <c r="PL53" s="36"/>
      <c r="PM53" s="36"/>
      <c r="PN53" s="36"/>
      <c r="PO53" s="36"/>
      <c r="PP53" s="36"/>
      <c r="PQ53" s="36"/>
      <c r="PR53" s="36"/>
      <c r="PS53" s="36"/>
      <c r="PT53" s="36"/>
      <c r="PU53" s="36"/>
      <c r="PV53" s="36"/>
      <c r="PW53" s="36"/>
      <c r="PX53" s="36"/>
      <c r="PY53" s="36"/>
      <c r="PZ53" s="36"/>
      <c r="QA53" s="36"/>
      <c r="QB53" s="36"/>
      <c r="QC53" s="36"/>
      <c r="QD53" s="36"/>
      <c r="QE53" s="36"/>
      <c r="QF53" s="36"/>
      <c r="QG53" s="36"/>
      <c r="QH53" s="36"/>
      <c r="QI53" s="36"/>
      <c r="QJ53" s="36"/>
      <c r="QK53" s="36"/>
      <c r="QL53" s="36"/>
      <c r="QM53" s="36"/>
      <c r="QN53" s="36"/>
      <c r="QO53" s="36"/>
      <c r="QP53" s="36"/>
      <c r="QQ53" s="36"/>
      <c r="QR53" s="36"/>
      <c r="QS53" s="36"/>
      <c r="QT53" s="36"/>
      <c r="QU53" s="36"/>
      <c r="QV53" s="36"/>
      <c r="QW53" s="36"/>
      <c r="QX53" s="36"/>
      <c r="QY53" s="36"/>
      <c r="QZ53" s="36"/>
      <c r="RA53" s="36"/>
      <c r="RB53" s="36"/>
      <c r="RC53" s="36"/>
      <c r="RD53" s="36"/>
      <c r="RE53" s="36"/>
      <c r="RF53" s="36"/>
      <c r="RG53" s="36"/>
      <c r="RH53" s="36"/>
      <c r="RI53" s="36"/>
      <c r="RJ53" s="36"/>
      <c r="RK53" s="36"/>
      <c r="RL53" s="36"/>
      <c r="RM53" s="36"/>
      <c r="RN53" s="36"/>
      <c r="RO53" s="36"/>
      <c r="RP53" s="36"/>
      <c r="RQ53" s="36"/>
      <c r="RR53" s="36"/>
      <c r="RS53" s="36"/>
      <c r="RT53" s="36"/>
      <c r="RU53" s="36"/>
      <c r="RV53" s="36"/>
      <c r="RW53" s="36"/>
      <c r="RX53" s="36"/>
      <c r="RY53" s="36"/>
      <c r="RZ53" s="36"/>
      <c r="SA53" s="36"/>
      <c r="SB53" s="36"/>
      <c r="SC53" s="36"/>
      <c r="SD53" s="36"/>
      <c r="SE53" s="36"/>
      <c r="SF53" s="36"/>
      <c r="SG53" s="36"/>
      <c r="SH53" s="36"/>
      <c r="SI53" s="36"/>
      <c r="SJ53" s="36"/>
      <c r="SK53" s="36"/>
      <c r="SL53" s="36"/>
      <c r="SM53" s="36"/>
      <c r="SN53" s="36"/>
      <c r="SO53" s="36"/>
      <c r="SP53" s="36"/>
      <c r="SQ53" s="36"/>
      <c r="SR53" s="36"/>
      <c r="SS53" s="36"/>
      <c r="ST53" s="36"/>
      <c r="SU53" s="36"/>
      <c r="SV53" s="36"/>
      <c r="SW53" s="36"/>
      <c r="SX53" s="36"/>
      <c r="SY53" s="36"/>
      <c r="SZ53" s="36"/>
      <c r="TA53" s="36"/>
      <c r="TB53" s="36"/>
      <c r="TC53" s="36"/>
      <c r="TD53" s="36"/>
      <c r="TE53" s="36"/>
      <c r="TF53" s="36"/>
      <c r="TG53" s="36"/>
      <c r="TH53" s="36"/>
      <c r="TI53" s="36"/>
      <c r="TJ53" s="36"/>
      <c r="TK53" s="36"/>
      <c r="TL53" s="36"/>
      <c r="TM53" s="36"/>
      <c r="TN53" s="36"/>
      <c r="TO53" s="36"/>
      <c r="TP53" s="36"/>
      <c r="TQ53" s="36"/>
      <c r="TR53" s="36"/>
      <c r="TS53" s="36"/>
      <c r="TT53" s="36"/>
      <c r="TU53" s="36"/>
      <c r="TV53" s="36"/>
      <c r="TW53" s="36"/>
      <c r="TX53" s="36"/>
      <c r="TY53" s="36"/>
      <c r="TZ53" s="36"/>
      <c r="UA53" s="36"/>
      <c r="UB53" s="36"/>
      <c r="UC53" s="36"/>
      <c r="UD53" s="36"/>
      <c r="UE53" s="36"/>
      <c r="UF53" s="36"/>
      <c r="UG53" s="36"/>
      <c r="UH53" s="36"/>
      <c r="UI53" s="36"/>
      <c r="UJ53" s="36"/>
      <c r="UK53" s="36"/>
      <c r="UL53" s="36"/>
      <c r="UM53" s="36"/>
      <c r="UN53" s="36"/>
      <c r="UO53" s="36"/>
      <c r="UP53" s="36"/>
      <c r="UQ53" s="36"/>
      <c r="UR53" s="36"/>
      <c r="US53" s="36"/>
      <c r="UT53" s="36"/>
      <c r="UU53" s="36"/>
      <c r="UV53" s="36"/>
      <c r="UW53" s="36"/>
      <c r="UX53" s="36"/>
      <c r="UY53" s="36"/>
      <c r="UZ53" s="36"/>
      <c r="VA53" s="36"/>
      <c r="VB53" s="36"/>
      <c r="VC53" s="36"/>
      <c r="VD53" s="36"/>
      <c r="VE53" s="36"/>
      <c r="VF53" s="36"/>
      <c r="VG53" s="36"/>
      <c r="VH53" s="36"/>
      <c r="VI53" s="36"/>
      <c r="VJ53" s="36"/>
      <c r="VK53" s="36"/>
      <c r="VL53" s="36"/>
      <c r="VM53" s="36"/>
      <c r="VN53" s="36"/>
      <c r="VO53" s="36"/>
      <c r="VP53" s="36"/>
      <c r="VQ53" s="36"/>
      <c r="VR53" s="36"/>
      <c r="VS53" s="36"/>
      <c r="VT53" s="36"/>
      <c r="VU53" s="36"/>
      <c r="VV53" s="36"/>
      <c r="VW53" s="36"/>
      <c r="VX53" s="36"/>
      <c r="VY53" s="36"/>
      <c r="VZ53" s="36"/>
      <c r="WA53" s="36"/>
      <c r="WB53" s="36"/>
      <c r="WC53" s="36"/>
      <c r="WD53" s="36"/>
      <c r="WE53" s="36"/>
      <c r="WF53" s="36"/>
      <c r="WG53" s="36"/>
      <c r="WH53" s="36"/>
      <c r="WI53" s="36"/>
      <c r="WJ53" s="36"/>
      <c r="WK53" s="36"/>
      <c r="WL53" s="36"/>
      <c r="WM53" s="36"/>
      <c r="WN53" s="36"/>
      <c r="WO53" s="36"/>
      <c r="WP53" s="36"/>
      <c r="WQ53" s="36"/>
      <c r="WR53" s="36"/>
      <c r="WS53" s="36"/>
      <c r="WT53" s="36"/>
      <c r="WU53" s="36"/>
      <c r="WV53" s="36"/>
      <c r="WW53" s="36"/>
      <c r="WX53" s="36"/>
      <c r="WY53" s="36"/>
      <c r="WZ53" s="36"/>
      <c r="XA53" s="36"/>
      <c r="XB53" s="36"/>
      <c r="XC53" s="36"/>
      <c r="XD53" s="36"/>
      <c r="XE53" s="36"/>
      <c r="XF53" s="36"/>
      <c r="XG53" s="36"/>
      <c r="XH53" s="36"/>
      <c r="XI53" s="36"/>
      <c r="XJ53" s="36"/>
      <c r="XK53" s="36"/>
      <c r="XL53" s="36"/>
      <c r="XM53" s="36"/>
      <c r="XN53" s="36"/>
      <c r="XO53" s="36"/>
      <c r="XP53" s="36"/>
      <c r="XQ53" s="36"/>
      <c r="XR53" s="36"/>
      <c r="XS53" s="36"/>
      <c r="XT53" s="36"/>
      <c r="XU53" s="36"/>
      <c r="XV53" s="36"/>
      <c r="XW53" s="36"/>
      <c r="XX53" s="36"/>
      <c r="XY53" s="36"/>
      <c r="XZ53" s="36"/>
      <c r="YA53" s="36"/>
      <c r="YB53" s="36"/>
      <c r="YC53" s="36"/>
      <c r="YD53" s="36"/>
      <c r="YE53" s="36"/>
      <c r="YF53" s="36"/>
      <c r="YG53" s="36"/>
      <c r="YH53" s="36"/>
      <c r="YI53" s="36"/>
      <c r="YJ53" s="36"/>
      <c r="YK53" s="36"/>
      <c r="YL53" s="36"/>
      <c r="YM53" s="36"/>
      <c r="YN53" s="36"/>
      <c r="YO53" s="36"/>
      <c r="YP53" s="36"/>
      <c r="YQ53" s="36"/>
      <c r="YR53" s="36"/>
      <c r="YS53" s="36"/>
      <c r="YT53" s="36"/>
      <c r="YU53" s="36"/>
      <c r="YV53" s="36"/>
      <c r="YW53" s="36"/>
      <c r="YX53" s="36"/>
      <c r="YY53" s="36"/>
      <c r="YZ53" s="36"/>
      <c r="ZA53" s="36"/>
      <c r="ZB53" s="36"/>
      <c r="ZC53" s="36"/>
      <c r="ZD53" s="36"/>
      <c r="ZE53" s="36"/>
      <c r="ZF53" s="36"/>
      <c r="ZG53" s="36"/>
      <c r="ZH53" s="36"/>
      <c r="ZI53" s="36"/>
      <c r="ZJ53" s="36"/>
      <c r="ZK53" s="36"/>
      <c r="ZL53" s="36"/>
      <c r="ZM53" s="36"/>
      <c r="ZN53" s="36"/>
      <c r="ZO53" s="36"/>
      <c r="ZP53" s="36"/>
      <c r="ZQ53" s="36"/>
      <c r="ZR53" s="36"/>
      <c r="ZS53" s="36"/>
      <c r="ZT53" s="36"/>
      <c r="ZU53" s="36"/>
      <c r="ZV53" s="36"/>
      <c r="ZW53" s="36"/>
      <c r="ZX53" s="36"/>
      <c r="ZY53" s="36"/>
      <c r="ZZ53" s="36"/>
      <c r="AAA53" s="36"/>
      <c r="AAB53" s="36"/>
      <c r="AAC53" s="36"/>
      <c r="AAD53" s="36"/>
      <c r="AAE53" s="36"/>
      <c r="AAF53" s="36"/>
      <c r="AAG53" s="36"/>
      <c r="AAH53" s="36"/>
      <c r="AAI53" s="36"/>
      <c r="AAJ53" s="36"/>
      <c r="AAK53" s="36"/>
      <c r="AAL53" s="36"/>
      <c r="AAM53" s="36"/>
      <c r="AAN53" s="36"/>
      <c r="AAO53" s="36"/>
      <c r="AAP53" s="36"/>
      <c r="AAQ53" s="36"/>
      <c r="AAR53" s="36"/>
      <c r="AAS53" s="36"/>
      <c r="AAT53" s="36"/>
      <c r="AAU53" s="36"/>
      <c r="AAV53" s="36"/>
      <c r="AAW53" s="36"/>
      <c r="AAX53" s="36"/>
      <c r="AAY53" s="36"/>
      <c r="AAZ53" s="36"/>
      <c r="ABA53" s="36"/>
      <c r="ABB53" s="36"/>
      <c r="ABC53" s="36"/>
      <c r="ABD53" s="36"/>
      <c r="ABE53" s="36"/>
      <c r="ABF53" s="36"/>
      <c r="ABG53" s="36"/>
      <c r="ABH53" s="36"/>
      <c r="ABI53" s="36"/>
      <c r="ABJ53" s="36"/>
      <c r="ABK53" s="36"/>
      <c r="ABL53" s="36"/>
      <c r="ABM53" s="36"/>
      <c r="ABN53" s="36"/>
      <c r="ABO53" s="36"/>
      <c r="ABP53" s="36"/>
      <c r="ABQ53" s="36"/>
      <c r="ABR53" s="36"/>
      <c r="ABS53" s="36"/>
      <c r="ABT53" s="36"/>
      <c r="ABU53" s="36"/>
      <c r="ABV53" s="36"/>
      <c r="ABW53" s="36"/>
      <c r="ABX53" s="36"/>
      <c r="ABY53" s="36"/>
      <c r="ABZ53" s="36"/>
      <c r="ACA53" s="36"/>
      <c r="ACB53" s="36"/>
      <c r="ACC53" s="36"/>
      <c r="ACD53" s="36"/>
      <c r="ACE53" s="36"/>
      <c r="ACF53" s="36"/>
      <c r="ACG53" s="36"/>
      <c r="ACH53" s="36"/>
      <c r="ACI53" s="36"/>
      <c r="ACJ53" s="36"/>
      <c r="ACK53" s="36"/>
      <c r="ACL53" s="36"/>
      <c r="ACM53" s="36"/>
      <c r="ACN53" s="36"/>
      <c r="ACO53" s="36"/>
      <c r="ACP53" s="36"/>
      <c r="ACQ53" s="36"/>
      <c r="ACR53" s="36"/>
      <c r="ACS53" s="36"/>
      <c r="ACT53" s="36"/>
      <c r="ACU53" s="36"/>
      <c r="ACV53" s="36"/>
      <c r="ACW53" s="36"/>
      <c r="ACX53" s="36"/>
      <c r="ACY53" s="36"/>
      <c r="ACZ53" s="36"/>
      <c r="ADA53" s="36"/>
      <c r="ADB53" s="36"/>
      <c r="ADC53" s="36"/>
      <c r="ADD53" s="36"/>
      <c r="ADE53" s="36"/>
      <c r="ADF53" s="36"/>
      <c r="ADG53" s="36"/>
      <c r="ADH53" s="36"/>
      <c r="ADI53" s="36"/>
      <c r="ADJ53" s="36"/>
      <c r="ADK53" s="36"/>
      <c r="ADL53" s="36"/>
      <c r="ADM53" s="36"/>
      <c r="ADN53" s="36"/>
      <c r="ADO53" s="36"/>
      <c r="ADP53" s="36"/>
      <c r="ADQ53" s="36"/>
      <c r="ADR53" s="36"/>
      <c r="ADS53" s="36"/>
      <c r="ADT53" s="36"/>
      <c r="ADU53" s="36"/>
      <c r="ADV53" s="36"/>
      <c r="ADW53" s="36"/>
      <c r="ADX53" s="36"/>
      <c r="ADY53" s="36"/>
      <c r="ADZ53" s="36"/>
      <c r="AEA53" s="36"/>
      <c r="AEB53" s="36"/>
      <c r="AEC53" s="36"/>
      <c r="AED53" s="36"/>
      <c r="AEE53" s="36"/>
      <c r="AEF53" s="36"/>
      <c r="AEG53" s="36"/>
      <c r="AEH53" s="36"/>
      <c r="AEI53" s="36"/>
      <c r="AEJ53" s="36"/>
      <c r="AEK53" s="36"/>
      <c r="AEL53" s="36"/>
      <c r="AEM53" s="36"/>
      <c r="AEN53" s="36"/>
      <c r="AEO53" s="36"/>
      <c r="AEP53" s="36"/>
      <c r="AEQ53" s="36"/>
      <c r="AER53" s="36"/>
      <c r="AES53" s="36"/>
      <c r="AET53" s="36"/>
      <c r="AEU53" s="36"/>
      <c r="AEV53" s="36"/>
      <c r="AEW53" s="36"/>
      <c r="AEX53" s="36"/>
      <c r="AEY53" s="36"/>
      <c r="AEZ53" s="36"/>
      <c r="AFA53" s="36"/>
      <c r="AFB53" s="36"/>
      <c r="AFC53" s="36"/>
      <c r="AFD53" s="36"/>
      <c r="AFE53" s="36"/>
      <c r="AFF53" s="36"/>
      <c r="AFG53" s="36"/>
      <c r="AFH53" s="36"/>
      <c r="AFI53" s="36"/>
      <c r="AFJ53" s="36"/>
      <c r="AFK53" s="36"/>
      <c r="AFL53" s="36"/>
      <c r="AFM53" s="36"/>
      <c r="AFN53" s="36"/>
      <c r="AFO53" s="36"/>
      <c r="AFP53" s="36"/>
      <c r="AFQ53" s="36"/>
      <c r="AFR53" s="36"/>
      <c r="AFS53" s="36"/>
      <c r="AFT53" s="36"/>
      <c r="AFU53" s="36"/>
      <c r="AFV53" s="36"/>
      <c r="AFW53" s="36"/>
      <c r="AFX53" s="36"/>
      <c r="AFY53" s="36"/>
      <c r="AFZ53" s="36"/>
      <c r="AGA53" s="36"/>
      <c r="AGB53" s="36"/>
      <c r="AGC53" s="36"/>
      <c r="AGD53" s="36"/>
      <c r="AGE53" s="36"/>
      <c r="AGF53" s="36"/>
      <c r="AGG53" s="36"/>
      <c r="AGH53" s="36"/>
      <c r="AGI53" s="36"/>
      <c r="AGJ53" s="36"/>
      <c r="AGK53" s="36"/>
      <c r="AGL53" s="36"/>
      <c r="AGM53" s="36"/>
      <c r="AGN53" s="36"/>
      <c r="AGO53" s="36"/>
      <c r="AGP53" s="36"/>
      <c r="AGQ53" s="36"/>
      <c r="AGR53" s="36"/>
      <c r="AGS53" s="36"/>
      <c r="AGT53" s="36"/>
      <c r="AGU53" s="36"/>
      <c r="AGV53" s="36"/>
      <c r="AGW53" s="36"/>
      <c r="AGX53" s="36"/>
      <c r="AGY53" s="36"/>
      <c r="AGZ53" s="36"/>
      <c r="AHA53" s="36"/>
      <c r="AHB53" s="36"/>
      <c r="AHC53" s="36"/>
      <c r="AHD53" s="36"/>
      <c r="AHE53" s="36"/>
      <c r="AHF53" s="36"/>
      <c r="AHG53" s="36"/>
      <c r="AHH53" s="36"/>
      <c r="AHI53" s="36"/>
      <c r="AHJ53" s="36"/>
      <c r="AHK53" s="36"/>
      <c r="AHL53" s="36"/>
      <c r="AHM53" s="36"/>
      <c r="AHN53" s="36"/>
      <c r="AHO53" s="36"/>
      <c r="AHP53" s="36"/>
      <c r="AHQ53" s="36"/>
      <c r="AHR53" s="36"/>
      <c r="AHS53" s="36"/>
      <c r="AHT53" s="36"/>
      <c r="AHU53" s="36"/>
      <c r="AHV53" s="36"/>
      <c r="AHW53" s="36"/>
      <c r="AHX53" s="36"/>
      <c r="AHY53" s="36"/>
      <c r="AHZ53" s="36"/>
      <c r="AIA53" s="36"/>
      <c r="AIB53" s="36"/>
      <c r="AIC53" s="36"/>
      <c r="AID53" s="36"/>
      <c r="AIE53" s="36"/>
      <c r="AIF53" s="36"/>
      <c r="AIG53" s="36"/>
      <c r="AIH53" s="36"/>
      <c r="AII53" s="36"/>
      <c r="AIJ53" s="36"/>
      <c r="AIK53" s="36"/>
      <c r="AIL53" s="36"/>
      <c r="AIM53" s="36"/>
      <c r="AIN53" s="36"/>
      <c r="AIO53" s="36"/>
      <c r="AIP53" s="36"/>
      <c r="AIQ53" s="36"/>
      <c r="AIR53" s="36"/>
      <c r="AIS53" s="36"/>
      <c r="AIT53" s="36"/>
      <c r="AIU53" s="36"/>
      <c r="AIV53" s="36"/>
      <c r="AIW53" s="36"/>
      <c r="AIX53" s="36"/>
      <c r="AIY53" s="36"/>
      <c r="AIZ53" s="36"/>
      <c r="AJA53" s="36"/>
      <c r="AJB53" s="36"/>
      <c r="AJC53" s="36"/>
      <c r="AJD53" s="36"/>
      <c r="AJE53" s="36"/>
      <c r="AJF53" s="36"/>
      <c r="AJG53" s="36"/>
      <c r="AJH53" s="36"/>
      <c r="AJI53" s="36"/>
      <c r="AJJ53" s="36"/>
      <c r="AJK53" s="36"/>
      <c r="AJL53" s="36"/>
      <c r="AJM53" s="36"/>
      <c r="AJN53" s="36"/>
      <c r="AJO53" s="36"/>
      <c r="AJP53" s="36"/>
      <c r="AJQ53" s="36"/>
      <c r="AJR53" s="36"/>
      <c r="AJS53" s="36"/>
      <c r="AJT53" s="36"/>
      <c r="AJU53" s="36"/>
      <c r="AJV53" s="36"/>
      <c r="AJW53" s="36"/>
      <c r="AJX53" s="36"/>
      <c r="AJY53" s="36"/>
      <c r="AJZ53" s="36"/>
      <c r="AKA53" s="36"/>
      <c r="AKB53" s="36"/>
      <c r="AKC53" s="36"/>
      <c r="AKD53" s="36"/>
      <c r="AKE53" s="36"/>
      <c r="AKF53" s="36"/>
      <c r="AKG53" s="36"/>
      <c r="AKH53" s="36"/>
      <c r="AKI53" s="36"/>
      <c r="AKJ53" s="36"/>
      <c r="AKK53" s="36"/>
      <c r="AKL53" s="36"/>
      <c r="AKM53" s="36"/>
      <c r="AKN53" s="36"/>
      <c r="AKO53" s="36"/>
      <c r="AKP53" s="36"/>
      <c r="AKQ53" s="36"/>
      <c r="AKR53" s="36"/>
      <c r="AKS53" s="36"/>
      <c r="AKT53" s="36"/>
      <c r="AKU53" s="36"/>
      <c r="AKV53" s="36"/>
      <c r="AKW53" s="36"/>
      <c r="AKX53" s="36"/>
      <c r="AKY53" s="36"/>
      <c r="AKZ53" s="36"/>
      <c r="ALA53" s="36"/>
      <c r="ALB53" s="36"/>
      <c r="ALC53" s="36"/>
      <c r="ALD53" s="36"/>
      <c r="ALE53" s="36"/>
      <c r="ALF53" s="36"/>
      <c r="ALG53" s="36"/>
      <c r="ALH53" s="36"/>
      <c r="ALI53" s="36"/>
      <c r="ALJ53" s="36"/>
      <c r="ALK53" s="36"/>
      <c r="ALL53" s="36"/>
      <c r="ALM53" s="36"/>
      <c r="ALN53" s="36"/>
      <c r="ALO53" s="36"/>
      <c r="ALP53" s="36"/>
      <c r="ALQ53" s="36"/>
      <c r="ALR53" s="36"/>
      <c r="ALS53" s="36"/>
      <c r="ALT53" s="36"/>
      <c r="ALU53" s="36"/>
      <c r="ALV53" s="36"/>
      <c r="ALW53" s="36"/>
      <c r="ALX53" s="36"/>
      <c r="ALY53" s="36"/>
      <c r="ALZ53" s="36"/>
      <c r="AMA53" s="36"/>
      <c r="AMB53" s="36"/>
      <c r="AMC53" s="36"/>
      <c r="AMD53" s="36"/>
      <c r="AME53" s="36"/>
      <c r="AMF53" s="36"/>
      <c r="AMG53" s="36"/>
      <c r="AMH53" s="36"/>
      <c r="AMI53" s="36"/>
      <c r="AMJ53" s="36"/>
      <c r="AMK53" s="36"/>
      <c r="AML53" s="36"/>
      <c r="AMM53" s="36"/>
    </row>
    <row r="54" spans="1:1027" s="51" customFormat="1" ht="12.75" hidden="1" customHeight="1">
      <c r="A54" s="349"/>
      <c r="B54" s="398"/>
      <c r="C54" s="333"/>
      <c r="D54" s="8" t="s">
        <v>15</v>
      </c>
      <c r="E54" s="8" t="s">
        <v>13</v>
      </c>
      <c r="F54" s="32" t="s">
        <v>325</v>
      </c>
      <c r="G54" s="32"/>
      <c r="H54" s="266"/>
      <c r="I54" s="33" t="s">
        <v>216</v>
      </c>
      <c r="J54" s="34" t="s">
        <v>40</v>
      </c>
      <c r="K54" s="35" t="s">
        <v>73</v>
      </c>
      <c r="L54" s="35" t="s">
        <v>159</v>
      </c>
      <c r="M54" s="171"/>
      <c r="N54" s="308"/>
      <c r="O54" s="189"/>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34"/>
      <c r="BC54" s="75"/>
      <c r="BD54" s="34"/>
      <c r="BE54" s="34"/>
      <c r="BF54" s="34"/>
      <c r="BG54" s="34"/>
      <c r="BH54" s="75"/>
      <c r="BI54" s="34"/>
      <c r="BJ54" s="34"/>
      <c r="BK54" s="34"/>
      <c r="BL54" s="34"/>
      <c r="BM54" s="34"/>
      <c r="BN54" s="34"/>
      <c r="BO54" s="34"/>
      <c r="BP54" s="34"/>
      <c r="BQ54" s="34"/>
      <c r="BR54" s="34"/>
      <c r="BS54" s="34"/>
      <c r="BT54" s="34"/>
      <c r="BU54" s="34"/>
      <c r="BV54" s="34"/>
      <c r="BW54" s="34"/>
      <c r="BX54" s="157"/>
      <c r="BY54" s="157"/>
      <c r="BZ54" s="157"/>
      <c r="CA54" s="157"/>
      <c r="CB54" s="157"/>
      <c r="CC54" s="157"/>
      <c r="CD54" s="157"/>
      <c r="CE54" s="121"/>
      <c r="CF54" s="121"/>
      <c r="CG54" s="121"/>
      <c r="CH54" s="121"/>
      <c r="CI54" s="121"/>
      <c r="CJ54" s="121"/>
      <c r="CK54" s="121"/>
      <c r="CL54" s="121"/>
      <c r="CM54" s="121"/>
      <c r="CN54" s="121"/>
      <c r="CO54" s="121"/>
      <c r="CP54" s="121"/>
      <c r="CQ54" s="121"/>
      <c r="CR54" s="121"/>
      <c r="CS54" s="121"/>
      <c r="CT54" s="121"/>
      <c r="CU54" s="121"/>
      <c r="CV54" s="121"/>
      <c r="CW54" s="121"/>
      <c r="CX54" s="121"/>
      <c r="CY54" s="121"/>
      <c r="CZ54" s="121"/>
      <c r="DA54" s="121"/>
      <c r="DB54" s="121"/>
      <c r="DC54" s="121"/>
      <c r="DD54" s="121"/>
      <c r="DE54" s="121"/>
      <c r="DF54" s="121"/>
      <c r="DG54" s="121"/>
      <c r="DH54" s="121"/>
      <c r="DI54" s="121"/>
      <c r="DJ54" s="121"/>
      <c r="DK54" s="121"/>
      <c r="DL54" s="121"/>
      <c r="DM54" s="121"/>
      <c r="DN54" s="121"/>
      <c r="DO54" s="121"/>
      <c r="DP54" s="121"/>
      <c r="DQ54" s="121"/>
      <c r="DR54" s="121"/>
      <c r="DS54" s="121"/>
      <c r="DT54" s="121"/>
      <c r="DU54" s="121"/>
      <c r="DV54" s="121"/>
      <c r="DW54" s="121"/>
      <c r="DX54" s="121"/>
      <c r="DY54" s="121"/>
      <c r="DZ54" s="121"/>
      <c r="EA54" s="121"/>
      <c r="EB54" s="121"/>
      <c r="EC54" s="121"/>
      <c r="ED54" s="121"/>
      <c r="EE54" s="121"/>
      <c r="EF54" s="121"/>
      <c r="EG54" s="121"/>
      <c r="EH54" s="121"/>
      <c r="EI54" s="121"/>
      <c r="EJ54" s="121"/>
      <c r="EK54" s="121"/>
      <c r="EL54" s="121"/>
      <c r="EM54" s="121"/>
      <c r="EN54" s="121"/>
      <c r="EO54" s="121"/>
      <c r="EP54" s="121"/>
      <c r="EQ54" s="121"/>
      <c r="ER54" s="121"/>
      <c r="ES54" s="121"/>
      <c r="ET54" s="121"/>
      <c r="EU54" s="121"/>
      <c r="EV54" s="121"/>
      <c r="EW54" s="121"/>
      <c r="EX54" s="121"/>
      <c r="EY54" s="121"/>
      <c r="EZ54" s="121"/>
      <c r="FA54" s="121"/>
      <c r="FB54" s="121"/>
      <c r="FC54" s="121"/>
      <c r="FD54" s="121"/>
      <c r="FE54" s="121"/>
      <c r="FF54" s="121"/>
      <c r="FG54" s="121"/>
      <c r="FH54" s="121"/>
      <c r="FI54" s="121"/>
      <c r="FJ54" s="121"/>
      <c r="FK54" s="121"/>
      <c r="FL54" s="121"/>
      <c r="FM54" s="121"/>
      <c r="FN54" s="121"/>
      <c r="FO54" s="121"/>
      <c r="FP54" s="121"/>
      <c r="FQ54" s="121"/>
      <c r="FR54" s="121"/>
      <c r="FS54" s="121"/>
      <c r="FT54" s="121"/>
      <c r="FU54" s="121"/>
      <c r="FV54" s="121"/>
      <c r="FW54" s="121"/>
      <c r="FX54" s="121"/>
      <c r="FY54" s="121"/>
      <c r="FZ54" s="121"/>
      <c r="GA54" s="121"/>
      <c r="GB54" s="121"/>
      <c r="GC54" s="121"/>
      <c r="GD54" s="121"/>
      <c r="GE54" s="121"/>
      <c r="GF54" s="121"/>
      <c r="GG54" s="121"/>
      <c r="GH54" s="121"/>
      <c r="GI54" s="121"/>
      <c r="GJ54" s="121"/>
      <c r="GK54" s="121"/>
      <c r="GL54" s="121"/>
      <c r="GM54" s="121"/>
      <c r="GN54" s="121"/>
      <c r="GO54" s="121"/>
      <c r="GP54" s="121"/>
      <c r="GQ54" s="121"/>
      <c r="GR54" s="121"/>
      <c r="GS54" s="121"/>
      <c r="GT54" s="121"/>
      <c r="GU54" s="121"/>
      <c r="GV54" s="121"/>
      <c r="GW54" s="121"/>
      <c r="GX54" s="121"/>
      <c r="GY54" s="121"/>
      <c r="GZ54" s="121"/>
      <c r="HA54" s="121"/>
      <c r="HB54" s="121"/>
      <c r="HC54" s="121"/>
      <c r="HD54" s="121"/>
      <c r="HE54" s="121"/>
      <c r="HF54" s="121"/>
      <c r="HG54" s="121"/>
      <c r="HH54" s="121"/>
      <c r="HI54" s="121"/>
      <c r="HJ54" s="121"/>
      <c r="HK54" s="121"/>
      <c r="HL54" s="121"/>
      <c r="HM54" s="121"/>
      <c r="HN54" s="121"/>
      <c r="HO54" s="121"/>
      <c r="HP54" s="121"/>
      <c r="HQ54" s="121"/>
      <c r="HR54" s="121"/>
      <c r="HS54" s="121"/>
      <c r="HT54" s="121"/>
      <c r="HU54" s="121"/>
      <c r="HV54" s="121"/>
      <c r="HW54" s="121"/>
      <c r="HX54" s="121"/>
      <c r="HY54" s="121"/>
      <c r="HZ54" s="121"/>
      <c r="IA54" s="121"/>
      <c r="IB54" s="121"/>
      <c r="IC54" s="121"/>
      <c r="ID54" s="121"/>
      <c r="IE54" s="121"/>
      <c r="IF54" s="121"/>
      <c r="IG54" s="121"/>
      <c r="IH54" s="121"/>
      <c r="II54" s="121"/>
      <c r="IJ54" s="121"/>
      <c r="IK54" s="121"/>
      <c r="IL54" s="121"/>
      <c r="IM54" s="121"/>
      <c r="IN54" s="121"/>
      <c r="IO54" s="121"/>
      <c r="IP54" s="121"/>
      <c r="IQ54" s="121"/>
      <c r="IR54" s="121"/>
      <c r="IS54" s="121"/>
      <c r="IT54" s="121"/>
      <c r="IU54" s="121"/>
      <c r="IV54" s="121"/>
      <c r="IW54" s="121"/>
      <c r="IX54" s="121"/>
      <c r="IY54" s="121"/>
      <c r="IZ54" s="121"/>
      <c r="JA54" s="121"/>
      <c r="JB54" s="121"/>
      <c r="JC54" s="121"/>
      <c r="JD54" s="121"/>
      <c r="JE54" s="121"/>
      <c r="JF54" s="121"/>
      <c r="JG54" s="121"/>
      <c r="JH54" s="121"/>
      <c r="JI54" s="121"/>
      <c r="JJ54" s="121"/>
      <c r="JK54" s="121"/>
      <c r="JL54" s="121"/>
      <c r="JM54" s="121"/>
      <c r="JN54" s="121"/>
      <c r="JO54" s="121"/>
      <c r="JP54" s="121"/>
      <c r="JQ54" s="121"/>
      <c r="JR54" s="121"/>
      <c r="JS54" s="121"/>
      <c r="JT54" s="121"/>
      <c r="JU54" s="121"/>
      <c r="JV54" s="121"/>
      <c r="JW54" s="121"/>
      <c r="JX54" s="121"/>
      <c r="JY54" s="121"/>
      <c r="JZ54" s="121"/>
      <c r="KA54" s="121"/>
      <c r="KB54" s="121"/>
      <c r="KC54" s="121"/>
      <c r="KD54" s="121"/>
      <c r="KE54" s="121"/>
      <c r="KF54" s="121"/>
      <c r="KG54" s="121"/>
      <c r="KH54" s="121"/>
      <c r="KI54" s="121"/>
      <c r="KJ54" s="121"/>
      <c r="KK54" s="121"/>
      <c r="KL54" s="121"/>
      <c r="KM54" s="121"/>
      <c r="KN54" s="121"/>
      <c r="KO54" s="121"/>
      <c r="KP54" s="121"/>
      <c r="KQ54" s="121"/>
      <c r="KR54" s="121"/>
      <c r="KS54" s="121"/>
      <c r="KT54" s="121"/>
      <c r="KU54" s="121"/>
      <c r="KV54" s="121"/>
      <c r="KW54" s="121"/>
      <c r="KX54" s="121"/>
      <c r="KY54" s="121"/>
      <c r="KZ54" s="121"/>
      <c r="LA54" s="121"/>
      <c r="LB54" s="121"/>
      <c r="LC54" s="121"/>
      <c r="LD54" s="121"/>
      <c r="LE54" s="121"/>
      <c r="LF54" s="121"/>
      <c r="LG54" s="121"/>
      <c r="LH54" s="121"/>
      <c r="LI54" s="121"/>
      <c r="LJ54" s="121"/>
      <c r="LK54" s="121"/>
      <c r="LL54" s="121"/>
      <c r="LM54" s="121"/>
      <c r="LN54" s="121"/>
      <c r="LO54" s="121"/>
      <c r="LP54" s="121"/>
      <c r="LQ54" s="121"/>
      <c r="LR54" s="121"/>
      <c r="LS54" s="121"/>
      <c r="LT54" s="121"/>
      <c r="LU54" s="121"/>
      <c r="LV54" s="36"/>
      <c r="LW54" s="36"/>
      <c r="LX54" s="36"/>
      <c r="LY54" s="36"/>
      <c r="LZ54" s="36"/>
      <c r="MA54" s="36"/>
      <c r="MB54" s="36"/>
      <c r="MC54" s="36"/>
      <c r="MD54" s="36"/>
      <c r="ME54" s="36"/>
      <c r="MF54" s="36"/>
      <c r="MG54" s="36"/>
      <c r="MH54" s="36"/>
      <c r="MI54" s="36"/>
      <c r="MJ54" s="36"/>
      <c r="MK54" s="36"/>
      <c r="ML54" s="36"/>
      <c r="MM54" s="36"/>
      <c r="MN54" s="36"/>
      <c r="MO54" s="36"/>
      <c r="MP54" s="36"/>
      <c r="MQ54" s="36"/>
      <c r="MR54" s="36"/>
      <c r="MS54" s="36"/>
      <c r="MT54" s="36"/>
      <c r="MU54" s="36"/>
      <c r="MV54" s="36"/>
      <c r="MW54" s="36"/>
      <c r="MX54" s="36"/>
      <c r="MY54" s="36"/>
      <c r="MZ54" s="36"/>
      <c r="NA54" s="36"/>
      <c r="NB54" s="36"/>
      <c r="NC54" s="36"/>
      <c r="ND54" s="36"/>
      <c r="NE54" s="36"/>
      <c r="NF54" s="36"/>
      <c r="NG54" s="36"/>
      <c r="NH54" s="36"/>
      <c r="NI54" s="36"/>
      <c r="NJ54" s="36"/>
      <c r="NK54" s="36"/>
      <c r="NL54" s="36"/>
      <c r="NM54" s="36"/>
      <c r="NN54" s="36"/>
      <c r="NO54" s="36"/>
      <c r="NP54" s="36"/>
      <c r="NQ54" s="36"/>
      <c r="NR54" s="36"/>
      <c r="NS54" s="36"/>
      <c r="NT54" s="36"/>
      <c r="NU54" s="36"/>
      <c r="NV54" s="36"/>
      <c r="NW54" s="36"/>
      <c r="NX54" s="36"/>
      <c r="NY54" s="36"/>
      <c r="NZ54" s="36"/>
      <c r="OA54" s="36"/>
      <c r="OB54" s="36"/>
      <c r="OC54" s="36"/>
      <c r="OD54" s="36"/>
      <c r="OE54" s="36"/>
      <c r="OF54" s="36"/>
      <c r="OG54" s="36"/>
      <c r="OH54" s="36"/>
      <c r="OI54" s="36"/>
      <c r="OJ54" s="36"/>
      <c r="OK54" s="36"/>
      <c r="OL54" s="36"/>
      <c r="OM54" s="36"/>
      <c r="ON54" s="36"/>
      <c r="OO54" s="36"/>
      <c r="OP54" s="36"/>
      <c r="OQ54" s="36"/>
      <c r="OR54" s="36"/>
      <c r="OS54" s="36"/>
      <c r="OT54" s="36"/>
      <c r="OU54" s="36"/>
      <c r="OV54" s="36"/>
      <c r="OW54" s="36"/>
      <c r="OX54" s="36"/>
      <c r="OY54" s="36"/>
      <c r="OZ54" s="36"/>
      <c r="PA54" s="36"/>
      <c r="PB54" s="36"/>
      <c r="PC54" s="36"/>
      <c r="PD54" s="36"/>
      <c r="PE54" s="36"/>
      <c r="PF54" s="36"/>
      <c r="PG54" s="36"/>
      <c r="PH54" s="36"/>
      <c r="PI54" s="36"/>
      <c r="PJ54" s="36"/>
      <c r="PK54" s="36"/>
      <c r="PL54" s="36"/>
      <c r="PM54" s="36"/>
      <c r="PN54" s="36"/>
      <c r="PO54" s="36"/>
      <c r="PP54" s="36"/>
      <c r="PQ54" s="36"/>
      <c r="PR54" s="36"/>
      <c r="PS54" s="36"/>
      <c r="PT54" s="36"/>
      <c r="PU54" s="36"/>
      <c r="PV54" s="36"/>
      <c r="PW54" s="36"/>
      <c r="PX54" s="36"/>
      <c r="PY54" s="36"/>
      <c r="PZ54" s="36"/>
      <c r="QA54" s="36"/>
      <c r="QB54" s="36"/>
      <c r="QC54" s="36"/>
      <c r="QD54" s="36"/>
      <c r="QE54" s="36"/>
      <c r="QF54" s="36"/>
      <c r="QG54" s="36"/>
      <c r="QH54" s="36"/>
      <c r="QI54" s="36"/>
      <c r="QJ54" s="36"/>
      <c r="QK54" s="36"/>
      <c r="QL54" s="36"/>
      <c r="QM54" s="36"/>
      <c r="QN54" s="36"/>
      <c r="QO54" s="36"/>
      <c r="QP54" s="36"/>
      <c r="QQ54" s="36"/>
      <c r="QR54" s="36"/>
      <c r="QS54" s="36"/>
      <c r="QT54" s="36"/>
      <c r="QU54" s="36"/>
      <c r="QV54" s="36"/>
      <c r="QW54" s="36"/>
      <c r="QX54" s="36"/>
      <c r="QY54" s="36"/>
      <c r="QZ54" s="36"/>
      <c r="RA54" s="36"/>
      <c r="RB54" s="36"/>
      <c r="RC54" s="36"/>
      <c r="RD54" s="36"/>
      <c r="RE54" s="36"/>
      <c r="RF54" s="36"/>
      <c r="RG54" s="36"/>
      <c r="RH54" s="36"/>
      <c r="RI54" s="36"/>
      <c r="RJ54" s="36"/>
      <c r="RK54" s="36"/>
      <c r="RL54" s="36"/>
      <c r="RM54" s="36"/>
      <c r="RN54" s="36"/>
      <c r="RO54" s="36"/>
      <c r="RP54" s="36"/>
      <c r="RQ54" s="36"/>
      <c r="RR54" s="36"/>
      <c r="RS54" s="36"/>
      <c r="RT54" s="36"/>
      <c r="RU54" s="36"/>
      <c r="RV54" s="36"/>
      <c r="RW54" s="36"/>
      <c r="RX54" s="36"/>
      <c r="RY54" s="36"/>
      <c r="RZ54" s="36"/>
      <c r="SA54" s="36"/>
      <c r="SB54" s="36"/>
      <c r="SC54" s="36"/>
      <c r="SD54" s="36"/>
      <c r="SE54" s="36"/>
      <c r="SF54" s="36"/>
      <c r="SG54" s="36"/>
      <c r="SH54" s="36"/>
      <c r="SI54" s="36"/>
      <c r="SJ54" s="36"/>
      <c r="SK54" s="36"/>
      <c r="SL54" s="36"/>
      <c r="SM54" s="36"/>
      <c r="SN54" s="36"/>
      <c r="SO54" s="36"/>
      <c r="SP54" s="36"/>
      <c r="SQ54" s="36"/>
      <c r="SR54" s="36"/>
      <c r="SS54" s="36"/>
      <c r="ST54" s="36"/>
      <c r="SU54" s="36"/>
      <c r="SV54" s="36"/>
      <c r="SW54" s="36"/>
      <c r="SX54" s="36"/>
      <c r="SY54" s="36"/>
      <c r="SZ54" s="36"/>
      <c r="TA54" s="36"/>
      <c r="TB54" s="36"/>
      <c r="TC54" s="36"/>
      <c r="TD54" s="36"/>
      <c r="TE54" s="36"/>
      <c r="TF54" s="36"/>
      <c r="TG54" s="36"/>
      <c r="TH54" s="36"/>
      <c r="TI54" s="36"/>
      <c r="TJ54" s="36"/>
      <c r="TK54" s="36"/>
      <c r="TL54" s="36"/>
      <c r="TM54" s="36"/>
      <c r="TN54" s="36"/>
      <c r="TO54" s="36"/>
      <c r="TP54" s="36"/>
      <c r="TQ54" s="36"/>
      <c r="TR54" s="36"/>
      <c r="TS54" s="36"/>
      <c r="TT54" s="36"/>
      <c r="TU54" s="36"/>
      <c r="TV54" s="36"/>
      <c r="TW54" s="36"/>
      <c r="TX54" s="36"/>
      <c r="TY54" s="36"/>
      <c r="TZ54" s="36"/>
      <c r="UA54" s="36"/>
      <c r="UB54" s="36"/>
      <c r="UC54" s="36"/>
      <c r="UD54" s="36"/>
      <c r="UE54" s="36"/>
      <c r="UF54" s="36"/>
      <c r="UG54" s="36"/>
      <c r="UH54" s="36"/>
      <c r="UI54" s="36"/>
      <c r="UJ54" s="36"/>
      <c r="UK54" s="36"/>
      <c r="UL54" s="36"/>
      <c r="UM54" s="36"/>
      <c r="UN54" s="36"/>
      <c r="UO54" s="36"/>
      <c r="UP54" s="36"/>
      <c r="UQ54" s="36"/>
      <c r="UR54" s="36"/>
      <c r="US54" s="36"/>
      <c r="UT54" s="36"/>
      <c r="UU54" s="36"/>
      <c r="UV54" s="36"/>
      <c r="UW54" s="36"/>
      <c r="UX54" s="36"/>
      <c r="UY54" s="36"/>
      <c r="UZ54" s="36"/>
      <c r="VA54" s="36"/>
      <c r="VB54" s="36"/>
      <c r="VC54" s="36"/>
      <c r="VD54" s="36"/>
      <c r="VE54" s="36"/>
      <c r="VF54" s="36"/>
      <c r="VG54" s="36"/>
      <c r="VH54" s="36"/>
      <c r="VI54" s="36"/>
      <c r="VJ54" s="36"/>
      <c r="VK54" s="36"/>
      <c r="VL54" s="36"/>
      <c r="VM54" s="36"/>
      <c r="VN54" s="36"/>
      <c r="VO54" s="36"/>
      <c r="VP54" s="36"/>
      <c r="VQ54" s="36"/>
      <c r="VR54" s="36"/>
      <c r="VS54" s="36"/>
      <c r="VT54" s="36"/>
      <c r="VU54" s="36"/>
      <c r="VV54" s="36"/>
      <c r="VW54" s="36"/>
      <c r="VX54" s="36"/>
      <c r="VY54" s="36"/>
      <c r="VZ54" s="36"/>
      <c r="WA54" s="36"/>
      <c r="WB54" s="36"/>
      <c r="WC54" s="36"/>
      <c r="WD54" s="36"/>
      <c r="WE54" s="36"/>
      <c r="WF54" s="36"/>
      <c r="WG54" s="36"/>
      <c r="WH54" s="36"/>
      <c r="WI54" s="36"/>
      <c r="WJ54" s="36"/>
      <c r="WK54" s="36"/>
      <c r="WL54" s="36"/>
      <c r="WM54" s="36"/>
      <c r="WN54" s="36"/>
      <c r="WO54" s="36"/>
      <c r="WP54" s="36"/>
      <c r="WQ54" s="36"/>
      <c r="WR54" s="36"/>
      <c r="WS54" s="36"/>
      <c r="WT54" s="36"/>
      <c r="WU54" s="36"/>
      <c r="WV54" s="36"/>
      <c r="WW54" s="36"/>
      <c r="WX54" s="36"/>
      <c r="WY54" s="36"/>
      <c r="WZ54" s="36"/>
      <c r="XA54" s="36"/>
      <c r="XB54" s="36"/>
      <c r="XC54" s="36"/>
      <c r="XD54" s="36"/>
      <c r="XE54" s="36"/>
      <c r="XF54" s="36"/>
      <c r="XG54" s="36"/>
      <c r="XH54" s="36"/>
      <c r="XI54" s="36"/>
      <c r="XJ54" s="36"/>
      <c r="XK54" s="36"/>
      <c r="XL54" s="36"/>
      <c r="XM54" s="36"/>
      <c r="XN54" s="36"/>
      <c r="XO54" s="36"/>
      <c r="XP54" s="36"/>
      <c r="XQ54" s="36"/>
      <c r="XR54" s="36"/>
      <c r="XS54" s="36"/>
      <c r="XT54" s="36"/>
      <c r="XU54" s="36"/>
      <c r="XV54" s="36"/>
      <c r="XW54" s="36"/>
      <c r="XX54" s="36"/>
      <c r="XY54" s="36"/>
      <c r="XZ54" s="36"/>
      <c r="YA54" s="36"/>
      <c r="YB54" s="36"/>
      <c r="YC54" s="36"/>
      <c r="YD54" s="36"/>
      <c r="YE54" s="36"/>
      <c r="YF54" s="36"/>
      <c r="YG54" s="36"/>
      <c r="YH54" s="36"/>
      <c r="YI54" s="36"/>
      <c r="YJ54" s="36"/>
      <c r="YK54" s="36"/>
      <c r="YL54" s="36"/>
      <c r="YM54" s="36"/>
      <c r="YN54" s="36"/>
      <c r="YO54" s="36"/>
      <c r="YP54" s="36"/>
      <c r="YQ54" s="36"/>
      <c r="YR54" s="36"/>
      <c r="YS54" s="36"/>
      <c r="YT54" s="36"/>
      <c r="YU54" s="36"/>
      <c r="YV54" s="36"/>
      <c r="YW54" s="36"/>
      <c r="YX54" s="36"/>
      <c r="YY54" s="36"/>
      <c r="YZ54" s="36"/>
      <c r="ZA54" s="36"/>
      <c r="ZB54" s="36"/>
      <c r="ZC54" s="36"/>
      <c r="ZD54" s="36"/>
      <c r="ZE54" s="36"/>
      <c r="ZF54" s="36"/>
      <c r="ZG54" s="36"/>
      <c r="ZH54" s="36"/>
      <c r="ZI54" s="36"/>
      <c r="ZJ54" s="36"/>
      <c r="ZK54" s="36"/>
      <c r="ZL54" s="36"/>
      <c r="ZM54" s="36"/>
      <c r="ZN54" s="36"/>
      <c r="ZO54" s="36"/>
      <c r="ZP54" s="36"/>
      <c r="ZQ54" s="36"/>
      <c r="ZR54" s="36"/>
      <c r="ZS54" s="36"/>
      <c r="ZT54" s="36"/>
      <c r="ZU54" s="36"/>
      <c r="ZV54" s="36"/>
      <c r="ZW54" s="36"/>
      <c r="ZX54" s="36"/>
      <c r="ZY54" s="36"/>
      <c r="ZZ54" s="36"/>
      <c r="AAA54" s="36"/>
      <c r="AAB54" s="36"/>
      <c r="AAC54" s="36"/>
      <c r="AAD54" s="36"/>
      <c r="AAE54" s="36"/>
      <c r="AAF54" s="36"/>
      <c r="AAG54" s="36"/>
      <c r="AAH54" s="36"/>
      <c r="AAI54" s="36"/>
      <c r="AAJ54" s="36"/>
      <c r="AAK54" s="36"/>
      <c r="AAL54" s="36"/>
      <c r="AAM54" s="36"/>
      <c r="AAN54" s="36"/>
      <c r="AAO54" s="36"/>
      <c r="AAP54" s="36"/>
      <c r="AAQ54" s="36"/>
      <c r="AAR54" s="36"/>
      <c r="AAS54" s="36"/>
      <c r="AAT54" s="36"/>
      <c r="AAU54" s="36"/>
      <c r="AAV54" s="36"/>
      <c r="AAW54" s="36"/>
      <c r="AAX54" s="36"/>
      <c r="AAY54" s="36"/>
      <c r="AAZ54" s="36"/>
      <c r="ABA54" s="36"/>
      <c r="ABB54" s="36"/>
      <c r="ABC54" s="36"/>
      <c r="ABD54" s="36"/>
      <c r="ABE54" s="36"/>
      <c r="ABF54" s="36"/>
      <c r="ABG54" s="36"/>
      <c r="ABH54" s="36"/>
      <c r="ABI54" s="36"/>
      <c r="ABJ54" s="36"/>
      <c r="ABK54" s="36"/>
      <c r="ABL54" s="36"/>
      <c r="ABM54" s="36"/>
      <c r="ABN54" s="36"/>
      <c r="ABO54" s="36"/>
      <c r="ABP54" s="36"/>
      <c r="ABQ54" s="36"/>
      <c r="ABR54" s="36"/>
      <c r="ABS54" s="36"/>
      <c r="ABT54" s="36"/>
      <c r="ABU54" s="36"/>
      <c r="ABV54" s="36"/>
      <c r="ABW54" s="36"/>
      <c r="ABX54" s="36"/>
      <c r="ABY54" s="36"/>
      <c r="ABZ54" s="36"/>
      <c r="ACA54" s="36"/>
      <c r="ACB54" s="36"/>
      <c r="ACC54" s="36"/>
      <c r="ACD54" s="36"/>
      <c r="ACE54" s="36"/>
      <c r="ACF54" s="36"/>
      <c r="ACG54" s="36"/>
      <c r="ACH54" s="36"/>
      <c r="ACI54" s="36"/>
      <c r="ACJ54" s="36"/>
      <c r="ACK54" s="36"/>
      <c r="ACL54" s="36"/>
      <c r="ACM54" s="36"/>
      <c r="ACN54" s="36"/>
      <c r="ACO54" s="36"/>
      <c r="ACP54" s="36"/>
      <c r="ACQ54" s="36"/>
      <c r="ACR54" s="36"/>
      <c r="ACS54" s="36"/>
      <c r="ACT54" s="36"/>
      <c r="ACU54" s="36"/>
      <c r="ACV54" s="36"/>
      <c r="ACW54" s="36"/>
      <c r="ACX54" s="36"/>
      <c r="ACY54" s="36"/>
      <c r="ACZ54" s="36"/>
      <c r="ADA54" s="36"/>
      <c r="ADB54" s="36"/>
      <c r="ADC54" s="36"/>
      <c r="ADD54" s="36"/>
      <c r="ADE54" s="36"/>
      <c r="ADF54" s="36"/>
      <c r="ADG54" s="36"/>
      <c r="ADH54" s="36"/>
      <c r="ADI54" s="36"/>
      <c r="ADJ54" s="36"/>
      <c r="ADK54" s="36"/>
      <c r="ADL54" s="36"/>
      <c r="ADM54" s="36"/>
      <c r="ADN54" s="36"/>
      <c r="ADO54" s="36"/>
      <c r="ADP54" s="36"/>
      <c r="ADQ54" s="36"/>
      <c r="ADR54" s="36"/>
      <c r="ADS54" s="36"/>
      <c r="ADT54" s="36"/>
      <c r="ADU54" s="36"/>
      <c r="ADV54" s="36"/>
      <c r="ADW54" s="36"/>
      <c r="ADX54" s="36"/>
      <c r="ADY54" s="36"/>
      <c r="ADZ54" s="36"/>
      <c r="AEA54" s="36"/>
      <c r="AEB54" s="36"/>
      <c r="AEC54" s="36"/>
      <c r="AED54" s="36"/>
      <c r="AEE54" s="36"/>
      <c r="AEF54" s="36"/>
      <c r="AEG54" s="36"/>
      <c r="AEH54" s="36"/>
      <c r="AEI54" s="36"/>
      <c r="AEJ54" s="36"/>
      <c r="AEK54" s="36"/>
      <c r="AEL54" s="36"/>
      <c r="AEM54" s="36"/>
      <c r="AEN54" s="36"/>
      <c r="AEO54" s="36"/>
      <c r="AEP54" s="36"/>
      <c r="AEQ54" s="36"/>
      <c r="AER54" s="36"/>
      <c r="AES54" s="36"/>
      <c r="AET54" s="36"/>
      <c r="AEU54" s="36"/>
      <c r="AEV54" s="36"/>
      <c r="AEW54" s="36"/>
      <c r="AEX54" s="36"/>
      <c r="AEY54" s="36"/>
      <c r="AEZ54" s="36"/>
      <c r="AFA54" s="36"/>
      <c r="AFB54" s="36"/>
      <c r="AFC54" s="36"/>
      <c r="AFD54" s="36"/>
      <c r="AFE54" s="36"/>
      <c r="AFF54" s="36"/>
      <c r="AFG54" s="36"/>
      <c r="AFH54" s="36"/>
      <c r="AFI54" s="36"/>
      <c r="AFJ54" s="36"/>
      <c r="AFK54" s="36"/>
      <c r="AFL54" s="36"/>
      <c r="AFM54" s="36"/>
      <c r="AFN54" s="36"/>
      <c r="AFO54" s="36"/>
      <c r="AFP54" s="36"/>
      <c r="AFQ54" s="36"/>
      <c r="AFR54" s="36"/>
      <c r="AFS54" s="36"/>
      <c r="AFT54" s="36"/>
      <c r="AFU54" s="36"/>
      <c r="AFV54" s="36"/>
      <c r="AFW54" s="36"/>
      <c r="AFX54" s="36"/>
      <c r="AFY54" s="36"/>
      <c r="AFZ54" s="36"/>
      <c r="AGA54" s="36"/>
      <c r="AGB54" s="36"/>
      <c r="AGC54" s="36"/>
      <c r="AGD54" s="36"/>
      <c r="AGE54" s="36"/>
      <c r="AGF54" s="36"/>
      <c r="AGG54" s="36"/>
      <c r="AGH54" s="36"/>
      <c r="AGI54" s="36"/>
      <c r="AGJ54" s="36"/>
      <c r="AGK54" s="36"/>
      <c r="AGL54" s="36"/>
      <c r="AGM54" s="36"/>
      <c r="AGN54" s="36"/>
      <c r="AGO54" s="36"/>
      <c r="AGP54" s="36"/>
      <c r="AGQ54" s="36"/>
      <c r="AGR54" s="36"/>
      <c r="AGS54" s="36"/>
      <c r="AGT54" s="36"/>
      <c r="AGU54" s="36"/>
      <c r="AGV54" s="36"/>
      <c r="AGW54" s="36"/>
      <c r="AGX54" s="36"/>
      <c r="AGY54" s="36"/>
      <c r="AGZ54" s="36"/>
      <c r="AHA54" s="36"/>
      <c r="AHB54" s="36"/>
      <c r="AHC54" s="36"/>
      <c r="AHD54" s="36"/>
      <c r="AHE54" s="36"/>
      <c r="AHF54" s="36"/>
      <c r="AHG54" s="36"/>
      <c r="AHH54" s="36"/>
      <c r="AHI54" s="36"/>
      <c r="AHJ54" s="36"/>
      <c r="AHK54" s="36"/>
      <c r="AHL54" s="36"/>
      <c r="AHM54" s="36"/>
      <c r="AHN54" s="36"/>
      <c r="AHO54" s="36"/>
      <c r="AHP54" s="36"/>
      <c r="AHQ54" s="36"/>
      <c r="AHR54" s="36"/>
      <c r="AHS54" s="36"/>
      <c r="AHT54" s="36"/>
      <c r="AHU54" s="36"/>
      <c r="AHV54" s="36"/>
      <c r="AHW54" s="36"/>
      <c r="AHX54" s="36"/>
      <c r="AHY54" s="36"/>
      <c r="AHZ54" s="36"/>
      <c r="AIA54" s="36"/>
      <c r="AIB54" s="36"/>
      <c r="AIC54" s="36"/>
      <c r="AID54" s="36"/>
      <c r="AIE54" s="36"/>
      <c r="AIF54" s="36"/>
      <c r="AIG54" s="36"/>
      <c r="AIH54" s="36"/>
      <c r="AII54" s="36"/>
      <c r="AIJ54" s="36"/>
      <c r="AIK54" s="36"/>
      <c r="AIL54" s="36"/>
      <c r="AIM54" s="36"/>
      <c r="AIN54" s="36"/>
      <c r="AIO54" s="36"/>
      <c r="AIP54" s="36"/>
      <c r="AIQ54" s="36"/>
      <c r="AIR54" s="36"/>
      <c r="AIS54" s="36"/>
      <c r="AIT54" s="36"/>
      <c r="AIU54" s="36"/>
      <c r="AIV54" s="36"/>
      <c r="AIW54" s="36"/>
      <c r="AIX54" s="36"/>
      <c r="AIY54" s="36"/>
      <c r="AIZ54" s="36"/>
      <c r="AJA54" s="36"/>
      <c r="AJB54" s="36"/>
      <c r="AJC54" s="36"/>
      <c r="AJD54" s="36"/>
      <c r="AJE54" s="36"/>
      <c r="AJF54" s="36"/>
      <c r="AJG54" s="36"/>
      <c r="AJH54" s="36"/>
      <c r="AJI54" s="36"/>
      <c r="AJJ54" s="36"/>
      <c r="AJK54" s="36"/>
      <c r="AJL54" s="36"/>
      <c r="AJM54" s="36"/>
      <c r="AJN54" s="36"/>
      <c r="AJO54" s="36"/>
      <c r="AJP54" s="36"/>
      <c r="AJQ54" s="36"/>
      <c r="AJR54" s="36"/>
      <c r="AJS54" s="36"/>
      <c r="AJT54" s="36"/>
      <c r="AJU54" s="36"/>
      <c r="AJV54" s="36"/>
      <c r="AJW54" s="36"/>
      <c r="AJX54" s="36"/>
      <c r="AJY54" s="36"/>
      <c r="AJZ54" s="36"/>
      <c r="AKA54" s="36"/>
      <c r="AKB54" s="36"/>
      <c r="AKC54" s="36"/>
      <c r="AKD54" s="36"/>
      <c r="AKE54" s="36"/>
      <c r="AKF54" s="36"/>
      <c r="AKG54" s="36"/>
      <c r="AKH54" s="36"/>
      <c r="AKI54" s="36"/>
      <c r="AKJ54" s="36"/>
      <c r="AKK54" s="36"/>
      <c r="AKL54" s="36"/>
      <c r="AKM54" s="36"/>
      <c r="AKN54" s="36"/>
      <c r="AKO54" s="36"/>
      <c r="AKP54" s="36"/>
      <c r="AKQ54" s="36"/>
      <c r="AKR54" s="36"/>
      <c r="AKS54" s="36"/>
      <c r="AKT54" s="36"/>
      <c r="AKU54" s="36"/>
      <c r="AKV54" s="36"/>
      <c r="AKW54" s="36"/>
      <c r="AKX54" s="36"/>
      <c r="AKY54" s="36"/>
      <c r="AKZ54" s="36"/>
      <c r="ALA54" s="36"/>
      <c r="ALB54" s="36"/>
      <c r="ALC54" s="36"/>
      <c r="ALD54" s="36"/>
      <c r="ALE54" s="36"/>
      <c r="ALF54" s="36"/>
      <c r="ALG54" s="36"/>
      <c r="ALH54" s="36"/>
      <c r="ALI54" s="36"/>
      <c r="ALJ54" s="36"/>
      <c r="ALK54" s="36"/>
      <c r="ALL54" s="36"/>
      <c r="ALM54" s="36"/>
      <c r="ALN54" s="36"/>
      <c r="ALO54" s="36"/>
      <c r="ALP54" s="36"/>
      <c r="ALQ54" s="36"/>
      <c r="ALR54" s="36"/>
      <c r="ALS54" s="36"/>
      <c r="ALT54" s="36"/>
      <c r="ALU54" s="36"/>
      <c r="ALV54" s="36"/>
      <c r="ALW54" s="36"/>
      <c r="ALX54" s="36"/>
      <c r="ALY54" s="36"/>
      <c r="ALZ54" s="36"/>
      <c r="AMA54" s="36"/>
      <c r="AMB54" s="36"/>
      <c r="AMC54" s="36"/>
      <c r="AMD54" s="36"/>
      <c r="AME54" s="36"/>
      <c r="AMF54" s="36"/>
      <c r="AMG54" s="36"/>
      <c r="AMH54" s="36"/>
      <c r="AMI54" s="36"/>
      <c r="AMJ54" s="36"/>
      <c r="AMK54" s="36"/>
      <c r="AML54" s="36"/>
      <c r="AMM54" s="36"/>
    </row>
    <row r="55" spans="1:1027" s="51" customFormat="1" ht="15" customHeight="1">
      <c r="A55" s="349"/>
      <c r="B55" s="398"/>
      <c r="C55" s="286" t="s">
        <v>362</v>
      </c>
      <c r="D55" s="287"/>
      <c r="E55" s="287"/>
      <c r="F55" s="288"/>
      <c r="G55" s="289"/>
      <c r="H55" s="290"/>
      <c r="I55" s="291"/>
      <c r="J55" s="149"/>
      <c r="K55" s="149"/>
      <c r="L55" s="149"/>
      <c r="M55" s="175"/>
      <c r="N55" s="304" t="s">
        <v>375</v>
      </c>
      <c r="O55" s="192"/>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v>38.658280988849931</v>
      </c>
      <c r="AS55" s="150">
        <v>38.372933536238094</v>
      </c>
      <c r="AT55" s="150">
        <v>37.365119127573998</v>
      </c>
      <c r="AU55" s="150">
        <v>36.357304718909901</v>
      </c>
      <c r="AV55" s="150">
        <v>35.349490310245805</v>
      </c>
      <c r="AW55" s="150">
        <v>34.341675901581709</v>
      </c>
      <c r="AX55" s="150">
        <v>33.333861492917613</v>
      </c>
      <c r="AY55" s="150">
        <v>32.160077647906057</v>
      </c>
      <c r="AZ55" s="150">
        <v>30.986293802894501</v>
      </c>
      <c r="BA55" s="150">
        <v>29.812509957882945</v>
      </c>
      <c r="BB55" s="150">
        <v>28.638726112871389</v>
      </c>
      <c r="BC55" s="150">
        <v>27.464942267859826</v>
      </c>
      <c r="BD55" s="150">
        <v>26.138209150481515</v>
      </c>
      <c r="BE55" s="150">
        <v>24.811476033103204</v>
      </c>
      <c r="BF55" s="150">
        <v>23.484742915724894</v>
      </c>
      <c r="BG55" s="150">
        <v>22.158009798346583</v>
      </c>
      <c r="BH55" s="150">
        <v>20.831276680968273</v>
      </c>
      <c r="BI55" s="150">
        <v>19.504543563589962</v>
      </c>
      <c r="BJ55" s="150">
        <v>18.177810446211652</v>
      </c>
      <c r="BK55" s="150">
        <v>16.851077328833341</v>
      </c>
      <c r="BL55" s="150">
        <v>15.524344211455029</v>
      </c>
      <c r="BM55" s="150">
        <v>14.197611094076716</v>
      </c>
      <c r="BN55" s="150">
        <v>12.870877976698404</v>
      </c>
      <c r="BO55" s="150">
        <v>11.544144859320092</v>
      </c>
      <c r="BP55" s="150">
        <v>10.217411741941779</v>
      </c>
      <c r="BQ55" s="150">
        <v>8.890678624563467</v>
      </c>
      <c r="BR55" s="150">
        <v>7.5639455071851547</v>
      </c>
      <c r="BS55" s="150">
        <v>6.2372123898068423</v>
      </c>
      <c r="BT55" s="150">
        <v>4.91047927242853</v>
      </c>
      <c r="BU55" s="150">
        <v>3.5837461550502181</v>
      </c>
      <c r="BV55" s="150">
        <v>2.2570130376719062</v>
      </c>
      <c r="BW55" s="150">
        <v>0.93027992029359008</v>
      </c>
      <c r="BX55" s="157"/>
      <c r="BY55" s="157"/>
      <c r="BZ55" s="157"/>
      <c r="CA55" s="157"/>
      <c r="CB55" s="157"/>
      <c r="CC55" s="157"/>
      <c r="CD55" s="157"/>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121"/>
      <c r="DQ55" s="121"/>
      <c r="DR55" s="121"/>
      <c r="DS55" s="121"/>
      <c r="DT55" s="121"/>
      <c r="DU55" s="121"/>
      <c r="DV55" s="121"/>
      <c r="DW55" s="121"/>
      <c r="DX55" s="121"/>
      <c r="DY55" s="121"/>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121"/>
      <c r="IH55" s="121"/>
      <c r="II55" s="121"/>
      <c r="IJ55" s="121"/>
      <c r="IK55" s="121"/>
      <c r="IL55" s="121"/>
      <c r="IM55" s="121"/>
      <c r="IN55" s="121"/>
      <c r="IO55" s="121"/>
      <c r="IP55" s="121"/>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36"/>
      <c r="LW55" s="36"/>
      <c r="LX55" s="36"/>
      <c r="LY55" s="36"/>
      <c r="LZ55" s="36"/>
      <c r="MA55" s="36"/>
      <c r="MB55" s="36"/>
      <c r="MC55" s="36"/>
      <c r="MD55" s="36"/>
      <c r="ME55" s="36"/>
      <c r="MF55" s="36"/>
      <c r="MG55" s="36"/>
      <c r="MH55" s="36"/>
      <c r="MI55" s="36"/>
      <c r="MJ55" s="36"/>
      <c r="MK55" s="36"/>
      <c r="ML55" s="36"/>
      <c r="MM55" s="36"/>
      <c r="MN55" s="36"/>
      <c r="MO55" s="36"/>
      <c r="MP55" s="36"/>
      <c r="MQ55" s="36"/>
      <c r="MR55" s="36"/>
      <c r="MS55" s="36"/>
      <c r="MT55" s="36"/>
      <c r="MU55" s="36"/>
      <c r="MV55" s="36"/>
      <c r="MW55" s="36"/>
      <c r="MX55" s="36"/>
      <c r="MY55" s="36"/>
      <c r="MZ55" s="36"/>
      <c r="NA55" s="36"/>
      <c r="NB55" s="36"/>
      <c r="NC55" s="36"/>
      <c r="ND55" s="36"/>
      <c r="NE55" s="36"/>
      <c r="NF55" s="36"/>
      <c r="NG55" s="36"/>
      <c r="NH55" s="36"/>
      <c r="NI55" s="36"/>
      <c r="NJ55" s="36"/>
      <c r="NK55" s="36"/>
      <c r="NL55" s="36"/>
      <c r="NM55" s="36"/>
      <c r="NN55" s="36"/>
      <c r="NO55" s="36"/>
      <c r="NP55" s="36"/>
      <c r="NQ55" s="36"/>
      <c r="NR55" s="36"/>
      <c r="NS55" s="36"/>
      <c r="NT55" s="36"/>
      <c r="NU55" s="36"/>
      <c r="NV55" s="36"/>
      <c r="NW55" s="36"/>
      <c r="NX55" s="36"/>
      <c r="NY55" s="36"/>
      <c r="NZ55" s="36"/>
      <c r="OA55" s="36"/>
      <c r="OB55" s="36"/>
      <c r="OC55" s="36"/>
      <c r="OD55" s="36"/>
      <c r="OE55" s="36"/>
      <c r="OF55" s="36"/>
      <c r="OG55" s="36"/>
      <c r="OH55" s="36"/>
      <c r="OI55" s="36"/>
      <c r="OJ55" s="36"/>
      <c r="OK55" s="36"/>
      <c r="OL55" s="36"/>
      <c r="OM55" s="36"/>
      <c r="ON55" s="36"/>
      <c r="OO55" s="36"/>
      <c r="OP55" s="36"/>
      <c r="OQ55" s="36"/>
      <c r="OR55" s="36"/>
      <c r="OS55" s="36"/>
      <c r="OT55" s="36"/>
      <c r="OU55" s="36"/>
      <c r="OV55" s="36"/>
      <c r="OW55" s="36"/>
      <c r="OX55" s="36"/>
      <c r="OY55" s="36"/>
      <c r="OZ55" s="36"/>
      <c r="PA55" s="36"/>
      <c r="PB55" s="36"/>
      <c r="PC55" s="36"/>
      <c r="PD55" s="36"/>
      <c r="PE55" s="36"/>
      <c r="PF55" s="36"/>
      <c r="PG55" s="36"/>
      <c r="PH55" s="36"/>
      <c r="PI55" s="36"/>
      <c r="PJ55" s="36"/>
      <c r="PK55" s="36"/>
      <c r="PL55" s="36"/>
      <c r="PM55" s="36"/>
      <c r="PN55" s="36"/>
      <c r="PO55" s="36"/>
      <c r="PP55" s="36"/>
      <c r="PQ55" s="36"/>
      <c r="PR55" s="36"/>
      <c r="PS55" s="36"/>
      <c r="PT55" s="36"/>
      <c r="PU55" s="36"/>
      <c r="PV55" s="36"/>
      <c r="PW55" s="36"/>
      <c r="PX55" s="36"/>
      <c r="PY55" s="36"/>
      <c r="PZ55" s="36"/>
      <c r="QA55" s="36"/>
      <c r="QB55" s="36"/>
      <c r="QC55" s="36"/>
      <c r="QD55" s="36"/>
      <c r="QE55" s="36"/>
      <c r="QF55" s="36"/>
      <c r="QG55" s="36"/>
      <c r="QH55" s="36"/>
      <c r="QI55" s="36"/>
      <c r="QJ55" s="36"/>
      <c r="QK55" s="36"/>
      <c r="QL55" s="36"/>
      <c r="QM55" s="36"/>
      <c r="QN55" s="36"/>
      <c r="QO55" s="36"/>
      <c r="QP55" s="36"/>
      <c r="QQ55" s="36"/>
      <c r="QR55" s="36"/>
      <c r="QS55" s="36"/>
      <c r="QT55" s="36"/>
      <c r="QU55" s="36"/>
      <c r="QV55" s="36"/>
      <c r="QW55" s="36"/>
      <c r="QX55" s="36"/>
      <c r="QY55" s="36"/>
      <c r="QZ55" s="36"/>
      <c r="RA55" s="36"/>
      <c r="RB55" s="36"/>
      <c r="RC55" s="36"/>
      <c r="RD55" s="36"/>
      <c r="RE55" s="36"/>
      <c r="RF55" s="36"/>
      <c r="RG55" s="36"/>
      <c r="RH55" s="36"/>
      <c r="RI55" s="36"/>
      <c r="RJ55" s="36"/>
      <c r="RK55" s="36"/>
      <c r="RL55" s="36"/>
      <c r="RM55" s="36"/>
      <c r="RN55" s="36"/>
      <c r="RO55" s="36"/>
      <c r="RP55" s="36"/>
      <c r="RQ55" s="36"/>
      <c r="RR55" s="36"/>
      <c r="RS55" s="36"/>
      <c r="RT55" s="36"/>
      <c r="RU55" s="36"/>
      <c r="RV55" s="36"/>
      <c r="RW55" s="36"/>
      <c r="RX55" s="36"/>
      <c r="RY55" s="36"/>
      <c r="RZ55" s="36"/>
      <c r="SA55" s="36"/>
      <c r="SB55" s="36"/>
      <c r="SC55" s="36"/>
      <c r="SD55" s="36"/>
      <c r="SE55" s="36"/>
      <c r="SF55" s="36"/>
      <c r="SG55" s="36"/>
      <c r="SH55" s="36"/>
      <c r="SI55" s="36"/>
      <c r="SJ55" s="36"/>
      <c r="SK55" s="36"/>
      <c r="SL55" s="36"/>
      <c r="SM55" s="36"/>
      <c r="SN55" s="36"/>
      <c r="SO55" s="36"/>
      <c r="SP55" s="36"/>
      <c r="SQ55" s="36"/>
      <c r="SR55" s="36"/>
      <c r="SS55" s="36"/>
      <c r="ST55" s="36"/>
      <c r="SU55" s="36"/>
      <c r="SV55" s="36"/>
      <c r="SW55" s="36"/>
      <c r="SX55" s="36"/>
      <c r="SY55" s="36"/>
      <c r="SZ55" s="36"/>
      <c r="TA55" s="36"/>
      <c r="TB55" s="36"/>
      <c r="TC55" s="36"/>
      <c r="TD55" s="36"/>
      <c r="TE55" s="36"/>
      <c r="TF55" s="36"/>
      <c r="TG55" s="36"/>
      <c r="TH55" s="36"/>
      <c r="TI55" s="36"/>
      <c r="TJ55" s="36"/>
      <c r="TK55" s="36"/>
      <c r="TL55" s="36"/>
      <c r="TM55" s="36"/>
      <c r="TN55" s="36"/>
      <c r="TO55" s="36"/>
      <c r="TP55" s="36"/>
      <c r="TQ55" s="36"/>
      <c r="TR55" s="36"/>
      <c r="TS55" s="36"/>
      <c r="TT55" s="36"/>
      <c r="TU55" s="36"/>
      <c r="TV55" s="36"/>
      <c r="TW55" s="36"/>
      <c r="TX55" s="36"/>
      <c r="TY55" s="36"/>
      <c r="TZ55" s="36"/>
      <c r="UA55" s="36"/>
      <c r="UB55" s="36"/>
      <c r="UC55" s="36"/>
      <c r="UD55" s="36"/>
      <c r="UE55" s="36"/>
      <c r="UF55" s="36"/>
      <c r="UG55" s="36"/>
      <c r="UH55" s="36"/>
      <c r="UI55" s="36"/>
      <c r="UJ55" s="36"/>
      <c r="UK55" s="36"/>
      <c r="UL55" s="36"/>
      <c r="UM55" s="36"/>
      <c r="UN55" s="36"/>
      <c r="UO55" s="36"/>
      <c r="UP55" s="36"/>
      <c r="UQ55" s="36"/>
      <c r="UR55" s="36"/>
      <c r="US55" s="36"/>
      <c r="UT55" s="36"/>
      <c r="UU55" s="36"/>
      <c r="UV55" s="36"/>
      <c r="UW55" s="36"/>
      <c r="UX55" s="36"/>
      <c r="UY55" s="36"/>
      <c r="UZ55" s="36"/>
      <c r="VA55" s="36"/>
      <c r="VB55" s="36"/>
      <c r="VC55" s="36"/>
      <c r="VD55" s="36"/>
      <c r="VE55" s="36"/>
      <c r="VF55" s="36"/>
      <c r="VG55" s="36"/>
      <c r="VH55" s="36"/>
      <c r="VI55" s="36"/>
      <c r="VJ55" s="36"/>
      <c r="VK55" s="36"/>
      <c r="VL55" s="36"/>
      <c r="VM55" s="36"/>
      <c r="VN55" s="36"/>
      <c r="VO55" s="36"/>
      <c r="VP55" s="36"/>
      <c r="VQ55" s="36"/>
      <c r="VR55" s="36"/>
      <c r="VS55" s="36"/>
      <c r="VT55" s="36"/>
      <c r="VU55" s="36"/>
      <c r="VV55" s="36"/>
      <c r="VW55" s="36"/>
      <c r="VX55" s="36"/>
      <c r="VY55" s="36"/>
      <c r="VZ55" s="36"/>
      <c r="WA55" s="36"/>
      <c r="WB55" s="36"/>
      <c r="WC55" s="36"/>
      <c r="WD55" s="36"/>
      <c r="WE55" s="36"/>
      <c r="WF55" s="36"/>
      <c r="WG55" s="36"/>
      <c r="WH55" s="36"/>
      <c r="WI55" s="36"/>
      <c r="WJ55" s="36"/>
      <c r="WK55" s="36"/>
      <c r="WL55" s="36"/>
      <c r="WM55" s="36"/>
      <c r="WN55" s="36"/>
      <c r="WO55" s="36"/>
      <c r="WP55" s="36"/>
      <c r="WQ55" s="36"/>
      <c r="WR55" s="36"/>
      <c r="WS55" s="36"/>
      <c r="WT55" s="36"/>
      <c r="WU55" s="36"/>
      <c r="WV55" s="36"/>
      <c r="WW55" s="36"/>
      <c r="WX55" s="36"/>
      <c r="WY55" s="36"/>
      <c r="WZ55" s="36"/>
      <c r="XA55" s="36"/>
      <c r="XB55" s="36"/>
      <c r="XC55" s="36"/>
      <c r="XD55" s="36"/>
      <c r="XE55" s="36"/>
      <c r="XF55" s="36"/>
      <c r="XG55" s="36"/>
      <c r="XH55" s="36"/>
      <c r="XI55" s="36"/>
      <c r="XJ55" s="36"/>
      <c r="XK55" s="36"/>
      <c r="XL55" s="36"/>
      <c r="XM55" s="36"/>
      <c r="XN55" s="36"/>
      <c r="XO55" s="36"/>
      <c r="XP55" s="36"/>
      <c r="XQ55" s="36"/>
      <c r="XR55" s="36"/>
      <c r="XS55" s="36"/>
      <c r="XT55" s="36"/>
      <c r="XU55" s="36"/>
      <c r="XV55" s="36"/>
      <c r="XW55" s="36"/>
      <c r="XX55" s="36"/>
      <c r="XY55" s="36"/>
      <c r="XZ55" s="36"/>
      <c r="YA55" s="36"/>
      <c r="YB55" s="36"/>
      <c r="YC55" s="36"/>
      <c r="YD55" s="36"/>
      <c r="YE55" s="36"/>
      <c r="YF55" s="36"/>
      <c r="YG55" s="36"/>
      <c r="YH55" s="36"/>
      <c r="YI55" s="36"/>
      <c r="YJ55" s="36"/>
      <c r="YK55" s="36"/>
      <c r="YL55" s="36"/>
      <c r="YM55" s="36"/>
      <c r="YN55" s="36"/>
      <c r="YO55" s="36"/>
      <c r="YP55" s="36"/>
      <c r="YQ55" s="36"/>
      <c r="YR55" s="36"/>
      <c r="YS55" s="36"/>
      <c r="YT55" s="36"/>
      <c r="YU55" s="36"/>
      <c r="YV55" s="36"/>
      <c r="YW55" s="36"/>
      <c r="YX55" s="36"/>
      <c r="YY55" s="36"/>
      <c r="YZ55" s="36"/>
      <c r="ZA55" s="36"/>
      <c r="ZB55" s="36"/>
      <c r="ZC55" s="36"/>
      <c r="ZD55" s="36"/>
      <c r="ZE55" s="36"/>
      <c r="ZF55" s="36"/>
      <c r="ZG55" s="36"/>
      <c r="ZH55" s="36"/>
      <c r="ZI55" s="36"/>
      <c r="ZJ55" s="36"/>
      <c r="ZK55" s="36"/>
      <c r="ZL55" s="36"/>
      <c r="ZM55" s="36"/>
      <c r="ZN55" s="36"/>
      <c r="ZO55" s="36"/>
      <c r="ZP55" s="36"/>
      <c r="ZQ55" s="36"/>
      <c r="ZR55" s="36"/>
      <c r="ZS55" s="36"/>
      <c r="ZT55" s="36"/>
      <c r="ZU55" s="36"/>
      <c r="ZV55" s="36"/>
      <c r="ZW55" s="36"/>
      <c r="ZX55" s="36"/>
      <c r="ZY55" s="36"/>
      <c r="ZZ55" s="36"/>
      <c r="AAA55" s="36"/>
      <c r="AAB55" s="36"/>
      <c r="AAC55" s="36"/>
      <c r="AAD55" s="36"/>
      <c r="AAE55" s="36"/>
      <c r="AAF55" s="36"/>
      <c r="AAG55" s="36"/>
      <c r="AAH55" s="36"/>
      <c r="AAI55" s="36"/>
      <c r="AAJ55" s="36"/>
      <c r="AAK55" s="36"/>
      <c r="AAL55" s="36"/>
      <c r="AAM55" s="36"/>
      <c r="AAN55" s="36"/>
      <c r="AAO55" s="36"/>
      <c r="AAP55" s="36"/>
      <c r="AAQ55" s="36"/>
      <c r="AAR55" s="36"/>
      <c r="AAS55" s="36"/>
      <c r="AAT55" s="36"/>
      <c r="AAU55" s="36"/>
      <c r="AAV55" s="36"/>
      <c r="AAW55" s="36"/>
      <c r="AAX55" s="36"/>
      <c r="AAY55" s="36"/>
      <c r="AAZ55" s="36"/>
      <c r="ABA55" s="36"/>
      <c r="ABB55" s="36"/>
      <c r="ABC55" s="36"/>
      <c r="ABD55" s="36"/>
      <c r="ABE55" s="36"/>
      <c r="ABF55" s="36"/>
      <c r="ABG55" s="36"/>
      <c r="ABH55" s="36"/>
      <c r="ABI55" s="36"/>
      <c r="ABJ55" s="36"/>
      <c r="ABK55" s="36"/>
      <c r="ABL55" s="36"/>
      <c r="ABM55" s="36"/>
      <c r="ABN55" s="36"/>
      <c r="ABO55" s="36"/>
      <c r="ABP55" s="36"/>
      <c r="ABQ55" s="36"/>
      <c r="ABR55" s="36"/>
      <c r="ABS55" s="36"/>
      <c r="ABT55" s="36"/>
      <c r="ABU55" s="36"/>
      <c r="ABV55" s="36"/>
      <c r="ABW55" s="36"/>
      <c r="ABX55" s="36"/>
      <c r="ABY55" s="36"/>
      <c r="ABZ55" s="36"/>
      <c r="ACA55" s="36"/>
      <c r="ACB55" s="36"/>
      <c r="ACC55" s="36"/>
      <c r="ACD55" s="36"/>
      <c r="ACE55" s="36"/>
      <c r="ACF55" s="36"/>
      <c r="ACG55" s="36"/>
      <c r="ACH55" s="36"/>
      <c r="ACI55" s="36"/>
      <c r="ACJ55" s="36"/>
      <c r="ACK55" s="36"/>
      <c r="ACL55" s="36"/>
      <c r="ACM55" s="36"/>
      <c r="ACN55" s="36"/>
      <c r="ACO55" s="36"/>
      <c r="ACP55" s="36"/>
      <c r="ACQ55" s="36"/>
      <c r="ACR55" s="36"/>
      <c r="ACS55" s="36"/>
      <c r="ACT55" s="36"/>
      <c r="ACU55" s="36"/>
      <c r="ACV55" s="36"/>
      <c r="ACW55" s="36"/>
      <c r="ACX55" s="36"/>
      <c r="ACY55" s="36"/>
      <c r="ACZ55" s="36"/>
      <c r="ADA55" s="36"/>
      <c r="ADB55" s="36"/>
      <c r="ADC55" s="36"/>
      <c r="ADD55" s="36"/>
      <c r="ADE55" s="36"/>
      <c r="ADF55" s="36"/>
      <c r="ADG55" s="36"/>
      <c r="ADH55" s="36"/>
      <c r="ADI55" s="36"/>
      <c r="ADJ55" s="36"/>
      <c r="ADK55" s="36"/>
      <c r="ADL55" s="36"/>
      <c r="ADM55" s="36"/>
      <c r="ADN55" s="36"/>
      <c r="ADO55" s="36"/>
      <c r="ADP55" s="36"/>
      <c r="ADQ55" s="36"/>
      <c r="ADR55" s="36"/>
      <c r="ADS55" s="36"/>
      <c r="ADT55" s="36"/>
      <c r="ADU55" s="36"/>
      <c r="ADV55" s="36"/>
      <c r="ADW55" s="36"/>
      <c r="ADX55" s="36"/>
      <c r="ADY55" s="36"/>
      <c r="ADZ55" s="36"/>
      <c r="AEA55" s="36"/>
      <c r="AEB55" s="36"/>
      <c r="AEC55" s="36"/>
      <c r="AED55" s="36"/>
      <c r="AEE55" s="36"/>
      <c r="AEF55" s="36"/>
      <c r="AEG55" s="36"/>
      <c r="AEH55" s="36"/>
      <c r="AEI55" s="36"/>
      <c r="AEJ55" s="36"/>
      <c r="AEK55" s="36"/>
      <c r="AEL55" s="36"/>
      <c r="AEM55" s="36"/>
      <c r="AEN55" s="36"/>
      <c r="AEO55" s="36"/>
      <c r="AEP55" s="36"/>
      <c r="AEQ55" s="36"/>
      <c r="AER55" s="36"/>
      <c r="AES55" s="36"/>
      <c r="AET55" s="36"/>
      <c r="AEU55" s="36"/>
      <c r="AEV55" s="36"/>
      <c r="AEW55" s="36"/>
      <c r="AEX55" s="36"/>
      <c r="AEY55" s="36"/>
      <c r="AEZ55" s="36"/>
      <c r="AFA55" s="36"/>
      <c r="AFB55" s="36"/>
      <c r="AFC55" s="36"/>
      <c r="AFD55" s="36"/>
      <c r="AFE55" s="36"/>
      <c r="AFF55" s="36"/>
      <c r="AFG55" s="36"/>
      <c r="AFH55" s="36"/>
      <c r="AFI55" s="36"/>
      <c r="AFJ55" s="36"/>
      <c r="AFK55" s="36"/>
      <c r="AFL55" s="36"/>
      <c r="AFM55" s="36"/>
      <c r="AFN55" s="36"/>
      <c r="AFO55" s="36"/>
      <c r="AFP55" s="36"/>
      <c r="AFQ55" s="36"/>
      <c r="AFR55" s="36"/>
      <c r="AFS55" s="36"/>
      <c r="AFT55" s="36"/>
      <c r="AFU55" s="36"/>
      <c r="AFV55" s="36"/>
      <c r="AFW55" s="36"/>
      <c r="AFX55" s="36"/>
      <c r="AFY55" s="36"/>
      <c r="AFZ55" s="36"/>
      <c r="AGA55" s="36"/>
      <c r="AGB55" s="36"/>
      <c r="AGC55" s="36"/>
      <c r="AGD55" s="36"/>
      <c r="AGE55" s="36"/>
      <c r="AGF55" s="36"/>
      <c r="AGG55" s="36"/>
      <c r="AGH55" s="36"/>
      <c r="AGI55" s="36"/>
      <c r="AGJ55" s="36"/>
      <c r="AGK55" s="36"/>
      <c r="AGL55" s="36"/>
      <c r="AGM55" s="36"/>
      <c r="AGN55" s="36"/>
      <c r="AGO55" s="36"/>
      <c r="AGP55" s="36"/>
      <c r="AGQ55" s="36"/>
      <c r="AGR55" s="36"/>
      <c r="AGS55" s="36"/>
      <c r="AGT55" s="36"/>
      <c r="AGU55" s="36"/>
      <c r="AGV55" s="36"/>
      <c r="AGW55" s="36"/>
      <c r="AGX55" s="36"/>
      <c r="AGY55" s="36"/>
      <c r="AGZ55" s="36"/>
      <c r="AHA55" s="36"/>
      <c r="AHB55" s="36"/>
      <c r="AHC55" s="36"/>
      <c r="AHD55" s="36"/>
      <c r="AHE55" s="36"/>
      <c r="AHF55" s="36"/>
      <c r="AHG55" s="36"/>
      <c r="AHH55" s="36"/>
      <c r="AHI55" s="36"/>
      <c r="AHJ55" s="36"/>
      <c r="AHK55" s="36"/>
      <c r="AHL55" s="36"/>
      <c r="AHM55" s="36"/>
      <c r="AHN55" s="36"/>
      <c r="AHO55" s="36"/>
      <c r="AHP55" s="36"/>
      <c r="AHQ55" s="36"/>
      <c r="AHR55" s="36"/>
      <c r="AHS55" s="36"/>
      <c r="AHT55" s="36"/>
      <c r="AHU55" s="36"/>
      <c r="AHV55" s="36"/>
      <c r="AHW55" s="36"/>
      <c r="AHX55" s="36"/>
      <c r="AHY55" s="36"/>
      <c r="AHZ55" s="36"/>
      <c r="AIA55" s="36"/>
      <c r="AIB55" s="36"/>
      <c r="AIC55" s="36"/>
      <c r="AID55" s="36"/>
      <c r="AIE55" s="36"/>
      <c r="AIF55" s="36"/>
      <c r="AIG55" s="36"/>
      <c r="AIH55" s="36"/>
      <c r="AII55" s="36"/>
      <c r="AIJ55" s="36"/>
      <c r="AIK55" s="36"/>
      <c r="AIL55" s="36"/>
      <c r="AIM55" s="36"/>
      <c r="AIN55" s="36"/>
      <c r="AIO55" s="36"/>
      <c r="AIP55" s="36"/>
      <c r="AIQ55" s="36"/>
      <c r="AIR55" s="36"/>
      <c r="AIS55" s="36"/>
      <c r="AIT55" s="36"/>
      <c r="AIU55" s="36"/>
      <c r="AIV55" s="36"/>
      <c r="AIW55" s="36"/>
      <c r="AIX55" s="36"/>
      <c r="AIY55" s="36"/>
      <c r="AIZ55" s="36"/>
      <c r="AJA55" s="36"/>
      <c r="AJB55" s="36"/>
      <c r="AJC55" s="36"/>
      <c r="AJD55" s="36"/>
      <c r="AJE55" s="36"/>
      <c r="AJF55" s="36"/>
      <c r="AJG55" s="36"/>
      <c r="AJH55" s="36"/>
      <c r="AJI55" s="36"/>
      <c r="AJJ55" s="36"/>
      <c r="AJK55" s="36"/>
      <c r="AJL55" s="36"/>
      <c r="AJM55" s="36"/>
      <c r="AJN55" s="36"/>
      <c r="AJO55" s="36"/>
      <c r="AJP55" s="36"/>
      <c r="AJQ55" s="36"/>
      <c r="AJR55" s="36"/>
      <c r="AJS55" s="36"/>
      <c r="AJT55" s="36"/>
      <c r="AJU55" s="36"/>
      <c r="AJV55" s="36"/>
      <c r="AJW55" s="36"/>
      <c r="AJX55" s="36"/>
      <c r="AJY55" s="36"/>
      <c r="AJZ55" s="36"/>
      <c r="AKA55" s="36"/>
      <c r="AKB55" s="36"/>
      <c r="AKC55" s="36"/>
      <c r="AKD55" s="36"/>
      <c r="AKE55" s="36"/>
      <c r="AKF55" s="36"/>
      <c r="AKG55" s="36"/>
      <c r="AKH55" s="36"/>
      <c r="AKI55" s="36"/>
      <c r="AKJ55" s="36"/>
      <c r="AKK55" s="36"/>
      <c r="AKL55" s="36"/>
      <c r="AKM55" s="36"/>
      <c r="AKN55" s="36"/>
      <c r="AKO55" s="36"/>
      <c r="AKP55" s="36"/>
      <c r="AKQ55" s="36"/>
      <c r="AKR55" s="36"/>
      <c r="AKS55" s="36"/>
      <c r="AKT55" s="36"/>
      <c r="AKU55" s="36"/>
      <c r="AKV55" s="36"/>
      <c r="AKW55" s="36"/>
      <c r="AKX55" s="36"/>
      <c r="AKY55" s="36"/>
      <c r="AKZ55" s="36"/>
      <c r="ALA55" s="36"/>
      <c r="ALB55" s="36"/>
      <c r="ALC55" s="36"/>
      <c r="ALD55" s="36"/>
      <c r="ALE55" s="36"/>
      <c r="ALF55" s="36"/>
      <c r="ALG55" s="36"/>
      <c r="ALH55" s="36"/>
      <c r="ALI55" s="36"/>
      <c r="ALJ55" s="36"/>
      <c r="ALK55" s="36"/>
      <c r="ALL55" s="36"/>
      <c r="ALM55" s="36"/>
      <c r="ALN55" s="36"/>
      <c r="ALO55" s="36"/>
      <c r="ALP55" s="36"/>
      <c r="ALQ55" s="36"/>
      <c r="ALR55" s="36"/>
      <c r="ALS55" s="36"/>
      <c r="ALT55" s="36"/>
      <c r="ALU55" s="36"/>
      <c r="ALV55" s="36"/>
      <c r="ALW55" s="36"/>
      <c r="ALX55" s="36"/>
      <c r="ALY55" s="36"/>
      <c r="ALZ55" s="36"/>
      <c r="AMA55" s="36"/>
      <c r="AMB55" s="36"/>
      <c r="AMC55" s="36"/>
      <c r="AMD55" s="36"/>
      <c r="AME55" s="36"/>
      <c r="AMF55" s="36"/>
      <c r="AMG55" s="36"/>
      <c r="AMH55" s="36"/>
      <c r="AMI55" s="36"/>
      <c r="AMJ55" s="36"/>
      <c r="AMK55" s="36"/>
      <c r="AML55" s="36"/>
      <c r="AMM55" s="36"/>
    </row>
    <row r="56" spans="1:1027" s="51" customFormat="1" ht="15">
      <c r="A56" s="349"/>
      <c r="B56" s="398"/>
      <c r="C56" s="333" t="s">
        <v>313</v>
      </c>
      <c r="D56" s="8" t="s">
        <v>12</v>
      </c>
      <c r="E56" s="8" t="s">
        <v>13</v>
      </c>
      <c r="F56" s="32" t="s">
        <v>325</v>
      </c>
      <c r="G56" s="21" t="s">
        <v>335</v>
      </c>
      <c r="H56" s="257" t="s">
        <v>336</v>
      </c>
      <c r="I56" s="33" t="s">
        <v>216</v>
      </c>
      <c r="J56" s="34" t="s">
        <v>40</v>
      </c>
      <c r="K56" s="35" t="s">
        <v>22</v>
      </c>
      <c r="L56" s="35" t="s">
        <v>159</v>
      </c>
      <c r="M56" s="171"/>
      <c r="N56" s="308"/>
      <c r="O56" s="189">
        <v>0</v>
      </c>
      <c r="P56" s="75">
        <v>0</v>
      </c>
      <c r="Q56" s="75">
        <v>2.8659835674023117E-3</v>
      </c>
      <c r="R56" s="75">
        <v>2.5140656348523933E-2</v>
      </c>
      <c r="S56" s="75">
        <v>8.1635951084360378E-2</v>
      </c>
      <c r="T56" s="75">
        <v>0.16004941721601224</v>
      </c>
      <c r="U56" s="75">
        <v>0.23031386739275819</v>
      </c>
      <c r="V56" s="75">
        <v>0.27571880672590043</v>
      </c>
      <c r="W56" s="75">
        <v>0.26271567784465466</v>
      </c>
      <c r="X56" s="75">
        <v>0.27619864813222506</v>
      </c>
      <c r="Y56" s="75">
        <v>0.33208357217922996</v>
      </c>
      <c r="Z56" s="75">
        <v>0.33262577624916401</v>
      </c>
      <c r="AA56" s="75">
        <v>0.33101827171109199</v>
      </c>
      <c r="AB56" s="75">
        <v>0.33455813509123916</v>
      </c>
      <c r="AC56" s="75">
        <v>0.33824328843030482</v>
      </c>
      <c r="AD56" s="75">
        <v>0.59115632463934276</v>
      </c>
      <c r="AE56" s="75">
        <v>0.71116881627973638</v>
      </c>
      <c r="AF56" s="75">
        <v>1.43267067927773</v>
      </c>
      <c r="AG56" s="75">
        <v>2.3154638626158404</v>
      </c>
      <c r="AH56" s="75">
        <v>2.4663692796407757</v>
      </c>
      <c r="AI56" s="75">
        <v>2.4234647960256042</v>
      </c>
      <c r="AJ56" s="75">
        <v>2.4299997748842652</v>
      </c>
      <c r="AK56" s="75">
        <v>2.6779998522833295</v>
      </c>
      <c r="AL56" s="75">
        <v>2.6879999553834018</v>
      </c>
      <c r="AM56" s="75">
        <v>2.9550001149277842</v>
      </c>
      <c r="AN56" s="75">
        <v>2.9959989439421046</v>
      </c>
      <c r="AO56" s="75">
        <v>3.1149992962515456</v>
      </c>
      <c r="AP56" s="75">
        <v>3.3350003839220967</v>
      </c>
      <c r="AQ56" s="75"/>
      <c r="AR56" s="75"/>
      <c r="AS56" s="75"/>
      <c r="AT56" s="75"/>
      <c r="AU56" s="75"/>
      <c r="AV56" s="75"/>
      <c r="AW56" s="75"/>
      <c r="AX56" s="75"/>
      <c r="AY56" s="75"/>
      <c r="AZ56" s="75"/>
      <c r="BA56" s="75"/>
      <c r="BB56" s="34"/>
      <c r="BC56" s="75"/>
      <c r="BD56" s="34"/>
      <c r="BE56" s="34"/>
      <c r="BF56" s="34"/>
      <c r="BG56" s="34"/>
      <c r="BH56" s="75"/>
      <c r="BI56" s="34"/>
      <c r="BJ56" s="34"/>
      <c r="BK56" s="34"/>
      <c r="BL56" s="34"/>
      <c r="BM56" s="34"/>
      <c r="BN56" s="34"/>
      <c r="BO56" s="34"/>
      <c r="BP56" s="34"/>
      <c r="BQ56" s="34"/>
      <c r="BR56" s="34"/>
      <c r="BS56" s="34"/>
      <c r="BT56" s="34"/>
      <c r="BU56" s="34"/>
      <c r="BV56" s="34"/>
      <c r="BW56" s="34"/>
      <c r="BX56" s="157"/>
      <c r="BY56" s="157"/>
      <c r="BZ56" s="157"/>
      <c r="CA56" s="157"/>
      <c r="CB56" s="157"/>
      <c r="CC56" s="157"/>
      <c r="CD56" s="157"/>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121"/>
      <c r="DQ56" s="121"/>
      <c r="DR56" s="121"/>
      <c r="DS56" s="121"/>
      <c r="DT56" s="121"/>
      <c r="DU56" s="121"/>
      <c r="DV56" s="121"/>
      <c r="DW56" s="121"/>
      <c r="DX56" s="121"/>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121"/>
      <c r="IH56" s="121"/>
      <c r="II56" s="121"/>
      <c r="IJ56" s="121"/>
      <c r="IK56" s="121"/>
      <c r="IL56" s="121"/>
      <c r="IM56" s="121"/>
      <c r="IN56" s="121"/>
      <c r="IO56" s="121"/>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36"/>
      <c r="LW56" s="36"/>
      <c r="LX56" s="36"/>
      <c r="LY56" s="36"/>
      <c r="LZ56" s="36"/>
      <c r="MA56" s="36"/>
      <c r="MB56" s="36"/>
      <c r="MC56" s="36"/>
      <c r="MD56" s="36"/>
      <c r="ME56" s="36"/>
      <c r="MF56" s="36"/>
      <c r="MG56" s="36"/>
      <c r="MH56" s="36"/>
      <c r="MI56" s="36"/>
      <c r="MJ56" s="36"/>
      <c r="MK56" s="36"/>
      <c r="ML56" s="36"/>
      <c r="MM56" s="36"/>
      <c r="MN56" s="36"/>
      <c r="MO56" s="36"/>
      <c r="MP56" s="36"/>
      <c r="MQ56" s="36"/>
      <c r="MR56" s="36"/>
      <c r="MS56" s="36"/>
      <c r="MT56" s="36"/>
      <c r="MU56" s="36"/>
      <c r="MV56" s="36"/>
      <c r="MW56" s="36"/>
      <c r="MX56" s="36"/>
      <c r="MY56" s="36"/>
      <c r="MZ56" s="36"/>
      <c r="NA56" s="36"/>
      <c r="NB56" s="36"/>
      <c r="NC56" s="36"/>
      <c r="ND56" s="36"/>
      <c r="NE56" s="36"/>
      <c r="NF56" s="36"/>
      <c r="NG56" s="36"/>
      <c r="NH56" s="36"/>
      <c r="NI56" s="36"/>
      <c r="NJ56" s="36"/>
      <c r="NK56" s="36"/>
      <c r="NL56" s="36"/>
      <c r="NM56" s="36"/>
      <c r="NN56" s="36"/>
      <c r="NO56" s="36"/>
      <c r="NP56" s="36"/>
      <c r="NQ56" s="36"/>
      <c r="NR56" s="36"/>
      <c r="NS56" s="36"/>
      <c r="NT56" s="36"/>
      <c r="NU56" s="36"/>
      <c r="NV56" s="36"/>
      <c r="NW56" s="36"/>
      <c r="NX56" s="36"/>
      <c r="NY56" s="36"/>
      <c r="NZ56" s="36"/>
      <c r="OA56" s="36"/>
      <c r="OB56" s="36"/>
      <c r="OC56" s="36"/>
      <c r="OD56" s="36"/>
      <c r="OE56" s="36"/>
      <c r="OF56" s="36"/>
      <c r="OG56" s="36"/>
      <c r="OH56" s="36"/>
      <c r="OI56" s="36"/>
      <c r="OJ56" s="36"/>
      <c r="OK56" s="36"/>
      <c r="OL56" s="36"/>
      <c r="OM56" s="36"/>
      <c r="ON56" s="36"/>
      <c r="OO56" s="36"/>
      <c r="OP56" s="36"/>
      <c r="OQ56" s="36"/>
      <c r="OR56" s="36"/>
      <c r="OS56" s="36"/>
      <c r="OT56" s="36"/>
      <c r="OU56" s="36"/>
      <c r="OV56" s="36"/>
      <c r="OW56" s="36"/>
      <c r="OX56" s="36"/>
      <c r="OY56" s="36"/>
      <c r="OZ56" s="36"/>
      <c r="PA56" s="36"/>
      <c r="PB56" s="36"/>
      <c r="PC56" s="36"/>
      <c r="PD56" s="36"/>
      <c r="PE56" s="36"/>
      <c r="PF56" s="36"/>
      <c r="PG56" s="36"/>
      <c r="PH56" s="36"/>
      <c r="PI56" s="36"/>
      <c r="PJ56" s="36"/>
      <c r="PK56" s="36"/>
      <c r="PL56" s="36"/>
      <c r="PM56" s="36"/>
      <c r="PN56" s="36"/>
      <c r="PO56" s="36"/>
      <c r="PP56" s="36"/>
      <c r="PQ56" s="36"/>
      <c r="PR56" s="36"/>
      <c r="PS56" s="36"/>
      <c r="PT56" s="36"/>
      <c r="PU56" s="36"/>
      <c r="PV56" s="36"/>
      <c r="PW56" s="36"/>
      <c r="PX56" s="36"/>
      <c r="PY56" s="36"/>
      <c r="PZ56" s="36"/>
      <c r="QA56" s="36"/>
      <c r="QB56" s="36"/>
      <c r="QC56" s="36"/>
      <c r="QD56" s="36"/>
      <c r="QE56" s="36"/>
      <c r="QF56" s="36"/>
      <c r="QG56" s="36"/>
      <c r="QH56" s="36"/>
      <c r="QI56" s="36"/>
      <c r="QJ56" s="36"/>
      <c r="QK56" s="36"/>
      <c r="QL56" s="36"/>
      <c r="QM56" s="36"/>
      <c r="QN56" s="36"/>
      <c r="QO56" s="36"/>
      <c r="QP56" s="36"/>
      <c r="QQ56" s="36"/>
      <c r="QR56" s="36"/>
      <c r="QS56" s="36"/>
      <c r="QT56" s="36"/>
      <c r="QU56" s="36"/>
      <c r="QV56" s="36"/>
      <c r="QW56" s="36"/>
      <c r="QX56" s="36"/>
      <c r="QY56" s="36"/>
      <c r="QZ56" s="36"/>
      <c r="RA56" s="36"/>
      <c r="RB56" s="36"/>
      <c r="RC56" s="36"/>
      <c r="RD56" s="36"/>
      <c r="RE56" s="36"/>
      <c r="RF56" s="36"/>
      <c r="RG56" s="36"/>
      <c r="RH56" s="36"/>
      <c r="RI56" s="36"/>
      <c r="RJ56" s="36"/>
      <c r="RK56" s="36"/>
      <c r="RL56" s="36"/>
      <c r="RM56" s="36"/>
      <c r="RN56" s="36"/>
      <c r="RO56" s="36"/>
      <c r="RP56" s="36"/>
      <c r="RQ56" s="36"/>
      <c r="RR56" s="36"/>
      <c r="RS56" s="36"/>
      <c r="RT56" s="36"/>
      <c r="RU56" s="36"/>
      <c r="RV56" s="36"/>
      <c r="RW56" s="36"/>
      <c r="RX56" s="36"/>
      <c r="RY56" s="36"/>
      <c r="RZ56" s="36"/>
      <c r="SA56" s="36"/>
      <c r="SB56" s="36"/>
      <c r="SC56" s="36"/>
      <c r="SD56" s="36"/>
      <c r="SE56" s="36"/>
      <c r="SF56" s="36"/>
      <c r="SG56" s="36"/>
      <c r="SH56" s="36"/>
      <c r="SI56" s="36"/>
      <c r="SJ56" s="36"/>
      <c r="SK56" s="36"/>
      <c r="SL56" s="36"/>
      <c r="SM56" s="36"/>
      <c r="SN56" s="36"/>
      <c r="SO56" s="36"/>
      <c r="SP56" s="36"/>
      <c r="SQ56" s="36"/>
      <c r="SR56" s="36"/>
      <c r="SS56" s="36"/>
      <c r="ST56" s="36"/>
      <c r="SU56" s="36"/>
      <c r="SV56" s="36"/>
      <c r="SW56" s="36"/>
      <c r="SX56" s="36"/>
      <c r="SY56" s="36"/>
      <c r="SZ56" s="36"/>
      <c r="TA56" s="36"/>
      <c r="TB56" s="36"/>
      <c r="TC56" s="36"/>
      <c r="TD56" s="36"/>
      <c r="TE56" s="36"/>
      <c r="TF56" s="36"/>
      <c r="TG56" s="36"/>
      <c r="TH56" s="36"/>
      <c r="TI56" s="36"/>
      <c r="TJ56" s="36"/>
      <c r="TK56" s="36"/>
      <c r="TL56" s="36"/>
      <c r="TM56" s="36"/>
      <c r="TN56" s="36"/>
      <c r="TO56" s="36"/>
      <c r="TP56" s="36"/>
      <c r="TQ56" s="36"/>
      <c r="TR56" s="36"/>
      <c r="TS56" s="36"/>
      <c r="TT56" s="36"/>
      <c r="TU56" s="36"/>
      <c r="TV56" s="36"/>
      <c r="TW56" s="36"/>
      <c r="TX56" s="36"/>
      <c r="TY56" s="36"/>
      <c r="TZ56" s="36"/>
      <c r="UA56" s="36"/>
      <c r="UB56" s="36"/>
      <c r="UC56" s="36"/>
      <c r="UD56" s="36"/>
      <c r="UE56" s="36"/>
      <c r="UF56" s="36"/>
      <c r="UG56" s="36"/>
      <c r="UH56" s="36"/>
      <c r="UI56" s="36"/>
      <c r="UJ56" s="36"/>
      <c r="UK56" s="36"/>
      <c r="UL56" s="36"/>
      <c r="UM56" s="36"/>
      <c r="UN56" s="36"/>
      <c r="UO56" s="36"/>
      <c r="UP56" s="36"/>
      <c r="UQ56" s="36"/>
      <c r="UR56" s="36"/>
      <c r="US56" s="36"/>
      <c r="UT56" s="36"/>
      <c r="UU56" s="36"/>
      <c r="UV56" s="36"/>
      <c r="UW56" s="36"/>
      <c r="UX56" s="36"/>
      <c r="UY56" s="36"/>
      <c r="UZ56" s="36"/>
      <c r="VA56" s="36"/>
      <c r="VB56" s="36"/>
      <c r="VC56" s="36"/>
      <c r="VD56" s="36"/>
      <c r="VE56" s="36"/>
      <c r="VF56" s="36"/>
      <c r="VG56" s="36"/>
      <c r="VH56" s="36"/>
      <c r="VI56" s="36"/>
      <c r="VJ56" s="36"/>
      <c r="VK56" s="36"/>
      <c r="VL56" s="36"/>
      <c r="VM56" s="36"/>
      <c r="VN56" s="36"/>
      <c r="VO56" s="36"/>
      <c r="VP56" s="36"/>
      <c r="VQ56" s="36"/>
      <c r="VR56" s="36"/>
      <c r="VS56" s="36"/>
      <c r="VT56" s="36"/>
      <c r="VU56" s="36"/>
      <c r="VV56" s="36"/>
      <c r="VW56" s="36"/>
      <c r="VX56" s="36"/>
      <c r="VY56" s="36"/>
      <c r="VZ56" s="36"/>
      <c r="WA56" s="36"/>
      <c r="WB56" s="36"/>
      <c r="WC56" s="36"/>
      <c r="WD56" s="36"/>
      <c r="WE56" s="36"/>
      <c r="WF56" s="36"/>
      <c r="WG56" s="36"/>
      <c r="WH56" s="36"/>
      <c r="WI56" s="36"/>
      <c r="WJ56" s="36"/>
      <c r="WK56" s="36"/>
      <c r="WL56" s="36"/>
      <c r="WM56" s="36"/>
      <c r="WN56" s="36"/>
      <c r="WO56" s="36"/>
      <c r="WP56" s="36"/>
      <c r="WQ56" s="36"/>
      <c r="WR56" s="36"/>
      <c r="WS56" s="36"/>
      <c r="WT56" s="36"/>
      <c r="WU56" s="36"/>
      <c r="WV56" s="36"/>
      <c r="WW56" s="36"/>
      <c r="WX56" s="36"/>
      <c r="WY56" s="36"/>
      <c r="WZ56" s="36"/>
      <c r="XA56" s="36"/>
      <c r="XB56" s="36"/>
      <c r="XC56" s="36"/>
      <c r="XD56" s="36"/>
      <c r="XE56" s="36"/>
      <c r="XF56" s="36"/>
      <c r="XG56" s="36"/>
      <c r="XH56" s="36"/>
      <c r="XI56" s="36"/>
      <c r="XJ56" s="36"/>
      <c r="XK56" s="36"/>
      <c r="XL56" s="36"/>
      <c r="XM56" s="36"/>
      <c r="XN56" s="36"/>
      <c r="XO56" s="36"/>
      <c r="XP56" s="36"/>
      <c r="XQ56" s="36"/>
      <c r="XR56" s="36"/>
      <c r="XS56" s="36"/>
      <c r="XT56" s="36"/>
      <c r="XU56" s="36"/>
      <c r="XV56" s="36"/>
      <c r="XW56" s="36"/>
      <c r="XX56" s="36"/>
      <c r="XY56" s="36"/>
      <c r="XZ56" s="36"/>
      <c r="YA56" s="36"/>
      <c r="YB56" s="36"/>
      <c r="YC56" s="36"/>
      <c r="YD56" s="36"/>
      <c r="YE56" s="36"/>
      <c r="YF56" s="36"/>
      <c r="YG56" s="36"/>
      <c r="YH56" s="36"/>
      <c r="YI56" s="36"/>
      <c r="YJ56" s="36"/>
      <c r="YK56" s="36"/>
      <c r="YL56" s="36"/>
      <c r="YM56" s="36"/>
      <c r="YN56" s="36"/>
      <c r="YO56" s="36"/>
      <c r="YP56" s="36"/>
      <c r="YQ56" s="36"/>
      <c r="YR56" s="36"/>
      <c r="YS56" s="36"/>
      <c r="YT56" s="36"/>
      <c r="YU56" s="36"/>
      <c r="YV56" s="36"/>
      <c r="YW56" s="36"/>
      <c r="YX56" s="36"/>
      <c r="YY56" s="36"/>
      <c r="YZ56" s="36"/>
      <c r="ZA56" s="36"/>
      <c r="ZB56" s="36"/>
      <c r="ZC56" s="36"/>
      <c r="ZD56" s="36"/>
      <c r="ZE56" s="36"/>
      <c r="ZF56" s="36"/>
      <c r="ZG56" s="36"/>
      <c r="ZH56" s="36"/>
      <c r="ZI56" s="36"/>
      <c r="ZJ56" s="36"/>
      <c r="ZK56" s="36"/>
      <c r="ZL56" s="36"/>
      <c r="ZM56" s="36"/>
      <c r="ZN56" s="36"/>
      <c r="ZO56" s="36"/>
      <c r="ZP56" s="36"/>
      <c r="ZQ56" s="36"/>
      <c r="ZR56" s="36"/>
      <c r="ZS56" s="36"/>
      <c r="ZT56" s="36"/>
      <c r="ZU56" s="36"/>
      <c r="ZV56" s="36"/>
      <c r="ZW56" s="36"/>
      <c r="ZX56" s="36"/>
      <c r="ZY56" s="36"/>
      <c r="ZZ56" s="36"/>
      <c r="AAA56" s="36"/>
      <c r="AAB56" s="36"/>
      <c r="AAC56" s="36"/>
      <c r="AAD56" s="36"/>
      <c r="AAE56" s="36"/>
      <c r="AAF56" s="36"/>
      <c r="AAG56" s="36"/>
      <c r="AAH56" s="36"/>
      <c r="AAI56" s="36"/>
      <c r="AAJ56" s="36"/>
      <c r="AAK56" s="36"/>
      <c r="AAL56" s="36"/>
      <c r="AAM56" s="36"/>
      <c r="AAN56" s="36"/>
      <c r="AAO56" s="36"/>
      <c r="AAP56" s="36"/>
      <c r="AAQ56" s="36"/>
      <c r="AAR56" s="36"/>
      <c r="AAS56" s="36"/>
      <c r="AAT56" s="36"/>
      <c r="AAU56" s="36"/>
      <c r="AAV56" s="36"/>
      <c r="AAW56" s="36"/>
      <c r="AAX56" s="36"/>
      <c r="AAY56" s="36"/>
      <c r="AAZ56" s="36"/>
      <c r="ABA56" s="36"/>
      <c r="ABB56" s="36"/>
      <c r="ABC56" s="36"/>
      <c r="ABD56" s="36"/>
      <c r="ABE56" s="36"/>
      <c r="ABF56" s="36"/>
      <c r="ABG56" s="36"/>
      <c r="ABH56" s="36"/>
      <c r="ABI56" s="36"/>
      <c r="ABJ56" s="36"/>
      <c r="ABK56" s="36"/>
      <c r="ABL56" s="36"/>
      <c r="ABM56" s="36"/>
      <c r="ABN56" s="36"/>
      <c r="ABO56" s="36"/>
      <c r="ABP56" s="36"/>
      <c r="ABQ56" s="36"/>
      <c r="ABR56" s="36"/>
      <c r="ABS56" s="36"/>
      <c r="ABT56" s="36"/>
      <c r="ABU56" s="36"/>
      <c r="ABV56" s="36"/>
      <c r="ABW56" s="36"/>
      <c r="ABX56" s="36"/>
      <c r="ABY56" s="36"/>
      <c r="ABZ56" s="36"/>
      <c r="ACA56" s="36"/>
      <c r="ACB56" s="36"/>
      <c r="ACC56" s="36"/>
      <c r="ACD56" s="36"/>
      <c r="ACE56" s="36"/>
      <c r="ACF56" s="36"/>
      <c r="ACG56" s="36"/>
      <c r="ACH56" s="36"/>
      <c r="ACI56" s="36"/>
      <c r="ACJ56" s="36"/>
      <c r="ACK56" s="36"/>
      <c r="ACL56" s="36"/>
      <c r="ACM56" s="36"/>
      <c r="ACN56" s="36"/>
      <c r="ACO56" s="36"/>
      <c r="ACP56" s="36"/>
      <c r="ACQ56" s="36"/>
      <c r="ACR56" s="36"/>
      <c r="ACS56" s="36"/>
      <c r="ACT56" s="36"/>
      <c r="ACU56" s="36"/>
      <c r="ACV56" s="36"/>
      <c r="ACW56" s="36"/>
      <c r="ACX56" s="36"/>
      <c r="ACY56" s="36"/>
      <c r="ACZ56" s="36"/>
      <c r="ADA56" s="36"/>
      <c r="ADB56" s="36"/>
      <c r="ADC56" s="36"/>
      <c r="ADD56" s="36"/>
      <c r="ADE56" s="36"/>
      <c r="ADF56" s="36"/>
      <c r="ADG56" s="36"/>
      <c r="ADH56" s="36"/>
      <c r="ADI56" s="36"/>
      <c r="ADJ56" s="36"/>
      <c r="ADK56" s="36"/>
      <c r="ADL56" s="36"/>
      <c r="ADM56" s="36"/>
      <c r="ADN56" s="36"/>
      <c r="ADO56" s="36"/>
      <c r="ADP56" s="36"/>
      <c r="ADQ56" s="36"/>
      <c r="ADR56" s="36"/>
      <c r="ADS56" s="36"/>
      <c r="ADT56" s="36"/>
      <c r="ADU56" s="36"/>
      <c r="ADV56" s="36"/>
      <c r="ADW56" s="36"/>
      <c r="ADX56" s="36"/>
      <c r="ADY56" s="36"/>
      <c r="ADZ56" s="36"/>
      <c r="AEA56" s="36"/>
      <c r="AEB56" s="36"/>
      <c r="AEC56" s="36"/>
      <c r="AED56" s="36"/>
      <c r="AEE56" s="36"/>
      <c r="AEF56" s="36"/>
      <c r="AEG56" s="36"/>
      <c r="AEH56" s="36"/>
      <c r="AEI56" s="36"/>
      <c r="AEJ56" s="36"/>
      <c r="AEK56" s="36"/>
      <c r="AEL56" s="36"/>
      <c r="AEM56" s="36"/>
      <c r="AEN56" s="36"/>
      <c r="AEO56" s="36"/>
      <c r="AEP56" s="36"/>
      <c r="AEQ56" s="36"/>
      <c r="AER56" s="36"/>
      <c r="AES56" s="36"/>
      <c r="AET56" s="36"/>
      <c r="AEU56" s="36"/>
      <c r="AEV56" s="36"/>
      <c r="AEW56" s="36"/>
      <c r="AEX56" s="36"/>
      <c r="AEY56" s="36"/>
      <c r="AEZ56" s="36"/>
      <c r="AFA56" s="36"/>
      <c r="AFB56" s="36"/>
      <c r="AFC56" s="36"/>
      <c r="AFD56" s="36"/>
      <c r="AFE56" s="36"/>
      <c r="AFF56" s="36"/>
      <c r="AFG56" s="36"/>
      <c r="AFH56" s="36"/>
      <c r="AFI56" s="36"/>
      <c r="AFJ56" s="36"/>
      <c r="AFK56" s="36"/>
      <c r="AFL56" s="36"/>
      <c r="AFM56" s="36"/>
      <c r="AFN56" s="36"/>
      <c r="AFO56" s="36"/>
      <c r="AFP56" s="36"/>
      <c r="AFQ56" s="36"/>
      <c r="AFR56" s="36"/>
      <c r="AFS56" s="36"/>
      <c r="AFT56" s="36"/>
      <c r="AFU56" s="36"/>
      <c r="AFV56" s="36"/>
      <c r="AFW56" s="36"/>
      <c r="AFX56" s="36"/>
      <c r="AFY56" s="36"/>
      <c r="AFZ56" s="36"/>
      <c r="AGA56" s="36"/>
      <c r="AGB56" s="36"/>
      <c r="AGC56" s="36"/>
      <c r="AGD56" s="36"/>
      <c r="AGE56" s="36"/>
      <c r="AGF56" s="36"/>
      <c r="AGG56" s="36"/>
      <c r="AGH56" s="36"/>
      <c r="AGI56" s="36"/>
      <c r="AGJ56" s="36"/>
      <c r="AGK56" s="36"/>
      <c r="AGL56" s="36"/>
      <c r="AGM56" s="36"/>
      <c r="AGN56" s="36"/>
      <c r="AGO56" s="36"/>
      <c r="AGP56" s="36"/>
      <c r="AGQ56" s="36"/>
      <c r="AGR56" s="36"/>
      <c r="AGS56" s="36"/>
      <c r="AGT56" s="36"/>
      <c r="AGU56" s="36"/>
      <c r="AGV56" s="36"/>
      <c r="AGW56" s="36"/>
      <c r="AGX56" s="36"/>
      <c r="AGY56" s="36"/>
      <c r="AGZ56" s="36"/>
      <c r="AHA56" s="36"/>
      <c r="AHB56" s="36"/>
      <c r="AHC56" s="36"/>
      <c r="AHD56" s="36"/>
      <c r="AHE56" s="36"/>
      <c r="AHF56" s="36"/>
      <c r="AHG56" s="36"/>
      <c r="AHH56" s="36"/>
      <c r="AHI56" s="36"/>
      <c r="AHJ56" s="36"/>
      <c r="AHK56" s="36"/>
      <c r="AHL56" s="36"/>
      <c r="AHM56" s="36"/>
      <c r="AHN56" s="36"/>
      <c r="AHO56" s="36"/>
      <c r="AHP56" s="36"/>
      <c r="AHQ56" s="36"/>
      <c r="AHR56" s="36"/>
      <c r="AHS56" s="36"/>
      <c r="AHT56" s="36"/>
      <c r="AHU56" s="36"/>
      <c r="AHV56" s="36"/>
      <c r="AHW56" s="36"/>
      <c r="AHX56" s="36"/>
      <c r="AHY56" s="36"/>
      <c r="AHZ56" s="36"/>
      <c r="AIA56" s="36"/>
      <c r="AIB56" s="36"/>
      <c r="AIC56" s="36"/>
      <c r="AID56" s="36"/>
      <c r="AIE56" s="36"/>
      <c r="AIF56" s="36"/>
      <c r="AIG56" s="36"/>
      <c r="AIH56" s="36"/>
      <c r="AII56" s="36"/>
      <c r="AIJ56" s="36"/>
      <c r="AIK56" s="36"/>
      <c r="AIL56" s="36"/>
      <c r="AIM56" s="36"/>
      <c r="AIN56" s="36"/>
      <c r="AIO56" s="36"/>
      <c r="AIP56" s="36"/>
      <c r="AIQ56" s="36"/>
      <c r="AIR56" s="36"/>
      <c r="AIS56" s="36"/>
      <c r="AIT56" s="36"/>
      <c r="AIU56" s="36"/>
      <c r="AIV56" s="36"/>
      <c r="AIW56" s="36"/>
      <c r="AIX56" s="36"/>
      <c r="AIY56" s="36"/>
      <c r="AIZ56" s="36"/>
      <c r="AJA56" s="36"/>
      <c r="AJB56" s="36"/>
      <c r="AJC56" s="36"/>
      <c r="AJD56" s="36"/>
      <c r="AJE56" s="36"/>
      <c r="AJF56" s="36"/>
      <c r="AJG56" s="36"/>
      <c r="AJH56" s="36"/>
      <c r="AJI56" s="36"/>
      <c r="AJJ56" s="36"/>
      <c r="AJK56" s="36"/>
      <c r="AJL56" s="36"/>
      <c r="AJM56" s="36"/>
      <c r="AJN56" s="36"/>
      <c r="AJO56" s="36"/>
      <c r="AJP56" s="36"/>
      <c r="AJQ56" s="36"/>
      <c r="AJR56" s="36"/>
      <c r="AJS56" s="36"/>
      <c r="AJT56" s="36"/>
      <c r="AJU56" s="36"/>
      <c r="AJV56" s="36"/>
      <c r="AJW56" s="36"/>
      <c r="AJX56" s="36"/>
      <c r="AJY56" s="36"/>
      <c r="AJZ56" s="36"/>
      <c r="AKA56" s="36"/>
      <c r="AKB56" s="36"/>
      <c r="AKC56" s="36"/>
      <c r="AKD56" s="36"/>
      <c r="AKE56" s="36"/>
      <c r="AKF56" s="36"/>
      <c r="AKG56" s="36"/>
      <c r="AKH56" s="36"/>
      <c r="AKI56" s="36"/>
      <c r="AKJ56" s="36"/>
      <c r="AKK56" s="36"/>
      <c r="AKL56" s="36"/>
      <c r="AKM56" s="36"/>
      <c r="AKN56" s="36"/>
      <c r="AKO56" s="36"/>
      <c r="AKP56" s="36"/>
      <c r="AKQ56" s="36"/>
      <c r="AKR56" s="36"/>
      <c r="AKS56" s="36"/>
      <c r="AKT56" s="36"/>
      <c r="AKU56" s="36"/>
      <c r="AKV56" s="36"/>
      <c r="AKW56" s="36"/>
      <c r="AKX56" s="36"/>
      <c r="AKY56" s="36"/>
      <c r="AKZ56" s="36"/>
      <c r="ALA56" s="36"/>
      <c r="ALB56" s="36"/>
      <c r="ALC56" s="36"/>
      <c r="ALD56" s="36"/>
      <c r="ALE56" s="36"/>
      <c r="ALF56" s="36"/>
      <c r="ALG56" s="36"/>
      <c r="ALH56" s="36"/>
      <c r="ALI56" s="36"/>
      <c r="ALJ56" s="36"/>
      <c r="ALK56" s="36"/>
      <c r="ALL56" s="36"/>
      <c r="ALM56" s="36"/>
      <c r="ALN56" s="36"/>
      <c r="ALO56" s="36"/>
      <c r="ALP56" s="36"/>
      <c r="ALQ56" s="36"/>
      <c r="ALR56" s="36"/>
      <c r="ALS56" s="36"/>
      <c r="ALT56" s="36"/>
      <c r="ALU56" s="36"/>
      <c r="ALV56" s="36"/>
      <c r="ALW56" s="36"/>
      <c r="ALX56" s="36"/>
      <c r="ALY56" s="36"/>
      <c r="ALZ56" s="36"/>
      <c r="AMA56" s="36"/>
      <c r="AMB56" s="36"/>
      <c r="AMC56" s="36"/>
      <c r="AMD56" s="36"/>
      <c r="AME56" s="36"/>
      <c r="AMF56" s="36"/>
      <c r="AMG56" s="36"/>
      <c r="AMH56" s="36"/>
      <c r="AMI56" s="36"/>
      <c r="AMJ56" s="36"/>
      <c r="AMK56" s="36"/>
      <c r="AML56" s="36"/>
      <c r="AMM56" s="36"/>
    </row>
    <row r="57" spans="1:1027" s="51" customFormat="1" ht="12.75" hidden="1" customHeight="1">
      <c r="A57" s="349"/>
      <c r="B57" s="398"/>
      <c r="C57" s="333"/>
      <c r="D57" s="8" t="s">
        <v>15</v>
      </c>
      <c r="E57" s="8"/>
      <c r="F57" s="32" t="s">
        <v>325</v>
      </c>
      <c r="G57" s="32"/>
      <c r="H57" s="266"/>
      <c r="I57" s="33" t="s">
        <v>216</v>
      </c>
      <c r="J57" s="34"/>
      <c r="K57" s="35"/>
      <c r="L57" s="35"/>
      <c r="M57" s="171"/>
      <c r="N57" s="308"/>
      <c r="O57" s="189"/>
      <c r="P57" s="75"/>
      <c r="Q57" s="75"/>
      <c r="R57" s="75"/>
      <c r="S57" s="75"/>
      <c r="T57" s="75"/>
      <c r="U57" s="75"/>
      <c r="V57" s="75"/>
      <c r="W57" s="75"/>
      <c r="X57" s="75"/>
      <c r="Y57" s="75"/>
      <c r="Z57" s="75"/>
      <c r="AA57" s="75"/>
      <c r="AB57" s="75"/>
      <c r="AC57" s="75"/>
      <c r="AD57" s="75"/>
      <c r="AE57" s="75"/>
      <c r="AF57" s="75"/>
      <c r="AG57" s="75"/>
      <c r="AH57" s="75"/>
      <c r="AI57" s="75"/>
      <c r="AJ57" s="75"/>
      <c r="AK57" s="75"/>
      <c r="AL57" s="75"/>
      <c r="AM57" s="75"/>
      <c r="AN57" s="75"/>
      <c r="AO57" s="75"/>
      <c r="AP57" s="75"/>
      <c r="AQ57" s="75"/>
      <c r="AR57" s="75"/>
      <c r="AS57" s="75"/>
      <c r="AT57" s="75"/>
      <c r="AU57" s="75"/>
      <c r="AV57" s="75"/>
      <c r="AW57" s="75"/>
      <c r="AX57" s="75"/>
      <c r="AY57" s="75"/>
      <c r="AZ57" s="75"/>
      <c r="BA57" s="75"/>
      <c r="BB57" s="34"/>
      <c r="BC57" s="75"/>
      <c r="BD57" s="34"/>
      <c r="BE57" s="34"/>
      <c r="BF57" s="34"/>
      <c r="BG57" s="34"/>
      <c r="BH57" s="75"/>
      <c r="BI57" s="34"/>
      <c r="BJ57" s="34"/>
      <c r="BK57" s="34"/>
      <c r="BL57" s="34"/>
      <c r="BM57" s="34"/>
      <c r="BN57" s="34"/>
      <c r="BO57" s="34"/>
      <c r="BP57" s="34"/>
      <c r="BQ57" s="34"/>
      <c r="BR57" s="34"/>
      <c r="BS57" s="34"/>
      <c r="BT57" s="34"/>
      <c r="BU57" s="34"/>
      <c r="BV57" s="34"/>
      <c r="BW57" s="34"/>
      <c r="BX57" s="157"/>
      <c r="BY57" s="157"/>
      <c r="BZ57" s="157"/>
      <c r="CA57" s="157"/>
      <c r="CB57" s="157"/>
      <c r="CC57" s="157"/>
      <c r="CD57" s="157"/>
      <c r="CE57" s="121"/>
      <c r="CF57" s="121"/>
      <c r="CG57" s="121"/>
      <c r="CH57" s="121"/>
      <c r="CI57" s="121"/>
      <c r="CJ57" s="121"/>
      <c r="CK57" s="121"/>
      <c r="CL57" s="121"/>
      <c r="CM57" s="121"/>
      <c r="CN57" s="121"/>
      <c r="CO57" s="121"/>
      <c r="CP57" s="121"/>
      <c r="CQ57" s="121"/>
      <c r="CR57" s="121"/>
      <c r="CS57" s="121"/>
      <c r="CT57" s="121"/>
      <c r="CU57" s="121"/>
      <c r="CV57" s="121"/>
      <c r="CW57" s="121"/>
      <c r="CX57" s="121"/>
      <c r="CY57" s="121"/>
      <c r="CZ57" s="121"/>
      <c r="DA57" s="121"/>
      <c r="DB57" s="121"/>
      <c r="DC57" s="121"/>
      <c r="DD57" s="121"/>
      <c r="DE57" s="121"/>
      <c r="DF57" s="121"/>
      <c r="DG57" s="121"/>
      <c r="DH57" s="121"/>
      <c r="DI57" s="121"/>
      <c r="DJ57" s="121"/>
      <c r="DK57" s="121"/>
      <c r="DL57" s="121"/>
      <c r="DM57" s="121"/>
      <c r="DN57" s="121"/>
      <c r="DO57" s="121"/>
      <c r="DP57" s="121"/>
      <c r="DQ57" s="121"/>
      <c r="DR57" s="121"/>
      <c r="DS57" s="121"/>
      <c r="DT57" s="121"/>
      <c r="DU57" s="121"/>
      <c r="DV57" s="121"/>
      <c r="DW57" s="121"/>
      <c r="DX57" s="121"/>
      <c r="DY57" s="121"/>
      <c r="DZ57" s="121"/>
      <c r="EA57" s="121"/>
      <c r="EB57" s="121"/>
      <c r="EC57" s="121"/>
      <c r="ED57" s="121"/>
      <c r="EE57" s="121"/>
      <c r="EF57" s="121"/>
      <c r="EG57" s="121"/>
      <c r="EH57" s="121"/>
      <c r="EI57" s="121"/>
      <c r="EJ57" s="121"/>
      <c r="EK57" s="121"/>
      <c r="EL57" s="121"/>
      <c r="EM57" s="121"/>
      <c r="EN57" s="121"/>
      <c r="EO57" s="121"/>
      <c r="EP57" s="121"/>
      <c r="EQ57" s="121"/>
      <c r="ER57" s="121"/>
      <c r="ES57" s="121"/>
      <c r="ET57" s="121"/>
      <c r="EU57" s="121"/>
      <c r="EV57" s="121"/>
      <c r="EW57" s="121"/>
      <c r="EX57" s="121"/>
      <c r="EY57" s="121"/>
      <c r="EZ57" s="121"/>
      <c r="FA57" s="121"/>
      <c r="FB57" s="121"/>
      <c r="FC57" s="121"/>
      <c r="FD57" s="121"/>
      <c r="FE57" s="121"/>
      <c r="FF57" s="121"/>
      <c r="FG57" s="121"/>
      <c r="FH57" s="121"/>
      <c r="FI57" s="121"/>
      <c r="FJ57" s="121"/>
      <c r="FK57" s="121"/>
      <c r="FL57" s="121"/>
      <c r="FM57" s="121"/>
      <c r="FN57" s="121"/>
      <c r="FO57" s="121"/>
      <c r="FP57" s="121"/>
      <c r="FQ57" s="121"/>
      <c r="FR57" s="121"/>
      <c r="FS57" s="121"/>
      <c r="FT57" s="121"/>
      <c r="FU57" s="121"/>
      <c r="FV57" s="121"/>
      <c r="FW57" s="121"/>
      <c r="FX57" s="121"/>
      <c r="FY57" s="121"/>
      <c r="FZ57" s="121"/>
      <c r="GA57" s="121"/>
      <c r="GB57" s="121"/>
      <c r="GC57" s="121"/>
      <c r="GD57" s="121"/>
      <c r="GE57" s="121"/>
      <c r="GF57" s="121"/>
      <c r="GG57" s="121"/>
      <c r="GH57" s="121"/>
      <c r="GI57" s="121"/>
      <c r="GJ57" s="121"/>
      <c r="GK57" s="121"/>
      <c r="GL57" s="121"/>
      <c r="GM57" s="121"/>
      <c r="GN57" s="121"/>
      <c r="GO57" s="121"/>
      <c r="GP57" s="121"/>
      <c r="GQ57" s="121"/>
      <c r="GR57" s="121"/>
      <c r="GS57" s="121"/>
      <c r="GT57" s="121"/>
      <c r="GU57" s="121"/>
      <c r="GV57" s="121"/>
      <c r="GW57" s="121"/>
      <c r="GX57" s="121"/>
      <c r="GY57" s="121"/>
      <c r="GZ57" s="121"/>
      <c r="HA57" s="121"/>
      <c r="HB57" s="121"/>
      <c r="HC57" s="121"/>
      <c r="HD57" s="121"/>
      <c r="HE57" s="121"/>
      <c r="HF57" s="121"/>
      <c r="HG57" s="121"/>
      <c r="HH57" s="121"/>
      <c r="HI57" s="121"/>
      <c r="HJ57" s="121"/>
      <c r="HK57" s="121"/>
      <c r="HL57" s="121"/>
      <c r="HM57" s="121"/>
      <c r="HN57" s="121"/>
      <c r="HO57" s="121"/>
      <c r="HP57" s="121"/>
      <c r="HQ57" s="121"/>
      <c r="HR57" s="121"/>
      <c r="HS57" s="121"/>
      <c r="HT57" s="121"/>
      <c r="HU57" s="121"/>
      <c r="HV57" s="121"/>
      <c r="HW57" s="121"/>
      <c r="HX57" s="121"/>
      <c r="HY57" s="121"/>
      <c r="HZ57" s="121"/>
      <c r="IA57" s="121"/>
      <c r="IB57" s="121"/>
      <c r="IC57" s="121"/>
      <c r="ID57" s="121"/>
      <c r="IE57" s="121"/>
      <c r="IF57" s="121"/>
      <c r="IG57" s="121"/>
      <c r="IH57" s="121"/>
      <c r="II57" s="121"/>
      <c r="IJ57" s="121"/>
      <c r="IK57" s="121"/>
      <c r="IL57" s="121"/>
      <c r="IM57" s="121"/>
      <c r="IN57" s="121"/>
      <c r="IO57" s="121"/>
      <c r="IP57" s="121"/>
      <c r="IQ57" s="121"/>
      <c r="IR57" s="121"/>
      <c r="IS57" s="121"/>
      <c r="IT57" s="121"/>
      <c r="IU57" s="121"/>
      <c r="IV57" s="121"/>
      <c r="IW57" s="121"/>
      <c r="IX57" s="121"/>
      <c r="IY57" s="121"/>
      <c r="IZ57" s="121"/>
      <c r="JA57" s="121"/>
      <c r="JB57" s="121"/>
      <c r="JC57" s="121"/>
      <c r="JD57" s="121"/>
      <c r="JE57" s="121"/>
      <c r="JF57" s="121"/>
      <c r="JG57" s="121"/>
      <c r="JH57" s="121"/>
      <c r="JI57" s="121"/>
      <c r="JJ57" s="121"/>
      <c r="JK57" s="121"/>
      <c r="JL57" s="121"/>
      <c r="JM57" s="121"/>
      <c r="JN57" s="121"/>
      <c r="JO57" s="121"/>
      <c r="JP57" s="121"/>
      <c r="JQ57" s="121"/>
      <c r="JR57" s="121"/>
      <c r="JS57" s="121"/>
      <c r="JT57" s="121"/>
      <c r="JU57" s="121"/>
      <c r="JV57" s="121"/>
      <c r="JW57" s="121"/>
      <c r="JX57" s="121"/>
      <c r="JY57" s="121"/>
      <c r="JZ57" s="121"/>
      <c r="KA57" s="121"/>
      <c r="KB57" s="121"/>
      <c r="KC57" s="121"/>
      <c r="KD57" s="121"/>
      <c r="KE57" s="121"/>
      <c r="KF57" s="121"/>
      <c r="KG57" s="121"/>
      <c r="KH57" s="121"/>
      <c r="KI57" s="121"/>
      <c r="KJ57" s="121"/>
      <c r="KK57" s="121"/>
      <c r="KL57" s="121"/>
      <c r="KM57" s="121"/>
      <c r="KN57" s="121"/>
      <c r="KO57" s="121"/>
      <c r="KP57" s="121"/>
      <c r="KQ57" s="121"/>
      <c r="KR57" s="121"/>
      <c r="KS57" s="121"/>
      <c r="KT57" s="121"/>
      <c r="KU57" s="121"/>
      <c r="KV57" s="121"/>
      <c r="KW57" s="121"/>
      <c r="KX57" s="121"/>
      <c r="KY57" s="121"/>
      <c r="KZ57" s="121"/>
      <c r="LA57" s="121"/>
      <c r="LB57" s="121"/>
      <c r="LC57" s="121"/>
      <c r="LD57" s="121"/>
      <c r="LE57" s="121"/>
      <c r="LF57" s="121"/>
      <c r="LG57" s="121"/>
      <c r="LH57" s="121"/>
      <c r="LI57" s="121"/>
      <c r="LJ57" s="121"/>
      <c r="LK57" s="121"/>
      <c r="LL57" s="121"/>
      <c r="LM57" s="121"/>
      <c r="LN57" s="121"/>
      <c r="LO57" s="121"/>
      <c r="LP57" s="121"/>
      <c r="LQ57" s="121"/>
      <c r="LR57" s="121"/>
      <c r="LS57" s="121"/>
      <c r="LT57" s="121"/>
      <c r="LU57" s="121"/>
      <c r="LV57" s="36"/>
      <c r="LW57" s="36"/>
      <c r="LX57" s="36"/>
      <c r="LY57" s="36"/>
      <c r="LZ57" s="36"/>
      <c r="MA57" s="36"/>
      <c r="MB57" s="36"/>
      <c r="MC57" s="36"/>
      <c r="MD57" s="36"/>
      <c r="ME57" s="36"/>
      <c r="MF57" s="36"/>
      <c r="MG57" s="36"/>
      <c r="MH57" s="36"/>
      <c r="MI57" s="36"/>
      <c r="MJ57" s="36"/>
      <c r="MK57" s="36"/>
      <c r="ML57" s="36"/>
      <c r="MM57" s="36"/>
      <c r="MN57" s="36"/>
      <c r="MO57" s="36"/>
      <c r="MP57" s="36"/>
      <c r="MQ57" s="36"/>
      <c r="MR57" s="36"/>
      <c r="MS57" s="36"/>
      <c r="MT57" s="36"/>
      <c r="MU57" s="36"/>
      <c r="MV57" s="36"/>
      <c r="MW57" s="36"/>
      <c r="MX57" s="36"/>
      <c r="MY57" s="36"/>
      <c r="MZ57" s="36"/>
      <c r="NA57" s="36"/>
      <c r="NB57" s="36"/>
      <c r="NC57" s="36"/>
      <c r="ND57" s="36"/>
      <c r="NE57" s="36"/>
      <c r="NF57" s="36"/>
      <c r="NG57" s="36"/>
      <c r="NH57" s="36"/>
      <c r="NI57" s="36"/>
      <c r="NJ57" s="36"/>
      <c r="NK57" s="36"/>
      <c r="NL57" s="36"/>
      <c r="NM57" s="36"/>
      <c r="NN57" s="36"/>
      <c r="NO57" s="36"/>
      <c r="NP57" s="36"/>
      <c r="NQ57" s="36"/>
      <c r="NR57" s="36"/>
      <c r="NS57" s="36"/>
      <c r="NT57" s="36"/>
      <c r="NU57" s="36"/>
      <c r="NV57" s="36"/>
      <c r="NW57" s="36"/>
      <c r="NX57" s="36"/>
      <c r="NY57" s="36"/>
      <c r="NZ57" s="36"/>
      <c r="OA57" s="36"/>
      <c r="OB57" s="36"/>
      <c r="OC57" s="36"/>
      <c r="OD57" s="36"/>
      <c r="OE57" s="36"/>
      <c r="OF57" s="36"/>
      <c r="OG57" s="36"/>
      <c r="OH57" s="36"/>
      <c r="OI57" s="36"/>
      <c r="OJ57" s="36"/>
      <c r="OK57" s="36"/>
      <c r="OL57" s="36"/>
      <c r="OM57" s="36"/>
      <c r="ON57" s="36"/>
      <c r="OO57" s="36"/>
      <c r="OP57" s="36"/>
      <c r="OQ57" s="36"/>
      <c r="OR57" s="36"/>
      <c r="OS57" s="36"/>
      <c r="OT57" s="36"/>
      <c r="OU57" s="36"/>
      <c r="OV57" s="36"/>
      <c r="OW57" s="36"/>
      <c r="OX57" s="36"/>
      <c r="OY57" s="36"/>
      <c r="OZ57" s="36"/>
      <c r="PA57" s="36"/>
      <c r="PB57" s="36"/>
      <c r="PC57" s="36"/>
      <c r="PD57" s="36"/>
      <c r="PE57" s="36"/>
      <c r="PF57" s="36"/>
      <c r="PG57" s="36"/>
      <c r="PH57" s="36"/>
      <c r="PI57" s="36"/>
      <c r="PJ57" s="36"/>
      <c r="PK57" s="36"/>
      <c r="PL57" s="36"/>
      <c r="PM57" s="36"/>
      <c r="PN57" s="36"/>
      <c r="PO57" s="36"/>
      <c r="PP57" s="36"/>
      <c r="PQ57" s="36"/>
      <c r="PR57" s="36"/>
      <c r="PS57" s="36"/>
      <c r="PT57" s="36"/>
      <c r="PU57" s="36"/>
      <c r="PV57" s="36"/>
      <c r="PW57" s="36"/>
      <c r="PX57" s="36"/>
      <c r="PY57" s="36"/>
      <c r="PZ57" s="36"/>
      <c r="QA57" s="36"/>
      <c r="QB57" s="36"/>
      <c r="QC57" s="36"/>
      <c r="QD57" s="36"/>
      <c r="QE57" s="36"/>
      <c r="QF57" s="36"/>
      <c r="QG57" s="36"/>
      <c r="QH57" s="36"/>
      <c r="QI57" s="36"/>
      <c r="QJ57" s="36"/>
      <c r="QK57" s="36"/>
      <c r="QL57" s="36"/>
      <c r="QM57" s="36"/>
      <c r="QN57" s="36"/>
      <c r="QO57" s="36"/>
      <c r="QP57" s="36"/>
      <c r="QQ57" s="36"/>
      <c r="QR57" s="36"/>
      <c r="QS57" s="36"/>
      <c r="QT57" s="36"/>
      <c r="QU57" s="36"/>
      <c r="QV57" s="36"/>
      <c r="QW57" s="36"/>
      <c r="QX57" s="36"/>
      <c r="QY57" s="36"/>
      <c r="QZ57" s="36"/>
      <c r="RA57" s="36"/>
      <c r="RB57" s="36"/>
      <c r="RC57" s="36"/>
      <c r="RD57" s="36"/>
      <c r="RE57" s="36"/>
      <c r="RF57" s="36"/>
      <c r="RG57" s="36"/>
      <c r="RH57" s="36"/>
      <c r="RI57" s="36"/>
      <c r="RJ57" s="36"/>
      <c r="RK57" s="36"/>
      <c r="RL57" s="36"/>
      <c r="RM57" s="36"/>
      <c r="RN57" s="36"/>
      <c r="RO57" s="36"/>
      <c r="RP57" s="36"/>
      <c r="RQ57" s="36"/>
      <c r="RR57" s="36"/>
      <c r="RS57" s="36"/>
      <c r="RT57" s="36"/>
      <c r="RU57" s="36"/>
      <c r="RV57" s="36"/>
      <c r="RW57" s="36"/>
      <c r="RX57" s="36"/>
      <c r="RY57" s="36"/>
      <c r="RZ57" s="36"/>
      <c r="SA57" s="36"/>
      <c r="SB57" s="36"/>
      <c r="SC57" s="36"/>
      <c r="SD57" s="36"/>
      <c r="SE57" s="36"/>
      <c r="SF57" s="36"/>
      <c r="SG57" s="36"/>
      <c r="SH57" s="36"/>
      <c r="SI57" s="36"/>
      <c r="SJ57" s="36"/>
      <c r="SK57" s="36"/>
      <c r="SL57" s="36"/>
      <c r="SM57" s="36"/>
      <c r="SN57" s="36"/>
      <c r="SO57" s="36"/>
      <c r="SP57" s="36"/>
      <c r="SQ57" s="36"/>
      <c r="SR57" s="36"/>
      <c r="SS57" s="36"/>
      <c r="ST57" s="36"/>
      <c r="SU57" s="36"/>
      <c r="SV57" s="36"/>
      <c r="SW57" s="36"/>
      <c r="SX57" s="36"/>
      <c r="SY57" s="36"/>
      <c r="SZ57" s="36"/>
      <c r="TA57" s="36"/>
      <c r="TB57" s="36"/>
      <c r="TC57" s="36"/>
      <c r="TD57" s="36"/>
      <c r="TE57" s="36"/>
      <c r="TF57" s="36"/>
      <c r="TG57" s="36"/>
      <c r="TH57" s="36"/>
      <c r="TI57" s="36"/>
      <c r="TJ57" s="36"/>
      <c r="TK57" s="36"/>
      <c r="TL57" s="36"/>
      <c r="TM57" s="36"/>
      <c r="TN57" s="36"/>
      <c r="TO57" s="36"/>
      <c r="TP57" s="36"/>
      <c r="TQ57" s="36"/>
      <c r="TR57" s="36"/>
      <c r="TS57" s="36"/>
      <c r="TT57" s="36"/>
      <c r="TU57" s="36"/>
      <c r="TV57" s="36"/>
      <c r="TW57" s="36"/>
      <c r="TX57" s="36"/>
      <c r="TY57" s="36"/>
      <c r="TZ57" s="36"/>
      <c r="UA57" s="36"/>
      <c r="UB57" s="36"/>
      <c r="UC57" s="36"/>
      <c r="UD57" s="36"/>
      <c r="UE57" s="36"/>
      <c r="UF57" s="36"/>
      <c r="UG57" s="36"/>
      <c r="UH57" s="36"/>
      <c r="UI57" s="36"/>
      <c r="UJ57" s="36"/>
      <c r="UK57" s="36"/>
      <c r="UL57" s="36"/>
      <c r="UM57" s="36"/>
      <c r="UN57" s="36"/>
      <c r="UO57" s="36"/>
      <c r="UP57" s="36"/>
      <c r="UQ57" s="36"/>
      <c r="UR57" s="36"/>
      <c r="US57" s="36"/>
      <c r="UT57" s="36"/>
      <c r="UU57" s="36"/>
      <c r="UV57" s="36"/>
      <c r="UW57" s="36"/>
      <c r="UX57" s="36"/>
      <c r="UY57" s="36"/>
      <c r="UZ57" s="36"/>
      <c r="VA57" s="36"/>
      <c r="VB57" s="36"/>
      <c r="VC57" s="36"/>
      <c r="VD57" s="36"/>
      <c r="VE57" s="36"/>
      <c r="VF57" s="36"/>
      <c r="VG57" s="36"/>
      <c r="VH57" s="36"/>
      <c r="VI57" s="36"/>
      <c r="VJ57" s="36"/>
      <c r="VK57" s="36"/>
      <c r="VL57" s="36"/>
      <c r="VM57" s="36"/>
      <c r="VN57" s="36"/>
      <c r="VO57" s="36"/>
      <c r="VP57" s="36"/>
      <c r="VQ57" s="36"/>
      <c r="VR57" s="36"/>
      <c r="VS57" s="36"/>
      <c r="VT57" s="36"/>
      <c r="VU57" s="36"/>
      <c r="VV57" s="36"/>
      <c r="VW57" s="36"/>
      <c r="VX57" s="36"/>
      <c r="VY57" s="36"/>
      <c r="VZ57" s="36"/>
      <c r="WA57" s="36"/>
      <c r="WB57" s="36"/>
      <c r="WC57" s="36"/>
      <c r="WD57" s="36"/>
      <c r="WE57" s="36"/>
      <c r="WF57" s="36"/>
      <c r="WG57" s="36"/>
      <c r="WH57" s="36"/>
      <c r="WI57" s="36"/>
      <c r="WJ57" s="36"/>
      <c r="WK57" s="36"/>
      <c r="WL57" s="36"/>
      <c r="WM57" s="36"/>
      <c r="WN57" s="36"/>
      <c r="WO57" s="36"/>
      <c r="WP57" s="36"/>
      <c r="WQ57" s="36"/>
      <c r="WR57" s="36"/>
      <c r="WS57" s="36"/>
      <c r="WT57" s="36"/>
      <c r="WU57" s="36"/>
      <c r="WV57" s="36"/>
      <c r="WW57" s="36"/>
      <c r="WX57" s="36"/>
      <c r="WY57" s="36"/>
      <c r="WZ57" s="36"/>
      <c r="XA57" s="36"/>
      <c r="XB57" s="36"/>
      <c r="XC57" s="36"/>
      <c r="XD57" s="36"/>
      <c r="XE57" s="36"/>
      <c r="XF57" s="36"/>
      <c r="XG57" s="36"/>
      <c r="XH57" s="36"/>
      <c r="XI57" s="36"/>
      <c r="XJ57" s="36"/>
      <c r="XK57" s="36"/>
      <c r="XL57" s="36"/>
      <c r="XM57" s="36"/>
      <c r="XN57" s="36"/>
      <c r="XO57" s="36"/>
      <c r="XP57" s="36"/>
      <c r="XQ57" s="36"/>
      <c r="XR57" s="36"/>
      <c r="XS57" s="36"/>
      <c r="XT57" s="36"/>
      <c r="XU57" s="36"/>
      <c r="XV57" s="36"/>
      <c r="XW57" s="36"/>
      <c r="XX57" s="36"/>
      <c r="XY57" s="36"/>
      <c r="XZ57" s="36"/>
      <c r="YA57" s="36"/>
      <c r="YB57" s="36"/>
      <c r="YC57" s="36"/>
      <c r="YD57" s="36"/>
      <c r="YE57" s="36"/>
      <c r="YF57" s="36"/>
      <c r="YG57" s="36"/>
      <c r="YH57" s="36"/>
      <c r="YI57" s="36"/>
      <c r="YJ57" s="36"/>
      <c r="YK57" s="36"/>
      <c r="YL57" s="36"/>
      <c r="YM57" s="36"/>
      <c r="YN57" s="36"/>
      <c r="YO57" s="36"/>
      <c r="YP57" s="36"/>
      <c r="YQ57" s="36"/>
      <c r="YR57" s="36"/>
      <c r="YS57" s="36"/>
      <c r="YT57" s="36"/>
      <c r="YU57" s="36"/>
      <c r="YV57" s="36"/>
      <c r="YW57" s="36"/>
      <c r="YX57" s="36"/>
      <c r="YY57" s="36"/>
      <c r="YZ57" s="36"/>
      <c r="ZA57" s="36"/>
      <c r="ZB57" s="36"/>
      <c r="ZC57" s="36"/>
      <c r="ZD57" s="36"/>
      <c r="ZE57" s="36"/>
      <c r="ZF57" s="36"/>
      <c r="ZG57" s="36"/>
      <c r="ZH57" s="36"/>
      <c r="ZI57" s="36"/>
      <c r="ZJ57" s="36"/>
      <c r="ZK57" s="36"/>
      <c r="ZL57" s="36"/>
      <c r="ZM57" s="36"/>
      <c r="ZN57" s="36"/>
      <c r="ZO57" s="36"/>
      <c r="ZP57" s="36"/>
      <c r="ZQ57" s="36"/>
      <c r="ZR57" s="36"/>
      <c r="ZS57" s="36"/>
      <c r="ZT57" s="36"/>
      <c r="ZU57" s="36"/>
      <c r="ZV57" s="36"/>
      <c r="ZW57" s="36"/>
      <c r="ZX57" s="36"/>
      <c r="ZY57" s="36"/>
      <c r="ZZ57" s="36"/>
      <c r="AAA57" s="36"/>
      <c r="AAB57" s="36"/>
      <c r="AAC57" s="36"/>
      <c r="AAD57" s="36"/>
      <c r="AAE57" s="36"/>
      <c r="AAF57" s="36"/>
      <c r="AAG57" s="36"/>
      <c r="AAH57" s="36"/>
      <c r="AAI57" s="36"/>
      <c r="AAJ57" s="36"/>
      <c r="AAK57" s="36"/>
      <c r="AAL57" s="36"/>
      <c r="AAM57" s="36"/>
      <c r="AAN57" s="36"/>
      <c r="AAO57" s="36"/>
      <c r="AAP57" s="36"/>
      <c r="AAQ57" s="36"/>
      <c r="AAR57" s="36"/>
      <c r="AAS57" s="36"/>
      <c r="AAT57" s="36"/>
      <c r="AAU57" s="36"/>
      <c r="AAV57" s="36"/>
      <c r="AAW57" s="36"/>
      <c r="AAX57" s="36"/>
      <c r="AAY57" s="36"/>
      <c r="AAZ57" s="36"/>
      <c r="ABA57" s="36"/>
      <c r="ABB57" s="36"/>
      <c r="ABC57" s="36"/>
      <c r="ABD57" s="36"/>
      <c r="ABE57" s="36"/>
      <c r="ABF57" s="36"/>
      <c r="ABG57" s="36"/>
      <c r="ABH57" s="36"/>
      <c r="ABI57" s="36"/>
      <c r="ABJ57" s="36"/>
      <c r="ABK57" s="36"/>
      <c r="ABL57" s="36"/>
      <c r="ABM57" s="36"/>
      <c r="ABN57" s="36"/>
      <c r="ABO57" s="36"/>
      <c r="ABP57" s="36"/>
      <c r="ABQ57" s="36"/>
      <c r="ABR57" s="36"/>
      <c r="ABS57" s="36"/>
      <c r="ABT57" s="36"/>
      <c r="ABU57" s="36"/>
      <c r="ABV57" s="36"/>
      <c r="ABW57" s="36"/>
      <c r="ABX57" s="36"/>
      <c r="ABY57" s="36"/>
      <c r="ABZ57" s="36"/>
      <c r="ACA57" s="36"/>
      <c r="ACB57" s="36"/>
      <c r="ACC57" s="36"/>
      <c r="ACD57" s="36"/>
      <c r="ACE57" s="36"/>
      <c r="ACF57" s="36"/>
      <c r="ACG57" s="36"/>
      <c r="ACH57" s="36"/>
      <c r="ACI57" s="36"/>
      <c r="ACJ57" s="36"/>
      <c r="ACK57" s="36"/>
      <c r="ACL57" s="36"/>
      <c r="ACM57" s="36"/>
      <c r="ACN57" s="36"/>
      <c r="ACO57" s="36"/>
      <c r="ACP57" s="36"/>
      <c r="ACQ57" s="36"/>
      <c r="ACR57" s="36"/>
      <c r="ACS57" s="36"/>
      <c r="ACT57" s="36"/>
      <c r="ACU57" s="36"/>
      <c r="ACV57" s="36"/>
      <c r="ACW57" s="36"/>
      <c r="ACX57" s="36"/>
      <c r="ACY57" s="36"/>
      <c r="ACZ57" s="36"/>
      <c r="ADA57" s="36"/>
      <c r="ADB57" s="36"/>
      <c r="ADC57" s="36"/>
      <c r="ADD57" s="36"/>
      <c r="ADE57" s="36"/>
      <c r="ADF57" s="36"/>
      <c r="ADG57" s="36"/>
      <c r="ADH57" s="36"/>
      <c r="ADI57" s="36"/>
      <c r="ADJ57" s="36"/>
      <c r="ADK57" s="36"/>
      <c r="ADL57" s="36"/>
      <c r="ADM57" s="36"/>
      <c r="ADN57" s="36"/>
      <c r="ADO57" s="36"/>
      <c r="ADP57" s="36"/>
      <c r="ADQ57" s="36"/>
      <c r="ADR57" s="36"/>
      <c r="ADS57" s="36"/>
      <c r="ADT57" s="36"/>
      <c r="ADU57" s="36"/>
      <c r="ADV57" s="36"/>
      <c r="ADW57" s="36"/>
      <c r="ADX57" s="36"/>
      <c r="ADY57" s="36"/>
      <c r="ADZ57" s="36"/>
      <c r="AEA57" s="36"/>
      <c r="AEB57" s="36"/>
      <c r="AEC57" s="36"/>
      <c r="AED57" s="36"/>
      <c r="AEE57" s="36"/>
      <c r="AEF57" s="36"/>
      <c r="AEG57" s="36"/>
      <c r="AEH57" s="36"/>
      <c r="AEI57" s="36"/>
      <c r="AEJ57" s="36"/>
      <c r="AEK57" s="36"/>
      <c r="AEL57" s="36"/>
      <c r="AEM57" s="36"/>
      <c r="AEN57" s="36"/>
      <c r="AEO57" s="36"/>
      <c r="AEP57" s="36"/>
      <c r="AEQ57" s="36"/>
      <c r="AER57" s="36"/>
      <c r="AES57" s="36"/>
      <c r="AET57" s="36"/>
      <c r="AEU57" s="36"/>
      <c r="AEV57" s="36"/>
      <c r="AEW57" s="36"/>
      <c r="AEX57" s="36"/>
      <c r="AEY57" s="36"/>
      <c r="AEZ57" s="36"/>
      <c r="AFA57" s="36"/>
      <c r="AFB57" s="36"/>
      <c r="AFC57" s="36"/>
      <c r="AFD57" s="36"/>
      <c r="AFE57" s="36"/>
      <c r="AFF57" s="36"/>
      <c r="AFG57" s="36"/>
      <c r="AFH57" s="36"/>
      <c r="AFI57" s="36"/>
      <c r="AFJ57" s="36"/>
      <c r="AFK57" s="36"/>
      <c r="AFL57" s="36"/>
      <c r="AFM57" s="36"/>
      <c r="AFN57" s="36"/>
      <c r="AFO57" s="36"/>
      <c r="AFP57" s="36"/>
      <c r="AFQ57" s="36"/>
      <c r="AFR57" s="36"/>
      <c r="AFS57" s="36"/>
      <c r="AFT57" s="36"/>
      <c r="AFU57" s="36"/>
      <c r="AFV57" s="36"/>
      <c r="AFW57" s="36"/>
      <c r="AFX57" s="36"/>
      <c r="AFY57" s="36"/>
      <c r="AFZ57" s="36"/>
      <c r="AGA57" s="36"/>
      <c r="AGB57" s="36"/>
      <c r="AGC57" s="36"/>
      <c r="AGD57" s="36"/>
      <c r="AGE57" s="36"/>
      <c r="AGF57" s="36"/>
      <c r="AGG57" s="36"/>
      <c r="AGH57" s="36"/>
      <c r="AGI57" s="36"/>
      <c r="AGJ57" s="36"/>
      <c r="AGK57" s="36"/>
      <c r="AGL57" s="36"/>
      <c r="AGM57" s="36"/>
      <c r="AGN57" s="36"/>
      <c r="AGO57" s="36"/>
      <c r="AGP57" s="36"/>
      <c r="AGQ57" s="36"/>
      <c r="AGR57" s="36"/>
      <c r="AGS57" s="36"/>
      <c r="AGT57" s="36"/>
      <c r="AGU57" s="36"/>
      <c r="AGV57" s="36"/>
      <c r="AGW57" s="36"/>
      <c r="AGX57" s="36"/>
      <c r="AGY57" s="36"/>
      <c r="AGZ57" s="36"/>
      <c r="AHA57" s="36"/>
      <c r="AHB57" s="36"/>
      <c r="AHC57" s="36"/>
      <c r="AHD57" s="36"/>
      <c r="AHE57" s="36"/>
      <c r="AHF57" s="36"/>
      <c r="AHG57" s="36"/>
      <c r="AHH57" s="36"/>
      <c r="AHI57" s="36"/>
      <c r="AHJ57" s="36"/>
      <c r="AHK57" s="36"/>
      <c r="AHL57" s="36"/>
      <c r="AHM57" s="36"/>
      <c r="AHN57" s="36"/>
      <c r="AHO57" s="36"/>
      <c r="AHP57" s="36"/>
      <c r="AHQ57" s="36"/>
      <c r="AHR57" s="36"/>
      <c r="AHS57" s="36"/>
      <c r="AHT57" s="36"/>
      <c r="AHU57" s="36"/>
      <c r="AHV57" s="36"/>
      <c r="AHW57" s="36"/>
      <c r="AHX57" s="36"/>
      <c r="AHY57" s="36"/>
      <c r="AHZ57" s="36"/>
      <c r="AIA57" s="36"/>
      <c r="AIB57" s="36"/>
      <c r="AIC57" s="36"/>
      <c r="AID57" s="36"/>
      <c r="AIE57" s="36"/>
      <c r="AIF57" s="36"/>
      <c r="AIG57" s="36"/>
      <c r="AIH57" s="36"/>
      <c r="AII57" s="36"/>
      <c r="AIJ57" s="36"/>
      <c r="AIK57" s="36"/>
      <c r="AIL57" s="36"/>
      <c r="AIM57" s="36"/>
      <c r="AIN57" s="36"/>
      <c r="AIO57" s="36"/>
      <c r="AIP57" s="36"/>
      <c r="AIQ57" s="36"/>
      <c r="AIR57" s="36"/>
      <c r="AIS57" s="36"/>
      <c r="AIT57" s="36"/>
      <c r="AIU57" s="36"/>
      <c r="AIV57" s="36"/>
      <c r="AIW57" s="36"/>
      <c r="AIX57" s="36"/>
      <c r="AIY57" s="36"/>
      <c r="AIZ57" s="36"/>
      <c r="AJA57" s="36"/>
      <c r="AJB57" s="36"/>
      <c r="AJC57" s="36"/>
      <c r="AJD57" s="36"/>
      <c r="AJE57" s="36"/>
      <c r="AJF57" s="36"/>
      <c r="AJG57" s="36"/>
      <c r="AJH57" s="36"/>
      <c r="AJI57" s="36"/>
      <c r="AJJ57" s="36"/>
      <c r="AJK57" s="36"/>
      <c r="AJL57" s="36"/>
      <c r="AJM57" s="36"/>
      <c r="AJN57" s="36"/>
      <c r="AJO57" s="36"/>
      <c r="AJP57" s="36"/>
      <c r="AJQ57" s="36"/>
      <c r="AJR57" s="36"/>
      <c r="AJS57" s="36"/>
      <c r="AJT57" s="36"/>
      <c r="AJU57" s="36"/>
      <c r="AJV57" s="36"/>
      <c r="AJW57" s="36"/>
      <c r="AJX57" s="36"/>
      <c r="AJY57" s="36"/>
      <c r="AJZ57" s="36"/>
      <c r="AKA57" s="36"/>
      <c r="AKB57" s="36"/>
      <c r="AKC57" s="36"/>
      <c r="AKD57" s="36"/>
      <c r="AKE57" s="36"/>
      <c r="AKF57" s="36"/>
      <c r="AKG57" s="36"/>
      <c r="AKH57" s="36"/>
      <c r="AKI57" s="36"/>
      <c r="AKJ57" s="36"/>
      <c r="AKK57" s="36"/>
      <c r="AKL57" s="36"/>
      <c r="AKM57" s="36"/>
      <c r="AKN57" s="36"/>
      <c r="AKO57" s="36"/>
      <c r="AKP57" s="36"/>
      <c r="AKQ57" s="36"/>
      <c r="AKR57" s="36"/>
      <c r="AKS57" s="36"/>
      <c r="AKT57" s="36"/>
      <c r="AKU57" s="36"/>
      <c r="AKV57" s="36"/>
      <c r="AKW57" s="36"/>
      <c r="AKX57" s="36"/>
      <c r="AKY57" s="36"/>
      <c r="AKZ57" s="36"/>
      <c r="ALA57" s="36"/>
      <c r="ALB57" s="36"/>
      <c r="ALC57" s="36"/>
      <c r="ALD57" s="36"/>
      <c r="ALE57" s="36"/>
      <c r="ALF57" s="36"/>
      <c r="ALG57" s="36"/>
      <c r="ALH57" s="36"/>
      <c r="ALI57" s="36"/>
      <c r="ALJ57" s="36"/>
      <c r="ALK57" s="36"/>
      <c r="ALL57" s="36"/>
      <c r="ALM57" s="36"/>
      <c r="ALN57" s="36"/>
      <c r="ALO57" s="36"/>
      <c r="ALP57" s="36"/>
      <c r="ALQ57" s="36"/>
      <c r="ALR57" s="36"/>
      <c r="ALS57" s="36"/>
      <c r="ALT57" s="36"/>
      <c r="ALU57" s="36"/>
      <c r="ALV57" s="36"/>
      <c r="ALW57" s="36"/>
      <c r="ALX57" s="36"/>
      <c r="ALY57" s="36"/>
      <c r="ALZ57" s="36"/>
      <c r="AMA57" s="36"/>
      <c r="AMB57" s="36"/>
      <c r="AMC57" s="36"/>
      <c r="AMD57" s="36"/>
      <c r="AME57" s="36"/>
      <c r="AMF57" s="36"/>
      <c r="AMG57" s="36"/>
      <c r="AMH57" s="36"/>
      <c r="AMI57" s="36"/>
      <c r="AMJ57" s="36"/>
      <c r="AMK57" s="36"/>
      <c r="AML57" s="36"/>
      <c r="AMM57" s="36"/>
    </row>
    <row r="58" spans="1:1027" s="51" customFormat="1" ht="25.5">
      <c r="A58" s="350"/>
      <c r="B58" s="399"/>
      <c r="C58" s="286" t="s">
        <v>360</v>
      </c>
      <c r="D58" s="287"/>
      <c r="E58" s="287"/>
      <c r="F58" s="288"/>
      <c r="G58" s="289"/>
      <c r="H58" s="290"/>
      <c r="I58" s="291"/>
      <c r="J58" s="149"/>
      <c r="K58" s="149"/>
      <c r="L58" s="149"/>
      <c r="M58" s="175"/>
      <c r="N58" s="304" t="s">
        <v>375</v>
      </c>
      <c r="O58" s="192"/>
      <c r="P58" s="150"/>
      <c r="Q58" s="150"/>
      <c r="R58" s="150"/>
      <c r="S58" s="150"/>
      <c r="T58" s="150"/>
      <c r="U58" s="150"/>
      <c r="V58" s="150"/>
      <c r="W58" s="150"/>
      <c r="X58" s="150"/>
      <c r="Y58" s="150"/>
      <c r="Z58" s="150"/>
      <c r="AA58" s="150"/>
      <c r="AB58" s="150"/>
      <c r="AC58" s="150"/>
      <c r="AD58" s="150"/>
      <c r="AE58" s="150"/>
      <c r="AF58" s="150"/>
      <c r="AG58" s="150"/>
      <c r="AH58" s="150"/>
      <c r="AI58" s="150"/>
      <c r="AJ58" s="150"/>
      <c r="AK58" s="150"/>
      <c r="AL58" s="150"/>
      <c r="AM58" s="150"/>
      <c r="AN58" s="150"/>
      <c r="AO58" s="150"/>
      <c r="AP58" s="150"/>
      <c r="AQ58" s="150"/>
      <c r="AR58" s="150">
        <v>3.0440799317426079</v>
      </c>
      <c r="AS58" s="150">
        <v>3.0561001786927333</v>
      </c>
      <c r="AT58" s="150">
        <v>3.0678142237144455</v>
      </c>
      <c r="AU58" s="150">
        <v>3.0795282687361576</v>
      </c>
      <c r="AV58" s="150">
        <v>3.0912423137578697</v>
      </c>
      <c r="AW58" s="150">
        <v>3.1029563587795819</v>
      </c>
      <c r="AX58" s="150">
        <v>3.1146704038012936</v>
      </c>
      <c r="AY58" s="150">
        <v>3.1459194135292727</v>
      </c>
      <c r="AZ58" s="150">
        <v>3.1771684232572519</v>
      </c>
      <c r="BA58" s="150">
        <v>3.2084174329852311</v>
      </c>
      <c r="BB58" s="150">
        <v>3.2396664427132102</v>
      </c>
      <c r="BC58" s="150">
        <v>3.270915452441189</v>
      </c>
      <c r="BD58" s="150">
        <v>3.3217164772230396</v>
      </c>
      <c r="BE58" s="150">
        <v>3.3725175020048903</v>
      </c>
      <c r="BF58" s="150">
        <v>3.423318526786741</v>
      </c>
      <c r="BG58" s="150">
        <v>3.4741195515685916</v>
      </c>
      <c r="BH58" s="150">
        <v>3.5249205763504423</v>
      </c>
      <c r="BI58" s="150">
        <v>3.575721601132293</v>
      </c>
      <c r="BJ58" s="150">
        <v>3.6265226259141436</v>
      </c>
      <c r="BK58" s="150">
        <v>3.6773236506959943</v>
      </c>
      <c r="BL58" s="150">
        <v>3.728124675477845</v>
      </c>
      <c r="BM58" s="150">
        <v>3.7789257002596957</v>
      </c>
      <c r="BN58" s="150">
        <v>3.8297267250415463</v>
      </c>
      <c r="BO58" s="150">
        <v>3.880527749823397</v>
      </c>
      <c r="BP58" s="150">
        <v>3.9313287746052477</v>
      </c>
      <c r="BQ58" s="150">
        <v>3.9821297993870983</v>
      </c>
      <c r="BR58" s="150">
        <v>4.0329308241689494</v>
      </c>
      <c r="BS58" s="150">
        <v>4.0837318489508005</v>
      </c>
      <c r="BT58" s="150">
        <v>4.1345328737326517</v>
      </c>
      <c r="BU58" s="150">
        <v>4.1853338985145028</v>
      </c>
      <c r="BV58" s="150">
        <v>4.2361349232963539</v>
      </c>
      <c r="BW58" s="150">
        <v>4.2869359480782041</v>
      </c>
      <c r="BX58" s="157"/>
      <c r="BY58" s="157"/>
      <c r="BZ58" s="157"/>
      <c r="CA58" s="157"/>
      <c r="CB58" s="157"/>
      <c r="CC58" s="157"/>
      <c r="CD58" s="157"/>
      <c r="CE58" s="121"/>
      <c r="CF58" s="121"/>
      <c r="CG58" s="121"/>
      <c r="CH58" s="121"/>
      <c r="CI58" s="121"/>
      <c r="CJ58" s="121"/>
      <c r="CK58" s="121"/>
      <c r="CL58" s="121"/>
      <c r="CM58" s="121"/>
      <c r="CN58" s="121"/>
      <c r="CO58" s="121"/>
      <c r="CP58" s="121"/>
      <c r="CQ58" s="121"/>
      <c r="CR58" s="121"/>
      <c r="CS58" s="121"/>
      <c r="CT58" s="121"/>
      <c r="CU58" s="121"/>
      <c r="CV58" s="121"/>
      <c r="CW58" s="121"/>
      <c r="CX58" s="121"/>
      <c r="CY58" s="121"/>
      <c r="CZ58" s="121"/>
      <c r="DA58" s="121"/>
      <c r="DB58" s="121"/>
      <c r="DC58" s="121"/>
      <c r="DD58" s="121"/>
      <c r="DE58" s="121"/>
      <c r="DF58" s="121"/>
      <c r="DG58" s="121"/>
      <c r="DH58" s="121"/>
      <c r="DI58" s="121"/>
      <c r="DJ58" s="121"/>
      <c r="DK58" s="121"/>
      <c r="DL58" s="121"/>
      <c r="DM58" s="121"/>
      <c r="DN58" s="121"/>
      <c r="DO58" s="121"/>
      <c r="DP58" s="121"/>
      <c r="DQ58" s="121"/>
      <c r="DR58" s="121"/>
      <c r="DS58" s="121"/>
      <c r="DT58" s="121"/>
      <c r="DU58" s="121"/>
      <c r="DV58" s="121"/>
      <c r="DW58" s="121"/>
      <c r="DX58" s="121"/>
      <c r="DY58" s="121"/>
      <c r="DZ58" s="121"/>
      <c r="EA58" s="121"/>
      <c r="EB58" s="121"/>
      <c r="EC58" s="121"/>
      <c r="ED58" s="121"/>
      <c r="EE58" s="121"/>
      <c r="EF58" s="121"/>
      <c r="EG58" s="121"/>
      <c r="EH58" s="121"/>
      <c r="EI58" s="121"/>
      <c r="EJ58" s="121"/>
      <c r="EK58" s="121"/>
      <c r="EL58" s="121"/>
      <c r="EM58" s="121"/>
      <c r="EN58" s="121"/>
      <c r="EO58" s="121"/>
      <c r="EP58" s="121"/>
      <c r="EQ58" s="121"/>
      <c r="ER58" s="121"/>
      <c r="ES58" s="121"/>
      <c r="ET58" s="121"/>
      <c r="EU58" s="121"/>
      <c r="EV58" s="121"/>
      <c r="EW58" s="121"/>
      <c r="EX58" s="121"/>
      <c r="EY58" s="121"/>
      <c r="EZ58" s="121"/>
      <c r="FA58" s="121"/>
      <c r="FB58" s="121"/>
      <c r="FC58" s="121"/>
      <c r="FD58" s="121"/>
      <c r="FE58" s="121"/>
      <c r="FF58" s="121"/>
      <c r="FG58" s="121"/>
      <c r="FH58" s="121"/>
      <c r="FI58" s="121"/>
      <c r="FJ58" s="121"/>
      <c r="FK58" s="121"/>
      <c r="FL58" s="121"/>
      <c r="FM58" s="121"/>
      <c r="FN58" s="121"/>
      <c r="FO58" s="121"/>
      <c r="FP58" s="121"/>
      <c r="FQ58" s="121"/>
      <c r="FR58" s="121"/>
      <c r="FS58" s="121"/>
      <c r="FT58" s="121"/>
      <c r="FU58" s="121"/>
      <c r="FV58" s="121"/>
      <c r="FW58" s="121"/>
      <c r="FX58" s="121"/>
      <c r="FY58" s="121"/>
      <c r="FZ58" s="121"/>
      <c r="GA58" s="121"/>
      <c r="GB58" s="121"/>
      <c r="GC58" s="121"/>
      <c r="GD58" s="121"/>
      <c r="GE58" s="121"/>
      <c r="GF58" s="121"/>
      <c r="GG58" s="121"/>
      <c r="GH58" s="121"/>
      <c r="GI58" s="121"/>
      <c r="GJ58" s="121"/>
      <c r="GK58" s="121"/>
      <c r="GL58" s="121"/>
      <c r="GM58" s="121"/>
      <c r="GN58" s="121"/>
      <c r="GO58" s="121"/>
      <c r="GP58" s="121"/>
      <c r="GQ58" s="121"/>
      <c r="GR58" s="121"/>
      <c r="GS58" s="121"/>
      <c r="GT58" s="121"/>
      <c r="GU58" s="121"/>
      <c r="GV58" s="121"/>
      <c r="GW58" s="121"/>
      <c r="GX58" s="121"/>
      <c r="GY58" s="121"/>
      <c r="GZ58" s="121"/>
      <c r="HA58" s="121"/>
      <c r="HB58" s="121"/>
      <c r="HC58" s="121"/>
      <c r="HD58" s="121"/>
      <c r="HE58" s="121"/>
      <c r="HF58" s="121"/>
      <c r="HG58" s="121"/>
      <c r="HH58" s="121"/>
      <c r="HI58" s="121"/>
      <c r="HJ58" s="121"/>
      <c r="HK58" s="121"/>
      <c r="HL58" s="121"/>
      <c r="HM58" s="121"/>
      <c r="HN58" s="121"/>
      <c r="HO58" s="121"/>
      <c r="HP58" s="121"/>
      <c r="HQ58" s="121"/>
      <c r="HR58" s="121"/>
      <c r="HS58" s="121"/>
      <c r="HT58" s="121"/>
      <c r="HU58" s="121"/>
      <c r="HV58" s="121"/>
      <c r="HW58" s="121"/>
      <c r="HX58" s="121"/>
      <c r="HY58" s="121"/>
      <c r="HZ58" s="121"/>
      <c r="IA58" s="121"/>
      <c r="IB58" s="121"/>
      <c r="IC58" s="121"/>
      <c r="ID58" s="121"/>
      <c r="IE58" s="121"/>
      <c r="IF58" s="121"/>
      <c r="IG58" s="121"/>
      <c r="IH58" s="121"/>
      <c r="II58" s="121"/>
      <c r="IJ58" s="121"/>
      <c r="IK58" s="121"/>
      <c r="IL58" s="121"/>
      <c r="IM58" s="121"/>
      <c r="IN58" s="121"/>
      <c r="IO58" s="121"/>
      <c r="IP58" s="121"/>
      <c r="IQ58" s="121"/>
      <c r="IR58" s="121"/>
      <c r="IS58" s="121"/>
      <c r="IT58" s="121"/>
      <c r="IU58" s="121"/>
      <c r="IV58" s="121"/>
      <c r="IW58" s="121"/>
      <c r="IX58" s="121"/>
      <c r="IY58" s="121"/>
      <c r="IZ58" s="121"/>
      <c r="JA58" s="121"/>
      <c r="JB58" s="121"/>
      <c r="JC58" s="121"/>
      <c r="JD58" s="121"/>
      <c r="JE58" s="121"/>
      <c r="JF58" s="121"/>
      <c r="JG58" s="121"/>
      <c r="JH58" s="121"/>
      <c r="JI58" s="121"/>
      <c r="JJ58" s="121"/>
      <c r="JK58" s="121"/>
      <c r="JL58" s="121"/>
      <c r="JM58" s="121"/>
      <c r="JN58" s="121"/>
      <c r="JO58" s="121"/>
      <c r="JP58" s="121"/>
      <c r="JQ58" s="121"/>
      <c r="JR58" s="121"/>
      <c r="JS58" s="121"/>
      <c r="JT58" s="121"/>
      <c r="JU58" s="121"/>
      <c r="JV58" s="121"/>
      <c r="JW58" s="121"/>
      <c r="JX58" s="121"/>
      <c r="JY58" s="121"/>
      <c r="JZ58" s="121"/>
      <c r="KA58" s="121"/>
      <c r="KB58" s="121"/>
      <c r="KC58" s="121"/>
      <c r="KD58" s="121"/>
      <c r="KE58" s="121"/>
      <c r="KF58" s="121"/>
      <c r="KG58" s="121"/>
      <c r="KH58" s="121"/>
      <c r="KI58" s="121"/>
      <c r="KJ58" s="121"/>
      <c r="KK58" s="121"/>
      <c r="KL58" s="121"/>
      <c r="KM58" s="121"/>
      <c r="KN58" s="121"/>
      <c r="KO58" s="121"/>
      <c r="KP58" s="121"/>
      <c r="KQ58" s="121"/>
      <c r="KR58" s="121"/>
      <c r="KS58" s="121"/>
      <c r="KT58" s="121"/>
      <c r="KU58" s="121"/>
      <c r="KV58" s="121"/>
      <c r="KW58" s="121"/>
      <c r="KX58" s="121"/>
      <c r="KY58" s="121"/>
      <c r="KZ58" s="121"/>
      <c r="LA58" s="121"/>
      <c r="LB58" s="121"/>
      <c r="LC58" s="121"/>
      <c r="LD58" s="121"/>
      <c r="LE58" s="121"/>
      <c r="LF58" s="121"/>
      <c r="LG58" s="121"/>
      <c r="LH58" s="121"/>
      <c r="LI58" s="121"/>
      <c r="LJ58" s="121"/>
      <c r="LK58" s="121"/>
      <c r="LL58" s="121"/>
      <c r="LM58" s="121"/>
      <c r="LN58" s="121"/>
      <c r="LO58" s="121"/>
      <c r="LP58" s="121"/>
      <c r="LQ58" s="121"/>
      <c r="LR58" s="121"/>
      <c r="LS58" s="121"/>
      <c r="LT58" s="121"/>
      <c r="LU58" s="121"/>
      <c r="LV58" s="36"/>
      <c r="LW58" s="36"/>
      <c r="LX58" s="36"/>
      <c r="LY58" s="36"/>
      <c r="LZ58" s="36"/>
      <c r="MA58" s="36"/>
      <c r="MB58" s="36"/>
      <c r="MC58" s="36"/>
      <c r="MD58" s="36"/>
      <c r="ME58" s="36"/>
      <c r="MF58" s="36"/>
      <c r="MG58" s="36"/>
      <c r="MH58" s="36"/>
      <c r="MI58" s="36"/>
      <c r="MJ58" s="36"/>
      <c r="MK58" s="36"/>
      <c r="ML58" s="36"/>
      <c r="MM58" s="36"/>
      <c r="MN58" s="36"/>
      <c r="MO58" s="36"/>
      <c r="MP58" s="36"/>
      <c r="MQ58" s="36"/>
      <c r="MR58" s="36"/>
      <c r="MS58" s="36"/>
      <c r="MT58" s="36"/>
      <c r="MU58" s="36"/>
      <c r="MV58" s="36"/>
      <c r="MW58" s="36"/>
      <c r="MX58" s="36"/>
      <c r="MY58" s="36"/>
      <c r="MZ58" s="36"/>
      <c r="NA58" s="36"/>
      <c r="NB58" s="36"/>
      <c r="NC58" s="36"/>
      <c r="ND58" s="36"/>
      <c r="NE58" s="36"/>
      <c r="NF58" s="36"/>
      <c r="NG58" s="36"/>
      <c r="NH58" s="36"/>
      <c r="NI58" s="36"/>
      <c r="NJ58" s="36"/>
      <c r="NK58" s="36"/>
      <c r="NL58" s="36"/>
      <c r="NM58" s="36"/>
      <c r="NN58" s="36"/>
      <c r="NO58" s="36"/>
      <c r="NP58" s="36"/>
      <c r="NQ58" s="36"/>
      <c r="NR58" s="36"/>
      <c r="NS58" s="36"/>
      <c r="NT58" s="36"/>
      <c r="NU58" s="36"/>
      <c r="NV58" s="36"/>
      <c r="NW58" s="36"/>
      <c r="NX58" s="36"/>
      <c r="NY58" s="36"/>
      <c r="NZ58" s="36"/>
      <c r="OA58" s="36"/>
      <c r="OB58" s="36"/>
      <c r="OC58" s="36"/>
      <c r="OD58" s="36"/>
      <c r="OE58" s="36"/>
      <c r="OF58" s="36"/>
      <c r="OG58" s="36"/>
      <c r="OH58" s="36"/>
      <c r="OI58" s="36"/>
      <c r="OJ58" s="36"/>
      <c r="OK58" s="36"/>
      <c r="OL58" s="36"/>
      <c r="OM58" s="36"/>
      <c r="ON58" s="36"/>
      <c r="OO58" s="36"/>
      <c r="OP58" s="36"/>
      <c r="OQ58" s="36"/>
      <c r="OR58" s="36"/>
      <c r="OS58" s="36"/>
      <c r="OT58" s="36"/>
      <c r="OU58" s="36"/>
      <c r="OV58" s="36"/>
      <c r="OW58" s="36"/>
      <c r="OX58" s="36"/>
      <c r="OY58" s="36"/>
      <c r="OZ58" s="36"/>
      <c r="PA58" s="36"/>
      <c r="PB58" s="36"/>
      <c r="PC58" s="36"/>
      <c r="PD58" s="36"/>
      <c r="PE58" s="36"/>
      <c r="PF58" s="36"/>
      <c r="PG58" s="36"/>
      <c r="PH58" s="36"/>
      <c r="PI58" s="36"/>
      <c r="PJ58" s="36"/>
      <c r="PK58" s="36"/>
      <c r="PL58" s="36"/>
      <c r="PM58" s="36"/>
      <c r="PN58" s="36"/>
      <c r="PO58" s="36"/>
      <c r="PP58" s="36"/>
      <c r="PQ58" s="36"/>
      <c r="PR58" s="36"/>
      <c r="PS58" s="36"/>
      <c r="PT58" s="36"/>
      <c r="PU58" s="36"/>
      <c r="PV58" s="36"/>
      <c r="PW58" s="36"/>
      <c r="PX58" s="36"/>
      <c r="PY58" s="36"/>
      <c r="PZ58" s="36"/>
      <c r="QA58" s="36"/>
      <c r="QB58" s="36"/>
      <c r="QC58" s="36"/>
      <c r="QD58" s="36"/>
      <c r="QE58" s="36"/>
      <c r="QF58" s="36"/>
      <c r="QG58" s="36"/>
      <c r="QH58" s="36"/>
      <c r="QI58" s="36"/>
      <c r="QJ58" s="36"/>
      <c r="QK58" s="36"/>
      <c r="QL58" s="36"/>
      <c r="QM58" s="36"/>
      <c r="QN58" s="36"/>
      <c r="QO58" s="36"/>
      <c r="QP58" s="36"/>
      <c r="QQ58" s="36"/>
      <c r="QR58" s="36"/>
      <c r="QS58" s="36"/>
      <c r="QT58" s="36"/>
      <c r="QU58" s="36"/>
      <c r="QV58" s="36"/>
      <c r="QW58" s="36"/>
      <c r="QX58" s="36"/>
      <c r="QY58" s="36"/>
      <c r="QZ58" s="36"/>
      <c r="RA58" s="36"/>
      <c r="RB58" s="36"/>
      <c r="RC58" s="36"/>
      <c r="RD58" s="36"/>
      <c r="RE58" s="36"/>
      <c r="RF58" s="36"/>
      <c r="RG58" s="36"/>
      <c r="RH58" s="36"/>
      <c r="RI58" s="36"/>
      <c r="RJ58" s="36"/>
      <c r="RK58" s="36"/>
      <c r="RL58" s="36"/>
      <c r="RM58" s="36"/>
      <c r="RN58" s="36"/>
      <c r="RO58" s="36"/>
      <c r="RP58" s="36"/>
      <c r="RQ58" s="36"/>
      <c r="RR58" s="36"/>
      <c r="RS58" s="36"/>
      <c r="RT58" s="36"/>
      <c r="RU58" s="36"/>
      <c r="RV58" s="36"/>
      <c r="RW58" s="36"/>
      <c r="RX58" s="36"/>
      <c r="RY58" s="36"/>
      <c r="RZ58" s="36"/>
      <c r="SA58" s="36"/>
      <c r="SB58" s="36"/>
      <c r="SC58" s="36"/>
      <c r="SD58" s="36"/>
      <c r="SE58" s="36"/>
      <c r="SF58" s="36"/>
      <c r="SG58" s="36"/>
      <c r="SH58" s="36"/>
      <c r="SI58" s="36"/>
      <c r="SJ58" s="36"/>
      <c r="SK58" s="36"/>
      <c r="SL58" s="36"/>
      <c r="SM58" s="36"/>
      <c r="SN58" s="36"/>
      <c r="SO58" s="36"/>
      <c r="SP58" s="36"/>
      <c r="SQ58" s="36"/>
      <c r="SR58" s="36"/>
      <c r="SS58" s="36"/>
      <c r="ST58" s="36"/>
      <c r="SU58" s="36"/>
      <c r="SV58" s="36"/>
      <c r="SW58" s="36"/>
      <c r="SX58" s="36"/>
      <c r="SY58" s="36"/>
      <c r="SZ58" s="36"/>
      <c r="TA58" s="36"/>
      <c r="TB58" s="36"/>
      <c r="TC58" s="36"/>
      <c r="TD58" s="36"/>
      <c r="TE58" s="36"/>
      <c r="TF58" s="36"/>
      <c r="TG58" s="36"/>
      <c r="TH58" s="36"/>
      <c r="TI58" s="36"/>
      <c r="TJ58" s="36"/>
      <c r="TK58" s="36"/>
      <c r="TL58" s="36"/>
      <c r="TM58" s="36"/>
      <c r="TN58" s="36"/>
      <c r="TO58" s="36"/>
      <c r="TP58" s="36"/>
      <c r="TQ58" s="36"/>
      <c r="TR58" s="36"/>
      <c r="TS58" s="36"/>
      <c r="TT58" s="36"/>
      <c r="TU58" s="36"/>
      <c r="TV58" s="36"/>
      <c r="TW58" s="36"/>
      <c r="TX58" s="36"/>
      <c r="TY58" s="36"/>
      <c r="TZ58" s="36"/>
      <c r="UA58" s="36"/>
      <c r="UB58" s="36"/>
      <c r="UC58" s="36"/>
      <c r="UD58" s="36"/>
      <c r="UE58" s="36"/>
      <c r="UF58" s="36"/>
      <c r="UG58" s="36"/>
      <c r="UH58" s="36"/>
      <c r="UI58" s="36"/>
      <c r="UJ58" s="36"/>
      <c r="UK58" s="36"/>
      <c r="UL58" s="36"/>
      <c r="UM58" s="36"/>
      <c r="UN58" s="36"/>
      <c r="UO58" s="36"/>
      <c r="UP58" s="36"/>
      <c r="UQ58" s="36"/>
      <c r="UR58" s="36"/>
      <c r="US58" s="36"/>
      <c r="UT58" s="36"/>
      <c r="UU58" s="36"/>
      <c r="UV58" s="36"/>
      <c r="UW58" s="36"/>
      <c r="UX58" s="36"/>
      <c r="UY58" s="36"/>
      <c r="UZ58" s="36"/>
      <c r="VA58" s="36"/>
      <c r="VB58" s="36"/>
      <c r="VC58" s="36"/>
      <c r="VD58" s="36"/>
      <c r="VE58" s="36"/>
      <c r="VF58" s="36"/>
      <c r="VG58" s="36"/>
      <c r="VH58" s="36"/>
      <c r="VI58" s="36"/>
      <c r="VJ58" s="36"/>
      <c r="VK58" s="36"/>
      <c r="VL58" s="36"/>
      <c r="VM58" s="36"/>
      <c r="VN58" s="36"/>
      <c r="VO58" s="36"/>
      <c r="VP58" s="36"/>
      <c r="VQ58" s="36"/>
      <c r="VR58" s="36"/>
      <c r="VS58" s="36"/>
      <c r="VT58" s="36"/>
      <c r="VU58" s="36"/>
      <c r="VV58" s="36"/>
      <c r="VW58" s="36"/>
      <c r="VX58" s="36"/>
      <c r="VY58" s="36"/>
      <c r="VZ58" s="36"/>
      <c r="WA58" s="36"/>
      <c r="WB58" s="36"/>
      <c r="WC58" s="36"/>
      <c r="WD58" s="36"/>
      <c r="WE58" s="36"/>
      <c r="WF58" s="36"/>
      <c r="WG58" s="36"/>
      <c r="WH58" s="36"/>
      <c r="WI58" s="36"/>
      <c r="WJ58" s="36"/>
      <c r="WK58" s="36"/>
      <c r="WL58" s="36"/>
      <c r="WM58" s="36"/>
      <c r="WN58" s="36"/>
      <c r="WO58" s="36"/>
      <c r="WP58" s="36"/>
      <c r="WQ58" s="36"/>
      <c r="WR58" s="36"/>
      <c r="WS58" s="36"/>
      <c r="WT58" s="36"/>
      <c r="WU58" s="36"/>
      <c r="WV58" s="36"/>
      <c r="WW58" s="36"/>
      <c r="WX58" s="36"/>
      <c r="WY58" s="36"/>
      <c r="WZ58" s="36"/>
      <c r="XA58" s="36"/>
      <c r="XB58" s="36"/>
      <c r="XC58" s="36"/>
      <c r="XD58" s="36"/>
      <c r="XE58" s="36"/>
      <c r="XF58" s="36"/>
      <c r="XG58" s="36"/>
      <c r="XH58" s="36"/>
      <c r="XI58" s="36"/>
      <c r="XJ58" s="36"/>
      <c r="XK58" s="36"/>
      <c r="XL58" s="36"/>
      <c r="XM58" s="36"/>
      <c r="XN58" s="36"/>
      <c r="XO58" s="36"/>
      <c r="XP58" s="36"/>
      <c r="XQ58" s="36"/>
      <c r="XR58" s="36"/>
      <c r="XS58" s="36"/>
      <c r="XT58" s="36"/>
      <c r="XU58" s="36"/>
      <c r="XV58" s="36"/>
      <c r="XW58" s="36"/>
      <c r="XX58" s="36"/>
      <c r="XY58" s="36"/>
      <c r="XZ58" s="36"/>
      <c r="YA58" s="36"/>
      <c r="YB58" s="36"/>
      <c r="YC58" s="36"/>
      <c r="YD58" s="36"/>
      <c r="YE58" s="36"/>
      <c r="YF58" s="36"/>
      <c r="YG58" s="36"/>
      <c r="YH58" s="36"/>
      <c r="YI58" s="36"/>
      <c r="YJ58" s="36"/>
      <c r="YK58" s="36"/>
      <c r="YL58" s="36"/>
      <c r="YM58" s="36"/>
      <c r="YN58" s="36"/>
      <c r="YO58" s="36"/>
      <c r="YP58" s="36"/>
      <c r="YQ58" s="36"/>
      <c r="YR58" s="36"/>
      <c r="YS58" s="36"/>
      <c r="YT58" s="36"/>
      <c r="YU58" s="36"/>
      <c r="YV58" s="36"/>
      <c r="YW58" s="36"/>
      <c r="YX58" s="36"/>
      <c r="YY58" s="36"/>
      <c r="YZ58" s="36"/>
      <c r="ZA58" s="36"/>
      <c r="ZB58" s="36"/>
      <c r="ZC58" s="36"/>
      <c r="ZD58" s="36"/>
      <c r="ZE58" s="36"/>
      <c r="ZF58" s="36"/>
      <c r="ZG58" s="36"/>
      <c r="ZH58" s="36"/>
      <c r="ZI58" s="36"/>
      <c r="ZJ58" s="36"/>
      <c r="ZK58" s="36"/>
      <c r="ZL58" s="36"/>
      <c r="ZM58" s="36"/>
      <c r="ZN58" s="36"/>
      <c r="ZO58" s="36"/>
      <c r="ZP58" s="36"/>
      <c r="ZQ58" s="36"/>
      <c r="ZR58" s="36"/>
      <c r="ZS58" s="36"/>
      <c r="ZT58" s="36"/>
      <c r="ZU58" s="36"/>
      <c r="ZV58" s="36"/>
      <c r="ZW58" s="36"/>
      <c r="ZX58" s="36"/>
      <c r="ZY58" s="36"/>
      <c r="ZZ58" s="36"/>
      <c r="AAA58" s="36"/>
      <c r="AAB58" s="36"/>
      <c r="AAC58" s="36"/>
      <c r="AAD58" s="36"/>
      <c r="AAE58" s="36"/>
      <c r="AAF58" s="36"/>
      <c r="AAG58" s="36"/>
      <c r="AAH58" s="36"/>
      <c r="AAI58" s="36"/>
      <c r="AAJ58" s="36"/>
      <c r="AAK58" s="36"/>
      <c r="AAL58" s="36"/>
      <c r="AAM58" s="36"/>
      <c r="AAN58" s="36"/>
      <c r="AAO58" s="36"/>
      <c r="AAP58" s="36"/>
      <c r="AAQ58" s="36"/>
      <c r="AAR58" s="36"/>
      <c r="AAS58" s="36"/>
      <c r="AAT58" s="36"/>
      <c r="AAU58" s="36"/>
      <c r="AAV58" s="36"/>
      <c r="AAW58" s="36"/>
      <c r="AAX58" s="36"/>
      <c r="AAY58" s="36"/>
      <c r="AAZ58" s="36"/>
      <c r="ABA58" s="36"/>
      <c r="ABB58" s="36"/>
      <c r="ABC58" s="36"/>
      <c r="ABD58" s="36"/>
      <c r="ABE58" s="36"/>
      <c r="ABF58" s="36"/>
      <c r="ABG58" s="36"/>
      <c r="ABH58" s="36"/>
      <c r="ABI58" s="36"/>
      <c r="ABJ58" s="36"/>
      <c r="ABK58" s="36"/>
      <c r="ABL58" s="36"/>
      <c r="ABM58" s="36"/>
      <c r="ABN58" s="36"/>
      <c r="ABO58" s="36"/>
      <c r="ABP58" s="36"/>
      <c r="ABQ58" s="36"/>
      <c r="ABR58" s="36"/>
      <c r="ABS58" s="36"/>
      <c r="ABT58" s="36"/>
      <c r="ABU58" s="36"/>
      <c r="ABV58" s="36"/>
      <c r="ABW58" s="36"/>
      <c r="ABX58" s="36"/>
      <c r="ABY58" s="36"/>
      <c r="ABZ58" s="36"/>
      <c r="ACA58" s="36"/>
      <c r="ACB58" s="36"/>
      <c r="ACC58" s="36"/>
      <c r="ACD58" s="36"/>
      <c r="ACE58" s="36"/>
      <c r="ACF58" s="36"/>
      <c r="ACG58" s="36"/>
      <c r="ACH58" s="36"/>
      <c r="ACI58" s="36"/>
      <c r="ACJ58" s="36"/>
      <c r="ACK58" s="36"/>
      <c r="ACL58" s="36"/>
      <c r="ACM58" s="36"/>
      <c r="ACN58" s="36"/>
      <c r="ACO58" s="36"/>
      <c r="ACP58" s="36"/>
      <c r="ACQ58" s="36"/>
      <c r="ACR58" s="36"/>
      <c r="ACS58" s="36"/>
      <c r="ACT58" s="36"/>
      <c r="ACU58" s="36"/>
      <c r="ACV58" s="36"/>
      <c r="ACW58" s="36"/>
      <c r="ACX58" s="36"/>
      <c r="ACY58" s="36"/>
      <c r="ACZ58" s="36"/>
      <c r="ADA58" s="36"/>
      <c r="ADB58" s="36"/>
      <c r="ADC58" s="36"/>
      <c r="ADD58" s="36"/>
      <c r="ADE58" s="36"/>
      <c r="ADF58" s="36"/>
      <c r="ADG58" s="36"/>
      <c r="ADH58" s="36"/>
      <c r="ADI58" s="36"/>
      <c r="ADJ58" s="36"/>
      <c r="ADK58" s="36"/>
      <c r="ADL58" s="36"/>
      <c r="ADM58" s="36"/>
      <c r="ADN58" s="36"/>
      <c r="ADO58" s="36"/>
      <c r="ADP58" s="36"/>
      <c r="ADQ58" s="36"/>
      <c r="ADR58" s="36"/>
      <c r="ADS58" s="36"/>
      <c r="ADT58" s="36"/>
      <c r="ADU58" s="36"/>
      <c r="ADV58" s="36"/>
      <c r="ADW58" s="36"/>
      <c r="ADX58" s="36"/>
      <c r="ADY58" s="36"/>
      <c r="ADZ58" s="36"/>
      <c r="AEA58" s="36"/>
      <c r="AEB58" s="36"/>
      <c r="AEC58" s="36"/>
      <c r="AED58" s="36"/>
      <c r="AEE58" s="36"/>
      <c r="AEF58" s="36"/>
      <c r="AEG58" s="36"/>
      <c r="AEH58" s="36"/>
      <c r="AEI58" s="36"/>
      <c r="AEJ58" s="36"/>
      <c r="AEK58" s="36"/>
      <c r="AEL58" s="36"/>
      <c r="AEM58" s="36"/>
      <c r="AEN58" s="36"/>
      <c r="AEO58" s="36"/>
      <c r="AEP58" s="36"/>
      <c r="AEQ58" s="36"/>
      <c r="AER58" s="36"/>
      <c r="AES58" s="36"/>
      <c r="AET58" s="36"/>
      <c r="AEU58" s="36"/>
      <c r="AEV58" s="36"/>
      <c r="AEW58" s="36"/>
      <c r="AEX58" s="36"/>
      <c r="AEY58" s="36"/>
      <c r="AEZ58" s="36"/>
      <c r="AFA58" s="36"/>
      <c r="AFB58" s="36"/>
      <c r="AFC58" s="36"/>
      <c r="AFD58" s="36"/>
      <c r="AFE58" s="36"/>
      <c r="AFF58" s="36"/>
      <c r="AFG58" s="36"/>
      <c r="AFH58" s="36"/>
      <c r="AFI58" s="36"/>
      <c r="AFJ58" s="36"/>
      <c r="AFK58" s="36"/>
      <c r="AFL58" s="36"/>
      <c r="AFM58" s="36"/>
      <c r="AFN58" s="36"/>
      <c r="AFO58" s="36"/>
      <c r="AFP58" s="36"/>
      <c r="AFQ58" s="36"/>
      <c r="AFR58" s="36"/>
      <c r="AFS58" s="36"/>
      <c r="AFT58" s="36"/>
      <c r="AFU58" s="36"/>
      <c r="AFV58" s="36"/>
      <c r="AFW58" s="36"/>
      <c r="AFX58" s="36"/>
      <c r="AFY58" s="36"/>
      <c r="AFZ58" s="36"/>
      <c r="AGA58" s="36"/>
      <c r="AGB58" s="36"/>
      <c r="AGC58" s="36"/>
      <c r="AGD58" s="36"/>
      <c r="AGE58" s="36"/>
      <c r="AGF58" s="36"/>
      <c r="AGG58" s="36"/>
      <c r="AGH58" s="36"/>
      <c r="AGI58" s="36"/>
      <c r="AGJ58" s="36"/>
      <c r="AGK58" s="36"/>
      <c r="AGL58" s="36"/>
      <c r="AGM58" s="36"/>
      <c r="AGN58" s="36"/>
      <c r="AGO58" s="36"/>
      <c r="AGP58" s="36"/>
      <c r="AGQ58" s="36"/>
      <c r="AGR58" s="36"/>
      <c r="AGS58" s="36"/>
      <c r="AGT58" s="36"/>
      <c r="AGU58" s="36"/>
      <c r="AGV58" s="36"/>
      <c r="AGW58" s="36"/>
      <c r="AGX58" s="36"/>
      <c r="AGY58" s="36"/>
      <c r="AGZ58" s="36"/>
      <c r="AHA58" s="36"/>
      <c r="AHB58" s="36"/>
      <c r="AHC58" s="36"/>
      <c r="AHD58" s="36"/>
      <c r="AHE58" s="36"/>
      <c r="AHF58" s="36"/>
      <c r="AHG58" s="36"/>
      <c r="AHH58" s="36"/>
      <c r="AHI58" s="36"/>
      <c r="AHJ58" s="36"/>
      <c r="AHK58" s="36"/>
      <c r="AHL58" s="36"/>
      <c r="AHM58" s="36"/>
      <c r="AHN58" s="36"/>
      <c r="AHO58" s="36"/>
      <c r="AHP58" s="36"/>
      <c r="AHQ58" s="36"/>
      <c r="AHR58" s="36"/>
      <c r="AHS58" s="36"/>
      <c r="AHT58" s="36"/>
      <c r="AHU58" s="36"/>
      <c r="AHV58" s="36"/>
      <c r="AHW58" s="36"/>
      <c r="AHX58" s="36"/>
      <c r="AHY58" s="36"/>
      <c r="AHZ58" s="36"/>
      <c r="AIA58" s="36"/>
      <c r="AIB58" s="36"/>
      <c r="AIC58" s="36"/>
      <c r="AID58" s="36"/>
      <c r="AIE58" s="36"/>
      <c r="AIF58" s="36"/>
      <c r="AIG58" s="36"/>
      <c r="AIH58" s="36"/>
      <c r="AII58" s="36"/>
      <c r="AIJ58" s="36"/>
      <c r="AIK58" s="36"/>
      <c r="AIL58" s="36"/>
      <c r="AIM58" s="36"/>
      <c r="AIN58" s="36"/>
      <c r="AIO58" s="36"/>
      <c r="AIP58" s="36"/>
      <c r="AIQ58" s="36"/>
      <c r="AIR58" s="36"/>
      <c r="AIS58" s="36"/>
      <c r="AIT58" s="36"/>
      <c r="AIU58" s="36"/>
      <c r="AIV58" s="36"/>
      <c r="AIW58" s="36"/>
      <c r="AIX58" s="36"/>
      <c r="AIY58" s="36"/>
      <c r="AIZ58" s="36"/>
      <c r="AJA58" s="36"/>
      <c r="AJB58" s="36"/>
      <c r="AJC58" s="36"/>
      <c r="AJD58" s="36"/>
      <c r="AJE58" s="36"/>
      <c r="AJF58" s="36"/>
      <c r="AJG58" s="36"/>
      <c r="AJH58" s="36"/>
      <c r="AJI58" s="36"/>
      <c r="AJJ58" s="36"/>
      <c r="AJK58" s="36"/>
      <c r="AJL58" s="36"/>
      <c r="AJM58" s="36"/>
      <c r="AJN58" s="36"/>
      <c r="AJO58" s="36"/>
      <c r="AJP58" s="36"/>
      <c r="AJQ58" s="36"/>
      <c r="AJR58" s="36"/>
      <c r="AJS58" s="36"/>
      <c r="AJT58" s="36"/>
      <c r="AJU58" s="36"/>
      <c r="AJV58" s="36"/>
      <c r="AJW58" s="36"/>
      <c r="AJX58" s="36"/>
      <c r="AJY58" s="36"/>
      <c r="AJZ58" s="36"/>
      <c r="AKA58" s="36"/>
      <c r="AKB58" s="36"/>
      <c r="AKC58" s="36"/>
      <c r="AKD58" s="36"/>
      <c r="AKE58" s="36"/>
      <c r="AKF58" s="36"/>
      <c r="AKG58" s="36"/>
      <c r="AKH58" s="36"/>
      <c r="AKI58" s="36"/>
      <c r="AKJ58" s="36"/>
      <c r="AKK58" s="36"/>
      <c r="AKL58" s="36"/>
      <c r="AKM58" s="36"/>
      <c r="AKN58" s="36"/>
      <c r="AKO58" s="36"/>
      <c r="AKP58" s="36"/>
      <c r="AKQ58" s="36"/>
      <c r="AKR58" s="36"/>
      <c r="AKS58" s="36"/>
      <c r="AKT58" s="36"/>
      <c r="AKU58" s="36"/>
      <c r="AKV58" s="36"/>
      <c r="AKW58" s="36"/>
      <c r="AKX58" s="36"/>
      <c r="AKY58" s="36"/>
      <c r="AKZ58" s="36"/>
      <c r="ALA58" s="36"/>
      <c r="ALB58" s="36"/>
      <c r="ALC58" s="36"/>
      <c r="ALD58" s="36"/>
      <c r="ALE58" s="36"/>
      <c r="ALF58" s="36"/>
      <c r="ALG58" s="36"/>
      <c r="ALH58" s="36"/>
      <c r="ALI58" s="36"/>
      <c r="ALJ58" s="36"/>
      <c r="ALK58" s="36"/>
      <c r="ALL58" s="36"/>
      <c r="ALM58" s="36"/>
      <c r="ALN58" s="36"/>
      <c r="ALO58" s="36"/>
      <c r="ALP58" s="36"/>
      <c r="ALQ58" s="36"/>
      <c r="ALR58" s="36"/>
      <c r="ALS58" s="36"/>
      <c r="ALT58" s="36"/>
      <c r="ALU58" s="36"/>
      <c r="ALV58" s="36"/>
      <c r="ALW58" s="36"/>
      <c r="ALX58" s="36"/>
      <c r="ALY58" s="36"/>
      <c r="ALZ58" s="36"/>
      <c r="AMA58" s="36"/>
      <c r="AMB58" s="36"/>
      <c r="AMC58" s="36"/>
      <c r="AMD58" s="36"/>
      <c r="AME58" s="36"/>
      <c r="AMF58" s="36"/>
      <c r="AMG58" s="36"/>
      <c r="AMH58" s="36"/>
      <c r="AMI58" s="36"/>
      <c r="AMJ58" s="36"/>
      <c r="AMK58" s="36"/>
      <c r="AML58" s="36"/>
      <c r="AMM58" s="36"/>
    </row>
    <row r="59" spans="1:1027" s="30" customFormat="1">
      <c r="A59" s="26"/>
      <c r="B59" s="26"/>
      <c r="C59" s="27"/>
      <c r="D59" s="26"/>
      <c r="E59" s="26"/>
      <c r="F59" s="28"/>
      <c r="G59" s="28"/>
      <c r="H59" s="264"/>
      <c r="I59" s="28"/>
      <c r="J59" s="29"/>
      <c r="K59" s="29"/>
      <c r="L59" s="29"/>
      <c r="M59" s="169"/>
      <c r="N59" s="198"/>
      <c r="O59" s="186"/>
      <c r="P59" s="73"/>
      <c r="Q59" s="73"/>
      <c r="R59" s="73"/>
      <c r="S59" s="73"/>
      <c r="T59" s="73"/>
      <c r="U59" s="73"/>
      <c r="V59" s="73"/>
      <c r="W59" s="73"/>
      <c r="X59" s="73"/>
      <c r="Y59" s="73"/>
      <c r="Z59" s="73"/>
      <c r="AA59" s="73"/>
      <c r="AB59" s="73"/>
      <c r="AC59" s="73"/>
      <c r="AD59" s="73"/>
      <c r="AE59" s="73"/>
      <c r="AF59" s="73"/>
      <c r="AG59" s="73"/>
      <c r="AH59" s="73"/>
      <c r="AI59" s="73"/>
      <c r="AJ59" s="73"/>
      <c r="AK59" s="73"/>
      <c r="AL59" s="73"/>
      <c r="AM59" s="73"/>
      <c r="AN59" s="73"/>
      <c r="AO59" s="73"/>
      <c r="AP59" s="73"/>
      <c r="AQ59" s="73"/>
      <c r="AR59" s="73"/>
      <c r="AS59" s="73"/>
      <c r="AT59" s="73"/>
      <c r="AU59" s="73"/>
      <c r="AV59" s="73"/>
      <c r="AW59" s="73"/>
      <c r="AX59" s="73"/>
      <c r="AY59" s="73"/>
      <c r="AZ59" s="73"/>
      <c r="BA59" s="73"/>
      <c r="BB59" s="29"/>
      <c r="BC59" s="29"/>
      <c r="BD59" s="29"/>
      <c r="BE59" s="29"/>
      <c r="BF59" s="29"/>
      <c r="BG59" s="29"/>
      <c r="BH59" s="29"/>
      <c r="BI59" s="29"/>
      <c r="BJ59" s="29"/>
      <c r="BK59" s="29"/>
      <c r="BL59" s="29"/>
      <c r="BM59" s="29"/>
      <c r="BN59" s="29"/>
      <c r="BO59" s="29"/>
      <c r="BP59" s="29"/>
      <c r="BQ59" s="29"/>
      <c r="BR59" s="29"/>
      <c r="BS59" s="29"/>
      <c r="BT59" s="29"/>
      <c r="BU59" s="29"/>
      <c r="BV59" s="29"/>
      <c r="BW59" s="29"/>
      <c r="BX59" s="158"/>
      <c r="BY59" s="158"/>
      <c r="BZ59" s="158"/>
      <c r="CA59" s="158"/>
      <c r="CB59" s="158"/>
      <c r="CC59" s="158"/>
      <c r="CD59" s="158"/>
      <c r="CE59" s="154"/>
      <c r="CF59" s="154"/>
      <c r="CG59" s="154"/>
      <c r="CH59" s="154"/>
      <c r="CI59" s="154"/>
      <c r="CJ59" s="154"/>
      <c r="CK59" s="154"/>
      <c r="CL59" s="154"/>
      <c r="CM59" s="154"/>
      <c r="CN59" s="154"/>
      <c r="CO59" s="154"/>
      <c r="CP59" s="154"/>
      <c r="CQ59" s="154"/>
      <c r="CR59" s="154"/>
      <c r="CS59" s="154"/>
      <c r="CT59" s="154"/>
      <c r="CU59" s="154"/>
      <c r="CV59" s="154"/>
      <c r="CW59" s="154"/>
      <c r="CX59" s="154"/>
      <c r="CY59" s="154"/>
      <c r="CZ59" s="154"/>
      <c r="DA59" s="154"/>
      <c r="DB59" s="154"/>
      <c r="DC59" s="154"/>
      <c r="DD59" s="154"/>
      <c r="DE59" s="154"/>
      <c r="DF59" s="154"/>
      <c r="DG59" s="154"/>
      <c r="DH59" s="154"/>
      <c r="DI59" s="154"/>
      <c r="DJ59" s="154"/>
      <c r="DK59" s="154"/>
      <c r="DL59" s="154"/>
      <c r="DM59" s="154"/>
      <c r="DN59" s="154"/>
      <c r="DO59" s="154"/>
      <c r="DP59" s="154"/>
      <c r="DQ59" s="154"/>
      <c r="DR59" s="154"/>
      <c r="DS59" s="154"/>
      <c r="DT59" s="154"/>
      <c r="DU59" s="154"/>
      <c r="DV59" s="154"/>
      <c r="DW59" s="154"/>
      <c r="DX59" s="154"/>
      <c r="DY59" s="154"/>
      <c r="DZ59" s="154"/>
      <c r="EA59" s="154"/>
      <c r="EB59" s="154"/>
      <c r="EC59" s="154"/>
      <c r="ED59" s="154"/>
      <c r="EE59" s="154"/>
      <c r="EF59" s="154"/>
      <c r="EG59" s="154"/>
      <c r="EH59" s="154"/>
      <c r="EI59" s="154"/>
      <c r="EJ59" s="154"/>
      <c r="EK59" s="154"/>
      <c r="EL59" s="154"/>
      <c r="EM59" s="154"/>
      <c r="EN59" s="154"/>
      <c r="EO59" s="154"/>
      <c r="EP59" s="154"/>
      <c r="EQ59" s="154"/>
      <c r="ER59" s="154"/>
      <c r="ES59" s="154"/>
      <c r="ET59" s="154"/>
      <c r="EU59" s="154"/>
      <c r="EV59" s="154"/>
      <c r="EW59" s="154"/>
      <c r="EX59" s="154"/>
      <c r="EY59" s="154"/>
      <c r="EZ59" s="154"/>
      <c r="FA59" s="154"/>
      <c r="FB59" s="154"/>
      <c r="FC59" s="154"/>
      <c r="FD59" s="154"/>
      <c r="FE59" s="154"/>
      <c r="FF59" s="154"/>
      <c r="FG59" s="154"/>
      <c r="FH59" s="154"/>
      <c r="FI59" s="154"/>
      <c r="FJ59" s="154"/>
      <c r="FK59" s="154"/>
      <c r="FL59" s="154"/>
      <c r="FM59" s="154"/>
      <c r="FN59" s="154"/>
      <c r="FO59" s="154"/>
      <c r="FP59" s="154"/>
      <c r="FQ59" s="154"/>
      <c r="FR59" s="154"/>
      <c r="FS59" s="154"/>
      <c r="FT59" s="154"/>
      <c r="FU59" s="154"/>
      <c r="FV59" s="154"/>
      <c r="FW59" s="154"/>
      <c r="FX59" s="154"/>
      <c r="FY59" s="154"/>
      <c r="FZ59" s="154"/>
      <c r="GA59" s="154"/>
      <c r="GB59" s="154"/>
      <c r="GC59" s="154"/>
      <c r="GD59" s="154"/>
      <c r="GE59" s="154"/>
      <c r="GF59" s="154"/>
      <c r="GG59" s="154"/>
      <c r="GH59" s="154"/>
      <c r="GI59" s="154"/>
      <c r="GJ59" s="154"/>
      <c r="GK59" s="154"/>
      <c r="GL59" s="154"/>
      <c r="GM59" s="154"/>
      <c r="GN59" s="154"/>
      <c r="GO59" s="154"/>
      <c r="GP59" s="154"/>
      <c r="GQ59" s="154"/>
      <c r="GR59" s="154"/>
      <c r="GS59" s="154"/>
      <c r="GT59" s="154"/>
      <c r="GU59" s="154"/>
      <c r="GV59" s="154"/>
      <c r="GW59" s="154"/>
      <c r="GX59" s="154"/>
      <c r="GY59" s="154"/>
      <c r="GZ59" s="154"/>
      <c r="HA59" s="154"/>
      <c r="HB59" s="154"/>
      <c r="HC59" s="154"/>
      <c r="HD59" s="154"/>
      <c r="HE59" s="154"/>
      <c r="HF59" s="154"/>
      <c r="HG59" s="154"/>
      <c r="HH59" s="154"/>
      <c r="HI59" s="154"/>
      <c r="HJ59" s="154"/>
      <c r="HK59" s="154"/>
      <c r="HL59" s="154"/>
      <c r="HM59" s="154"/>
      <c r="HN59" s="154"/>
      <c r="HO59" s="154"/>
      <c r="HP59" s="154"/>
      <c r="HQ59" s="154"/>
      <c r="HR59" s="154"/>
      <c r="HS59" s="154"/>
      <c r="HT59" s="154"/>
      <c r="HU59" s="154"/>
      <c r="HV59" s="154"/>
      <c r="HW59" s="154"/>
      <c r="HX59" s="154"/>
      <c r="HY59" s="154"/>
      <c r="HZ59" s="154"/>
      <c r="IA59" s="154"/>
      <c r="IB59" s="154"/>
      <c r="IC59" s="154"/>
      <c r="ID59" s="154"/>
      <c r="IE59" s="154"/>
      <c r="IF59" s="154"/>
      <c r="IG59" s="154"/>
      <c r="IH59" s="154"/>
      <c r="II59" s="154"/>
      <c r="IJ59" s="154"/>
      <c r="IK59" s="154"/>
      <c r="IL59" s="154"/>
      <c r="IM59" s="154"/>
      <c r="IN59" s="154"/>
      <c r="IO59" s="154"/>
      <c r="IP59" s="154"/>
      <c r="IQ59" s="154"/>
      <c r="IR59" s="154"/>
      <c r="IS59" s="154"/>
      <c r="IT59" s="154"/>
      <c r="IU59" s="154"/>
      <c r="IV59" s="154"/>
      <c r="IW59" s="154"/>
      <c r="IX59" s="154"/>
      <c r="IY59" s="154"/>
      <c r="IZ59" s="154"/>
      <c r="JA59" s="154"/>
      <c r="JB59" s="154"/>
      <c r="JC59" s="154"/>
      <c r="JD59" s="154"/>
      <c r="JE59" s="154"/>
      <c r="JF59" s="154"/>
      <c r="JG59" s="154"/>
      <c r="JH59" s="154"/>
      <c r="JI59" s="154"/>
      <c r="JJ59" s="154"/>
      <c r="JK59" s="154"/>
      <c r="JL59" s="154"/>
      <c r="JM59" s="154"/>
      <c r="JN59" s="154"/>
      <c r="JO59" s="154"/>
      <c r="JP59" s="154"/>
      <c r="JQ59" s="154"/>
      <c r="JR59" s="154"/>
      <c r="JS59" s="154"/>
      <c r="JT59" s="154"/>
      <c r="JU59" s="154"/>
      <c r="JV59" s="154"/>
      <c r="JW59" s="154"/>
      <c r="JX59" s="154"/>
      <c r="JY59" s="154"/>
      <c r="JZ59" s="154"/>
      <c r="KA59" s="154"/>
      <c r="KB59" s="154"/>
      <c r="KC59" s="154"/>
      <c r="KD59" s="154"/>
      <c r="KE59" s="154"/>
      <c r="KF59" s="154"/>
      <c r="KG59" s="154"/>
      <c r="KH59" s="154"/>
      <c r="KI59" s="154"/>
      <c r="KJ59" s="154"/>
      <c r="KK59" s="154"/>
      <c r="KL59" s="154"/>
      <c r="KM59" s="154"/>
      <c r="KN59" s="154"/>
      <c r="KO59" s="154"/>
      <c r="KP59" s="154"/>
      <c r="KQ59" s="154"/>
      <c r="KR59" s="154"/>
      <c r="KS59" s="154"/>
      <c r="KT59" s="154"/>
      <c r="KU59" s="154"/>
      <c r="KV59" s="154"/>
      <c r="KW59" s="154"/>
      <c r="KX59" s="154"/>
      <c r="KY59" s="154"/>
      <c r="KZ59" s="154"/>
      <c r="LA59" s="154"/>
      <c r="LB59" s="154"/>
      <c r="LC59" s="154"/>
      <c r="LD59" s="154"/>
      <c r="LE59" s="154"/>
      <c r="LF59" s="154"/>
      <c r="LG59" s="154"/>
      <c r="LH59" s="154"/>
      <c r="LI59" s="154"/>
      <c r="LJ59" s="154"/>
      <c r="LK59" s="154"/>
      <c r="LL59" s="154"/>
      <c r="LM59" s="154"/>
      <c r="LN59" s="154"/>
      <c r="LO59" s="154"/>
      <c r="LP59" s="154"/>
      <c r="LQ59" s="154"/>
      <c r="LR59" s="154"/>
      <c r="LS59" s="154"/>
      <c r="LT59" s="154"/>
      <c r="LU59" s="154"/>
    </row>
    <row r="60" spans="1:1027" ht="12.75" customHeight="1">
      <c r="A60" s="348" t="s">
        <v>41</v>
      </c>
      <c r="B60" s="397" t="s">
        <v>42</v>
      </c>
      <c r="C60" s="345" t="s">
        <v>43</v>
      </c>
      <c r="D60" s="9" t="s">
        <v>12</v>
      </c>
      <c r="E60" s="9" t="s">
        <v>19</v>
      </c>
      <c r="F60" s="21" t="s">
        <v>20</v>
      </c>
      <c r="G60" s="329" t="s">
        <v>73</v>
      </c>
      <c r="H60" s="334" t="s">
        <v>334</v>
      </c>
      <c r="I60" s="10" t="s">
        <v>216</v>
      </c>
      <c r="J60" s="241" t="s">
        <v>21</v>
      </c>
      <c r="K60" s="22" t="s">
        <v>22</v>
      </c>
      <c r="L60" s="241" t="s">
        <v>76</v>
      </c>
      <c r="M60" s="171"/>
      <c r="N60" s="302"/>
      <c r="O60" s="181">
        <v>92.720403149582495</v>
      </c>
      <c r="P60" s="64">
        <v>106.48944881213498</v>
      </c>
      <c r="Q60" s="64">
        <v>98.528017116428657</v>
      </c>
      <c r="R60" s="64">
        <v>94.864579984241715</v>
      </c>
      <c r="S60" s="64">
        <v>89.590149458832215</v>
      </c>
      <c r="T60" s="64">
        <v>90.059990202021723</v>
      </c>
      <c r="U60" s="64">
        <v>98.83116472518897</v>
      </c>
      <c r="V60" s="64">
        <v>93.789882292217584</v>
      </c>
      <c r="W60" s="64">
        <v>98.639230863711276</v>
      </c>
      <c r="X60" s="64">
        <v>100.80135138428048</v>
      </c>
      <c r="Y60" s="64">
        <v>97.455945598579262</v>
      </c>
      <c r="Z60" s="64">
        <v>105.66471792562461</v>
      </c>
      <c r="AA60" s="64">
        <v>101.17387636819436</v>
      </c>
      <c r="AB60" s="64">
        <v>106.98550808451974</v>
      </c>
      <c r="AC60" s="64">
        <v>111.25495792373562</v>
      </c>
      <c r="AD60" s="64">
        <v>110.77536067637806</v>
      </c>
      <c r="AE60" s="64">
        <v>106.03708193515706</v>
      </c>
      <c r="AF60" s="64">
        <v>99.88599324941562</v>
      </c>
      <c r="AG60" s="64">
        <v>105.39743415843328</v>
      </c>
      <c r="AH60" s="64">
        <v>109.62896770794688</v>
      </c>
      <c r="AI60" s="64">
        <v>108.32580036528846</v>
      </c>
      <c r="AJ60" s="64">
        <v>94.668719861665195</v>
      </c>
      <c r="AK60" s="64">
        <v>100.32102731004042</v>
      </c>
      <c r="AL60" s="64">
        <v>101.94634980289425</v>
      </c>
      <c r="AM60" s="64">
        <v>84.964186960180143</v>
      </c>
      <c r="AN60" s="64">
        <v>90.219857976529056</v>
      </c>
      <c r="AO60" s="64">
        <v>90.475329487111821</v>
      </c>
      <c r="AP60" s="64">
        <v>89.804269804990909</v>
      </c>
      <c r="AQ60" s="224"/>
      <c r="AR60" s="64"/>
      <c r="AS60" s="64"/>
      <c r="AT60" s="64"/>
      <c r="AU60" s="64"/>
      <c r="AV60" s="64"/>
      <c r="AW60" s="64"/>
      <c r="AX60" s="64"/>
      <c r="AY60" s="64"/>
      <c r="AZ60" s="64"/>
      <c r="BA60" s="64"/>
      <c r="BB60" s="241"/>
      <c r="BC60" s="241"/>
      <c r="BD60" s="241"/>
      <c r="BE60" s="241"/>
      <c r="BF60" s="241"/>
      <c r="BG60" s="241"/>
      <c r="BH60" s="241"/>
      <c r="BI60" s="241"/>
      <c r="BJ60" s="241"/>
      <c r="BK60" s="241"/>
      <c r="BL60" s="241"/>
      <c r="BM60" s="241"/>
      <c r="BN60" s="241"/>
      <c r="BO60" s="241"/>
      <c r="BP60" s="241"/>
      <c r="BQ60" s="241"/>
      <c r="BR60" s="241"/>
      <c r="BS60" s="241"/>
      <c r="BT60" s="241"/>
      <c r="BU60" s="241"/>
      <c r="BV60" s="241"/>
      <c r="BW60" s="241"/>
      <c r="BX60" s="158"/>
      <c r="BY60" s="158"/>
      <c r="BZ60" s="158"/>
      <c r="CA60" s="158"/>
      <c r="CB60" s="158"/>
      <c r="CC60" s="158"/>
      <c r="CD60" s="158"/>
    </row>
    <row r="61" spans="1:1027" ht="15" customHeight="1">
      <c r="A61" s="349"/>
      <c r="B61" s="398"/>
      <c r="C61" s="346"/>
      <c r="D61" s="9" t="s">
        <v>15</v>
      </c>
      <c r="E61" s="9" t="s">
        <v>19</v>
      </c>
      <c r="F61" s="21" t="s">
        <v>20</v>
      </c>
      <c r="G61" s="330"/>
      <c r="H61" s="339"/>
      <c r="I61" s="10" t="s">
        <v>216</v>
      </c>
      <c r="J61" s="241" t="s">
        <v>21</v>
      </c>
      <c r="K61" s="22" t="s">
        <v>22</v>
      </c>
      <c r="L61" s="241" t="s">
        <v>76</v>
      </c>
      <c r="M61" s="171"/>
      <c r="N61" s="302"/>
      <c r="O61" s="181"/>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v>83.671277165071899</v>
      </c>
      <c r="AR61" s="64"/>
      <c r="AS61" s="64"/>
      <c r="AT61" s="64"/>
      <c r="AU61" s="64"/>
      <c r="AV61" s="64"/>
      <c r="AW61" s="64"/>
      <c r="AX61" s="64"/>
      <c r="AY61" s="64"/>
      <c r="AZ61" s="64"/>
      <c r="BA61" s="64"/>
      <c r="BB61" s="241"/>
      <c r="BC61" s="241"/>
      <c r="BD61" s="241"/>
      <c r="BE61" s="241"/>
      <c r="BF61" s="241"/>
      <c r="BG61" s="241"/>
      <c r="BH61" s="241"/>
      <c r="BI61" s="241"/>
      <c r="BJ61" s="241"/>
      <c r="BK61" s="241"/>
      <c r="BL61" s="241"/>
      <c r="BM61" s="241"/>
      <c r="BN61" s="241"/>
      <c r="BO61" s="241"/>
      <c r="BP61" s="241"/>
      <c r="BQ61" s="241"/>
      <c r="BR61" s="241"/>
      <c r="BS61" s="241"/>
      <c r="BT61" s="241"/>
      <c r="BU61" s="241"/>
      <c r="BV61" s="241"/>
      <c r="BW61" s="241"/>
      <c r="BX61" s="158"/>
      <c r="BY61" s="158"/>
      <c r="BZ61" s="158"/>
      <c r="CA61" s="158"/>
      <c r="CB61" s="158"/>
      <c r="CC61" s="158"/>
      <c r="CD61" s="158"/>
    </row>
    <row r="62" spans="1:1027" s="70" customFormat="1" ht="15" customHeight="1">
      <c r="A62" s="349"/>
      <c r="B62" s="398"/>
      <c r="C62" s="347"/>
      <c r="D62" s="57" t="s">
        <v>15</v>
      </c>
      <c r="E62" s="57" t="s">
        <v>238</v>
      </c>
      <c r="F62" s="55" t="s">
        <v>20</v>
      </c>
      <c r="G62" s="55" t="s">
        <v>22</v>
      </c>
      <c r="H62" s="260"/>
      <c r="I62" s="55" t="s">
        <v>216</v>
      </c>
      <c r="J62" s="22" t="s">
        <v>21</v>
      </c>
      <c r="K62" s="22" t="s">
        <v>73</v>
      </c>
      <c r="L62" s="22" t="s">
        <v>76</v>
      </c>
      <c r="M62" s="244"/>
      <c r="N62" s="302"/>
      <c r="O62" s="187"/>
      <c r="P62" s="83"/>
      <c r="Q62" s="83"/>
      <c r="R62" s="83"/>
      <c r="S62" s="83"/>
      <c r="T62" s="83"/>
      <c r="U62" s="83"/>
      <c r="V62" s="83"/>
      <c r="W62" s="83"/>
      <c r="X62" s="83"/>
      <c r="Y62" s="83"/>
      <c r="Z62" s="83"/>
      <c r="AA62" s="83"/>
      <c r="AB62" s="83"/>
      <c r="AC62" s="83"/>
      <c r="AD62" s="83"/>
      <c r="AE62" s="83"/>
      <c r="AF62" s="83"/>
      <c r="AG62" s="83"/>
      <c r="AH62" s="83"/>
      <c r="AI62" s="83"/>
      <c r="AJ62" s="83">
        <v>102.73480297582992</v>
      </c>
      <c r="AK62" s="83">
        <v>100.16130525906361</v>
      </c>
      <c r="AL62" s="83">
        <v>97.238539014212691</v>
      </c>
      <c r="AM62" s="83">
        <v>93.862221682314441</v>
      </c>
      <c r="AN62" s="83">
        <v>95.079966461461765</v>
      </c>
      <c r="AO62" s="83">
        <v>90.364531755940561</v>
      </c>
      <c r="AP62" s="83">
        <v>92.262865313476865</v>
      </c>
      <c r="AQ62" s="83">
        <v>88.410447832295603</v>
      </c>
      <c r="AR62" s="83"/>
      <c r="AS62" s="83"/>
      <c r="AT62" s="83"/>
      <c r="AU62" s="83"/>
      <c r="AV62" s="83"/>
      <c r="AW62" s="83"/>
      <c r="AX62" s="83"/>
      <c r="AY62" s="83"/>
      <c r="AZ62" s="83"/>
      <c r="BA62" s="83"/>
      <c r="BB62" s="22"/>
      <c r="BC62" s="22"/>
      <c r="BD62" s="22"/>
      <c r="BE62" s="22"/>
      <c r="BF62" s="22"/>
      <c r="BG62" s="22"/>
      <c r="BH62" s="22"/>
      <c r="BI62" s="22"/>
      <c r="BJ62" s="22"/>
      <c r="BK62" s="22"/>
      <c r="BL62" s="22"/>
      <c r="BM62" s="22"/>
      <c r="BN62" s="22"/>
      <c r="BO62" s="22"/>
      <c r="BP62" s="22"/>
      <c r="BQ62" s="22"/>
      <c r="BR62" s="22"/>
      <c r="BS62" s="22"/>
      <c r="BT62" s="22"/>
      <c r="BU62" s="22"/>
      <c r="BV62" s="22"/>
      <c r="BW62" s="22"/>
      <c r="BX62" s="216"/>
      <c r="BY62" s="216"/>
      <c r="BZ62" s="216"/>
      <c r="CA62" s="216"/>
      <c r="CB62" s="216"/>
      <c r="CC62" s="216"/>
      <c r="CD62" s="216"/>
      <c r="CE62" s="69"/>
      <c r="CF62" s="69"/>
      <c r="CG62" s="69"/>
      <c r="CH62" s="69"/>
      <c r="CI62" s="69"/>
      <c r="CJ62" s="69"/>
      <c r="CK62" s="69"/>
      <c r="CL62" s="69"/>
      <c r="CM62" s="69"/>
      <c r="CN62" s="69"/>
      <c r="CO62" s="69"/>
      <c r="CP62" s="69"/>
      <c r="CQ62" s="69"/>
      <c r="CR62" s="69"/>
      <c r="CS62" s="69"/>
      <c r="CT62" s="69"/>
      <c r="CU62" s="69"/>
      <c r="CV62" s="69"/>
      <c r="CW62" s="69"/>
      <c r="CX62" s="69"/>
      <c r="CY62" s="69"/>
      <c r="CZ62" s="69"/>
      <c r="DA62" s="69"/>
      <c r="DB62" s="69"/>
      <c r="DC62" s="69"/>
      <c r="DD62" s="69"/>
      <c r="DE62" s="69"/>
      <c r="DF62" s="69"/>
      <c r="DG62" s="69"/>
      <c r="DH62" s="69"/>
      <c r="DI62" s="69"/>
      <c r="DJ62" s="69"/>
      <c r="DK62" s="69"/>
      <c r="DL62" s="69"/>
      <c r="DM62" s="69"/>
      <c r="DN62" s="69"/>
      <c r="DO62" s="69"/>
      <c r="DP62" s="69"/>
      <c r="DQ62" s="69"/>
      <c r="DR62" s="69"/>
      <c r="DS62" s="69"/>
      <c r="DT62" s="69"/>
      <c r="DU62" s="69"/>
      <c r="DV62" s="69"/>
      <c r="DW62" s="69"/>
      <c r="DX62" s="69"/>
      <c r="DY62" s="69"/>
      <c r="DZ62" s="69"/>
      <c r="EA62" s="69"/>
      <c r="EB62" s="69"/>
      <c r="EC62" s="69"/>
      <c r="ED62" s="69"/>
      <c r="EE62" s="69"/>
      <c r="EF62" s="69"/>
      <c r="EG62" s="69"/>
      <c r="EH62" s="69"/>
      <c r="EI62" s="69"/>
      <c r="EJ62" s="69"/>
      <c r="EK62" s="69"/>
      <c r="EL62" s="69"/>
      <c r="EM62" s="69"/>
      <c r="EN62" s="69"/>
      <c r="EO62" s="69"/>
      <c r="EP62" s="69"/>
      <c r="EQ62" s="69"/>
      <c r="ER62" s="69"/>
      <c r="ES62" s="69"/>
      <c r="ET62" s="69"/>
      <c r="EU62" s="69"/>
      <c r="EV62" s="69"/>
      <c r="EW62" s="69"/>
      <c r="EX62" s="69"/>
      <c r="EY62" s="69"/>
      <c r="EZ62" s="69"/>
      <c r="FA62" s="69"/>
      <c r="FB62" s="69"/>
      <c r="FC62" s="69"/>
      <c r="FD62" s="69"/>
      <c r="FE62" s="69"/>
      <c r="FF62" s="69"/>
      <c r="FG62" s="69"/>
      <c r="FH62" s="69"/>
      <c r="FI62" s="69"/>
      <c r="FJ62" s="69"/>
      <c r="FK62" s="69"/>
      <c r="FL62" s="69"/>
      <c r="FM62" s="69"/>
      <c r="FN62" s="69"/>
      <c r="FO62" s="69"/>
      <c r="FP62" s="69"/>
      <c r="FQ62" s="69"/>
      <c r="FR62" s="69"/>
      <c r="FS62" s="69"/>
      <c r="FT62" s="69"/>
      <c r="FU62" s="69"/>
      <c r="FV62" s="69"/>
      <c r="FW62" s="69"/>
      <c r="FX62" s="69"/>
      <c r="FY62" s="69"/>
      <c r="FZ62" s="69"/>
      <c r="GA62" s="69"/>
      <c r="GB62" s="69"/>
      <c r="GC62" s="69"/>
      <c r="GD62" s="69"/>
      <c r="GE62" s="69"/>
      <c r="GF62" s="69"/>
      <c r="GG62" s="69"/>
      <c r="GH62" s="69"/>
      <c r="GI62" s="69"/>
      <c r="GJ62" s="69"/>
      <c r="GK62" s="69"/>
      <c r="GL62" s="69"/>
      <c r="GM62" s="69"/>
      <c r="GN62" s="69"/>
      <c r="GO62" s="69"/>
      <c r="GP62" s="69"/>
      <c r="GQ62" s="69"/>
      <c r="GR62" s="69"/>
      <c r="GS62" s="69"/>
      <c r="GT62" s="69"/>
      <c r="GU62" s="69"/>
      <c r="GV62" s="69"/>
      <c r="GW62" s="69"/>
      <c r="GX62" s="69"/>
      <c r="GY62" s="69"/>
      <c r="GZ62" s="69"/>
      <c r="HA62" s="69"/>
      <c r="HB62" s="69"/>
      <c r="HC62" s="69"/>
      <c r="HD62" s="69"/>
      <c r="HE62" s="69"/>
      <c r="HF62" s="69"/>
      <c r="HG62" s="69"/>
      <c r="HH62" s="69"/>
      <c r="HI62" s="69"/>
      <c r="HJ62" s="69"/>
      <c r="HK62" s="69"/>
      <c r="HL62" s="69"/>
      <c r="HM62" s="69"/>
      <c r="HN62" s="69"/>
      <c r="HO62" s="69"/>
      <c r="HP62" s="69"/>
      <c r="HQ62" s="69"/>
      <c r="HR62" s="69"/>
      <c r="HS62" s="69"/>
      <c r="HT62" s="69"/>
      <c r="HU62" s="69"/>
      <c r="HV62" s="69"/>
      <c r="HW62" s="69"/>
      <c r="HX62" s="69"/>
      <c r="HY62" s="69"/>
      <c r="HZ62" s="69"/>
      <c r="IA62" s="69"/>
      <c r="IB62" s="69"/>
      <c r="IC62" s="69"/>
      <c r="ID62" s="69"/>
      <c r="IE62" s="69"/>
      <c r="IF62" s="69"/>
      <c r="IG62" s="69"/>
      <c r="IH62" s="69"/>
      <c r="II62" s="69"/>
      <c r="IJ62" s="69"/>
      <c r="IK62" s="69"/>
      <c r="IL62" s="69"/>
      <c r="IM62" s="69"/>
      <c r="IN62" s="69"/>
      <c r="IO62" s="69"/>
      <c r="IP62" s="69"/>
      <c r="IQ62" s="69"/>
      <c r="IR62" s="69"/>
      <c r="IS62" s="69"/>
      <c r="IT62" s="69"/>
      <c r="IU62" s="69"/>
      <c r="IV62" s="69"/>
      <c r="IW62" s="69"/>
      <c r="IX62" s="69"/>
      <c r="IY62" s="69"/>
      <c r="IZ62" s="69"/>
      <c r="JA62" s="69"/>
      <c r="JB62" s="69"/>
      <c r="JC62" s="69"/>
      <c r="JD62" s="69"/>
      <c r="JE62" s="69"/>
      <c r="JF62" s="69"/>
      <c r="JG62" s="69"/>
      <c r="JH62" s="69"/>
      <c r="JI62" s="69"/>
      <c r="JJ62" s="69"/>
      <c r="JK62" s="69"/>
      <c r="JL62" s="69"/>
      <c r="JM62" s="69"/>
      <c r="JN62" s="69"/>
      <c r="JO62" s="69"/>
      <c r="JP62" s="69"/>
      <c r="JQ62" s="69"/>
      <c r="JR62" s="69"/>
      <c r="JS62" s="69"/>
      <c r="JT62" s="69"/>
      <c r="JU62" s="69"/>
      <c r="JV62" s="69"/>
      <c r="JW62" s="69"/>
      <c r="JX62" s="69"/>
      <c r="JY62" s="69"/>
      <c r="JZ62" s="69"/>
      <c r="KA62" s="69"/>
      <c r="KB62" s="69"/>
      <c r="KC62" s="69"/>
      <c r="KD62" s="69"/>
      <c r="KE62" s="69"/>
      <c r="KF62" s="69"/>
      <c r="KG62" s="69"/>
      <c r="KH62" s="69"/>
      <c r="KI62" s="69"/>
      <c r="KJ62" s="69"/>
      <c r="KK62" s="69"/>
      <c r="KL62" s="69"/>
      <c r="KM62" s="69"/>
      <c r="KN62" s="69"/>
      <c r="KO62" s="69"/>
      <c r="KP62" s="69"/>
      <c r="KQ62" s="69"/>
      <c r="KR62" s="69"/>
      <c r="KS62" s="69"/>
      <c r="KT62" s="69"/>
      <c r="KU62" s="69"/>
      <c r="KV62" s="69"/>
      <c r="KW62" s="69"/>
      <c r="KX62" s="69"/>
      <c r="KY62" s="69"/>
      <c r="KZ62" s="69"/>
      <c r="LA62" s="69"/>
      <c r="LB62" s="69"/>
      <c r="LC62" s="69"/>
      <c r="LD62" s="69"/>
      <c r="LE62" s="69"/>
      <c r="LF62" s="69"/>
      <c r="LG62" s="69"/>
      <c r="LH62" s="69"/>
      <c r="LI62" s="69"/>
      <c r="LJ62" s="69"/>
      <c r="LK62" s="69"/>
      <c r="LL62" s="69"/>
      <c r="LM62" s="69"/>
      <c r="LN62" s="69"/>
      <c r="LO62" s="69"/>
      <c r="LP62" s="69"/>
      <c r="LQ62" s="69"/>
      <c r="LR62" s="69"/>
      <c r="LS62" s="69"/>
      <c r="LT62" s="69"/>
      <c r="LU62" s="69"/>
      <c r="LV62" s="69"/>
      <c r="LW62" s="69"/>
      <c r="LX62" s="69"/>
      <c r="LY62" s="69"/>
      <c r="LZ62" s="69"/>
      <c r="MA62" s="69"/>
      <c r="MB62" s="69"/>
      <c r="MC62" s="69"/>
      <c r="MD62" s="69"/>
      <c r="ME62" s="69"/>
      <c r="MF62" s="69"/>
      <c r="MG62" s="69"/>
      <c r="MH62" s="69"/>
      <c r="MI62" s="69"/>
      <c r="MJ62" s="69"/>
      <c r="MK62" s="69"/>
      <c r="ML62" s="69"/>
      <c r="MM62" s="69"/>
      <c r="MN62" s="69"/>
      <c r="MO62" s="69"/>
      <c r="MP62" s="69"/>
      <c r="MQ62" s="69"/>
      <c r="MR62" s="69"/>
      <c r="MS62" s="69"/>
      <c r="MT62" s="69"/>
      <c r="MU62" s="69"/>
      <c r="MV62" s="69"/>
      <c r="MW62" s="69"/>
      <c r="MX62" s="69"/>
      <c r="MY62" s="69"/>
      <c r="MZ62" s="69"/>
      <c r="NA62" s="69"/>
      <c r="NB62" s="69"/>
      <c r="NC62" s="69"/>
      <c r="ND62" s="69"/>
      <c r="NE62" s="69"/>
      <c r="NF62" s="69"/>
      <c r="NG62" s="69"/>
      <c r="NH62" s="69"/>
      <c r="NI62" s="69"/>
      <c r="NJ62" s="69"/>
      <c r="NK62" s="69"/>
      <c r="NL62" s="69"/>
      <c r="NM62" s="69"/>
      <c r="NN62" s="69"/>
      <c r="NO62" s="69"/>
      <c r="NP62" s="69"/>
      <c r="NQ62" s="69"/>
      <c r="NR62" s="69"/>
      <c r="NS62" s="69"/>
      <c r="NT62" s="69"/>
      <c r="NU62" s="69"/>
      <c r="NV62" s="69"/>
      <c r="NW62" s="69"/>
      <c r="NX62" s="69"/>
      <c r="NY62" s="69"/>
      <c r="NZ62" s="69"/>
      <c r="OA62" s="69"/>
      <c r="OB62" s="69"/>
      <c r="OC62" s="69"/>
      <c r="OD62" s="69"/>
      <c r="OE62" s="69"/>
      <c r="OF62" s="69"/>
      <c r="OG62" s="69"/>
      <c r="OH62" s="69"/>
      <c r="OI62" s="69"/>
      <c r="OJ62" s="69"/>
      <c r="OK62" s="69"/>
      <c r="OL62" s="69"/>
      <c r="OM62" s="69"/>
      <c r="ON62" s="69"/>
      <c r="OO62" s="69"/>
      <c r="OP62" s="69"/>
      <c r="OQ62" s="69"/>
      <c r="OR62" s="69"/>
      <c r="OS62" s="69"/>
      <c r="OT62" s="69"/>
      <c r="OU62" s="69"/>
      <c r="OV62" s="69"/>
      <c r="OW62" s="69"/>
      <c r="OX62" s="69"/>
      <c r="OY62" s="69"/>
      <c r="OZ62" s="69"/>
      <c r="PA62" s="69"/>
      <c r="PB62" s="69"/>
      <c r="PC62" s="69"/>
      <c r="PD62" s="69"/>
      <c r="PE62" s="69"/>
      <c r="PF62" s="69"/>
      <c r="PG62" s="69"/>
      <c r="PH62" s="69"/>
      <c r="PI62" s="69"/>
      <c r="PJ62" s="69"/>
      <c r="PK62" s="69"/>
      <c r="PL62" s="69"/>
      <c r="PM62" s="69"/>
      <c r="PN62" s="69"/>
      <c r="PO62" s="69"/>
      <c r="PP62" s="69"/>
      <c r="PQ62" s="69"/>
      <c r="PR62" s="69"/>
      <c r="PS62" s="69"/>
      <c r="PT62" s="69"/>
      <c r="PU62" s="69"/>
      <c r="PV62" s="69"/>
      <c r="PW62" s="69"/>
      <c r="PX62" s="69"/>
      <c r="PY62" s="69"/>
      <c r="PZ62" s="69"/>
      <c r="QA62" s="69"/>
      <c r="QB62" s="69"/>
      <c r="QC62" s="69"/>
      <c r="QD62" s="69"/>
      <c r="QE62" s="69"/>
      <c r="QF62" s="69"/>
      <c r="QG62" s="69"/>
      <c r="QH62" s="69"/>
      <c r="QI62" s="69"/>
      <c r="QJ62" s="69"/>
      <c r="QK62" s="69"/>
      <c r="QL62" s="69"/>
      <c r="QM62" s="69"/>
      <c r="QN62" s="69"/>
      <c r="QO62" s="69"/>
      <c r="QP62" s="69"/>
      <c r="QQ62" s="69"/>
      <c r="QR62" s="69"/>
      <c r="QS62" s="69"/>
      <c r="QT62" s="69"/>
      <c r="QU62" s="69"/>
      <c r="QV62" s="69"/>
      <c r="QW62" s="69"/>
      <c r="QX62" s="69"/>
      <c r="QY62" s="69"/>
      <c r="QZ62" s="69"/>
      <c r="RA62" s="69"/>
      <c r="RB62" s="69"/>
      <c r="RC62" s="69"/>
      <c r="RD62" s="69"/>
      <c r="RE62" s="69"/>
      <c r="RF62" s="69"/>
      <c r="RG62" s="69"/>
      <c r="RH62" s="69"/>
      <c r="RI62" s="69"/>
      <c r="RJ62" s="69"/>
      <c r="RK62" s="69"/>
      <c r="RL62" s="69"/>
      <c r="RM62" s="69"/>
      <c r="RN62" s="69"/>
      <c r="RO62" s="69"/>
      <c r="RP62" s="69"/>
      <c r="RQ62" s="69"/>
      <c r="RR62" s="69"/>
      <c r="RS62" s="69"/>
      <c r="RT62" s="69"/>
      <c r="RU62" s="69"/>
      <c r="RV62" s="69"/>
      <c r="RW62" s="69"/>
      <c r="RX62" s="69"/>
      <c r="RY62" s="69"/>
      <c r="RZ62" s="69"/>
      <c r="SA62" s="69"/>
      <c r="SB62" s="69"/>
      <c r="SC62" s="69"/>
      <c r="SD62" s="69"/>
      <c r="SE62" s="69"/>
      <c r="SF62" s="69"/>
      <c r="SG62" s="69"/>
      <c r="SH62" s="69"/>
      <c r="SI62" s="69"/>
      <c r="SJ62" s="69"/>
      <c r="SK62" s="69"/>
      <c r="SL62" s="69"/>
      <c r="SM62" s="69"/>
      <c r="SN62" s="69"/>
      <c r="SO62" s="69"/>
      <c r="SP62" s="69"/>
      <c r="SQ62" s="69"/>
      <c r="SR62" s="69"/>
      <c r="SS62" s="69"/>
      <c r="ST62" s="69"/>
      <c r="SU62" s="69"/>
      <c r="SV62" s="69"/>
      <c r="SW62" s="69"/>
      <c r="SX62" s="69"/>
      <c r="SY62" s="69"/>
      <c r="SZ62" s="69"/>
      <c r="TA62" s="69"/>
      <c r="TB62" s="69"/>
      <c r="TC62" s="69"/>
      <c r="TD62" s="69"/>
      <c r="TE62" s="69"/>
      <c r="TF62" s="69"/>
      <c r="TG62" s="69"/>
      <c r="TH62" s="69"/>
      <c r="TI62" s="69"/>
      <c r="TJ62" s="69"/>
      <c r="TK62" s="69"/>
      <c r="TL62" s="69"/>
      <c r="TM62" s="69"/>
      <c r="TN62" s="69"/>
      <c r="TO62" s="69"/>
      <c r="TP62" s="69"/>
      <c r="TQ62" s="69"/>
      <c r="TR62" s="69"/>
      <c r="TS62" s="69"/>
      <c r="TT62" s="69"/>
      <c r="TU62" s="69"/>
      <c r="TV62" s="69"/>
      <c r="TW62" s="69"/>
      <c r="TX62" s="69"/>
      <c r="TY62" s="69"/>
      <c r="TZ62" s="69"/>
      <c r="UA62" s="69"/>
      <c r="UB62" s="69"/>
      <c r="UC62" s="69"/>
      <c r="UD62" s="69"/>
      <c r="UE62" s="69"/>
      <c r="UF62" s="69"/>
      <c r="UG62" s="69"/>
      <c r="UH62" s="69"/>
      <c r="UI62" s="69"/>
      <c r="UJ62" s="69"/>
      <c r="UK62" s="69"/>
      <c r="UL62" s="69"/>
      <c r="UM62" s="69"/>
      <c r="UN62" s="69"/>
      <c r="UO62" s="69"/>
      <c r="UP62" s="69"/>
      <c r="UQ62" s="69"/>
      <c r="UR62" s="69"/>
      <c r="US62" s="69"/>
      <c r="UT62" s="69"/>
      <c r="UU62" s="69"/>
      <c r="UV62" s="69"/>
      <c r="UW62" s="69"/>
      <c r="UX62" s="69"/>
      <c r="UY62" s="69"/>
      <c r="UZ62" s="69"/>
      <c r="VA62" s="69"/>
      <c r="VB62" s="69"/>
      <c r="VC62" s="69"/>
      <c r="VD62" s="69"/>
      <c r="VE62" s="69"/>
      <c r="VF62" s="69"/>
      <c r="VG62" s="69"/>
      <c r="VH62" s="69"/>
      <c r="VI62" s="69"/>
      <c r="VJ62" s="69"/>
      <c r="VK62" s="69"/>
      <c r="VL62" s="69"/>
      <c r="VM62" s="69"/>
      <c r="VN62" s="69"/>
      <c r="VO62" s="69"/>
      <c r="VP62" s="69"/>
      <c r="VQ62" s="69"/>
      <c r="VR62" s="69"/>
      <c r="VS62" s="69"/>
      <c r="VT62" s="69"/>
      <c r="VU62" s="69"/>
      <c r="VV62" s="69"/>
      <c r="VW62" s="69"/>
      <c r="VX62" s="69"/>
      <c r="VY62" s="69"/>
      <c r="VZ62" s="69"/>
      <c r="WA62" s="69"/>
      <c r="WB62" s="69"/>
      <c r="WC62" s="69"/>
      <c r="WD62" s="69"/>
      <c r="WE62" s="69"/>
      <c r="WF62" s="69"/>
      <c r="WG62" s="69"/>
      <c r="WH62" s="69"/>
      <c r="WI62" s="69"/>
      <c r="WJ62" s="69"/>
      <c r="WK62" s="69"/>
      <c r="WL62" s="69"/>
      <c r="WM62" s="69"/>
      <c r="WN62" s="69"/>
      <c r="WO62" s="69"/>
      <c r="WP62" s="69"/>
      <c r="WQ62" s="69"/>
      <c r="WR62" s="69"/>
      <c r="WS62" s="69"/>
      <c r="WT62" s="69"/>
      <c r="WU62" s="69"/>
      <c r="WV62" s="69"/>
      <c r="WW62" s="69"/>
      <c r="WX62" s="69"/>
      <c r="WY62" s="69"/>
      <c r="WZ62" s="69"/>
      <c r="XA62" s="69"/>
      <c r="XB62" s="69"/>
      <c r="XC62" s="69"/>
      <c r="XD62" s="69"/>
      <c r="XE62" s="69"/>
      <c r="XF62" s="69"/>
      <c r="XG62" s="69"/>
      <c r="XH62" s="69"/>
      <c r="XI62" s="69"/>
      <c r="XJ62" s="69"/>
      <c r="XK62" s="69"/>
      <c r="XL62" s="69"/>
      <c r="XM62" s="69"/>
      <c r="XN62" s="69"/>
      <c r="XO62" s="69"/>
      <c r="XP62" s="69"/>
      <c r="XQ62" s="69"/>
      <c r="XR62" s="69"/>
      <c r="XS62" s="69"/>
      <c r="XT62" s="69"/>
      <c r="XU62" s="69"/>
      <c r="XV62" s="69"/>
      <c r="XW62" s="69"/>
      <c r="XX62" s="69"/>
      <c r="XY62" s="69"/>
      <c r="XZ62" s="69"/>
      <c r="YA62" s="69"/>
      <c r="YB62" s="69"/>
      <c r="YC62" s="69"/>
      <c r="YD62" s="69"/>
      <c r="YE62" s="69"/>
      <c r="YF62" s="69"/>
      <c r="YG62" s="69"/>
      <c r="YH62" s="69"/>
      <c r="YI62" s="69"/>
      <c r="YJ62" s="69"/>
      <c r="YK62" s="69"/>
      <c r="YL62" s="69"/>
      <c r="YM62" s="69"/>
      <c r="YN62" s="69"/>
      <c r="YO62" s="69"/>
      <c r="YP62" s="69"/>
      <c r="YQ62" s="69"/>
      <c r="YR62" s="69"/>
      <c r="YS62" s="69"/>
      <c r="YT62" s="69"/>
      <c r="YU62" s="69"/>
      <c r="YV62" s="69"/>
      <c r="YW62" s="69"/>
      <c r="YX62" s="69"/>
      <c r="YY62" s="69"/>
      <c r="YZ62" s="69"/>
      <c r="ZA62" s="69"/>
      <c r="ZB62" s="69"/>
      <c r="ZC62" s="69"/>
      <c r="ZD62" s="69"/>
      <c r="ZE62" s="69"/>
      <c r="ZF62" s="69"/>
      <c r="ZG62" s="69"/>
      <c r="ZH62" s="69"/>
      <c r="ZI62" s="69"/>
      <c r="ZJ62" s="69"/>
      <c r="ZK62" s="69"/>
      <c r="ZL62" s="69"/>
      <c r="ZM62" s="69"/>
      <c r="ZN62" s="69"/>
      <c r="ZO62" s="69"/>
      <c r="ZP62" s="69"/>
      <c r="ZQ62" s="69"/>
      <c r="ZR62" s="69"/>
      <c r="ZS62" s="69"/>
      <c r="ZT62" s="69"/>
      <c r="ZU62" s="69"/>
      <c r="ZV62" s="69"/>
      <c r="ZW62" s="69"/>
      <c r="ZX62" s="69"/>
      <c r="ZY62" s="69"/>
      <c r="ZZ62" s="69"/>
      <c r="AAA62" s="69"/>
      <c r="AAB62" s="69"/>
      <c r="AAC62" s="69"/>
      <c r="AAD62" s="69"/>
      <c r="AAE62" s="69"/>
      <c r="AAF62" s="69"/>
      <c r="AAG62" s="69"/>
      <c r="AAH62" s="69"/>
      <c r="AAI62" s="69"/>
      <c r="AAJ62" s="69"/>
      <c r="AAK62" s="69"/>
      <c r="AAL62" s="69"/>
      <c r="AAM62" s="69"/>
      <c r="AAN62" s="69"/>
      <c r="AAO62" s="69"/>
      <c r="AAP62" s="69"/>
      <c r="AAQ62" s="69"/>
      <c r="AAR62" s="69"/>
      <c r="AAS62" s="69"/>
      <c r="AAT62" s="69"/>
      <c r="AAU62" s="69"/>
      <c r="AAV62" s="69"/>
      <c r="AAW62" s="69"/>
      <c r="AAX62" s="69"/>
      <c r="AAY62" s="69"/>
      <c r="AAZ62" s="69"/>
      <c r="ABA62" s="69"/>
      <c r="ABB62" s="69"/>
      <c r="ABC62" s="69"/>
      <c r="ABD62" s="69"/>
      <c r="ABE62" s="69"/>
      <c r="ABF62" s="69"/>
      <c r="ABG62" s="69"/>
      <c r="ABH62" s="69"/>
      <c r="ABI62" s="69"/>
      <c r="ABJ62" s="69"/>
      <c r="ABK62" s="69"/>
      <c r="ABL62" s="69"/>
      <c r="ABM62" s="69"/>
      <c r="ABN62" s="69"/>
      <c r="ABO62" s="69"/>
      <c r="ABP62" s="69"/>
      <c r="ABQ62" s="69"/>
      <c r="ABR62" s="69"/>
      <c r="ABS62" s="69"/>
      <c r="ABT62" s="69"/>
      <c r="ABU62" s="69"/>
      <c r="ABV62" s="69"/>
      <c r="ABW62" s="69"/>
      <c r="ABX62" s="69"/>
      <c r="ABY62" s="69"/>
      <c r="ABZ62" s="69"/>
      <c r="ACA62" s="69"/>
      <c r="ACB62" s="69"/>
      <c r="ACC62" s="69"/>
      <c r="ACD62" s="69"/>
      <c r="ACE62" s="69"/>
      <c r="ACF62" s="69"/>
      <c r="ACG62" s="69"/>
      <c r="ACH62" s="69"/>
      <c r="ACI62" s="69"/>
      <c r="ACJ62" s="69"/>
      <c r="ACK62" s="69"/>
      <c r="ACL62" s="69"/>
      <c r="ACM62" s="69"/>
      <c r="ACN62" s="69"/>
      <c r="ACO62" s="69"/>
      <c r="ACP62" s="69"/>
      <c r="ACQ62" s="69"/>
      <c r="ACR62" s="69"/>
      <c r="ACS62" s="69"/>
      <c r="ACT62" s="69"/>
      <c r="ACU62" s="69"/>
      <c r="ACV62" s="69"/>
      <c r="ACW62" s="69"/>
      <c r="ACX62" s="69"/>
      <c r="ACY62" s="69"/>
      <c r="ACZ62" s="69"/>
      <c r="ADA62" s="69"/>
      <c r="ADB62" s="69"/>
      <c r="ADC62" s="69"/>
      <c r="ADD62" s="69"/>
      <c r="ADE62" s="69"/>
      <c r="ADF62" s="69"/>
      <c r="ADG62" s="69"/>
      <c r="ADH62" s="69"/>
      <c r="ADI62" s="69"/>
      <c r="ADJ62" s="69"/>
      <c r="ADK62" s="69"/>
      <c r="ADL62" s="69"/>
      <c r="ADM62" s="69"/>
      <c r="ADN62" s="69"/>
      <c r="ADO62" s="69"/>
      <c r="ADP62" s="69"/>
      <c r="ADQ62" s="69"/>
      <c r="ADR62" s="69"/>
      <c r="ADS62" s="69"/>
      <c r="ADT62" s="69"/>
      <c r="ADU62" s="69"/>
      <c r="ADV62" s="69"/>
      <c r="ADW62" s="69"/>
      <c r="ADX62" s="69"/>
      <c r="ADY62" s="69"/>
      <c r="ADZ62" s="69"/>
      <c r="AEA62" s="69"/>
      <c r="AEB62" s="69"/>
      <c r="AEC62" s="69"/>
      <c r="AED62" s="69"/>
      <c r="AEE62" s="69"/>
      <c r="AEF62" s="69"/>
      <c r="AEG62" s="69"/>
      <c r="AEH62" s="69"/>
      <c r="AEI62" s="69"/>
      <c r="AEJ62" s="69"/>
      <c r="AEK62" s="69"/>
      <c r="AEL62" s="69"/>
      <c r="AEM62" s="69"/>
      <c r="AEN62" s="69"/>
      <c r="AEO62" s="69"/>
      <c r="AEP62" s="69"/>
      <c r="AEQ62" s="69"/>
      <c r="AER62" s="69"/>
      <c r="AES62" s="69"/>
      <c r="AET62" s="69"/>
      <c r="AEU62" s="69"/>
      <c r="AEV62" s="69"/>
      <c r="AEW62" s="69"/>
      <c r="AEX62" s="69"/>
      <c r="AEY62" s="69"/>
      <c r="AEZ62" s="69"/>
      <c r="AFA62" s="69"/>
      <c r="AFB62" s="69"/>
      <c r="AFC62" s="69"/>
      <c r="AFD62" s="69"/>
      <c r="AFE62" s="69"/>
      <c r="AFF62" s="69"/>
      <c r="AFG62" s="69"/>
      <c r="AFH62" s="69"/>
      <c r="AFI62" s="69"/>
      <c r="AFJ62" s="69"/>
      <c r="AFK62" s="69"/>
      <c r="AFL62" s="69"/>
      <c r="AFM62" s="69"/>
      <c r="AFN62" s="69"/>
      <c r="AFO62" s="69"/>
      <c r="AFP62" s="69"/>
      <c r="AFQ62" s="69"/>
      <c r="AFR62" s="69"/>
      <c r="AFS62" s="69"/>
      <c r="AFT62" s="69"/>
      <c r="AFU62" s="69"/>
      <c r="AFV62" s="69"/>
      <c r="AFW62" s="69"/>
      <c r="AFX62" s="69"/>
      <c r="AFY62" s="69"/>
      <c r="AFZ62" s="69"/>
      <c r="AGA62" s="69"/>
      <c r="AGB62" s="69"/>
      <c r="AGC62" s="69"/>
      <c r="AGD62" s="69"/>
      <c r="AGE62" s="69"/>
      <c r="AGF62" s="69"/>
      <c r="AGG62" s="69"/>
      <c r="AGH62" s="69"/>
      <c r="AGI62" s="69"/>
      <c r="AGJ62" s="69"/>
      <c r="AGK62" s="69"/>
      <c r="AGL62" s="69"/>
      <c r="AGM62" s="69"/>
      <c r="AGN62" s="69"/>
      <c r="AGO62" s="69"/>
      <c r="AGP62" s="69"/>
      <c r="AGQ62" s="69"/>
      <c r="AGR62" s="69"/>
      <c r="AGS62" s="69"/>
      <c r="AGT62" s="69"/>
      <c r="AGU62" s="69"/>
      <c r="AGV62" s="69"/>
      <c r="AGW62" s="69"/>
      <c r="AGX62" s="69"/>
      <c r="AGY62" s="69"/>
      <c r="AGZ62" s="69"/>
      <c r="AHA62" s="69"/>
      <c r="AHB62" s="69"/>
      <c r="AHC62" s="69"/>
      <c r="AHD62" s="69"/>
      <c r="AHE62" s="69"/>
      <c r="AHF62" s="69"/>
      <c r="AHG62" s="69"/>
      <c r="AHH62" s="69"/>
      <c r="AHI62" s="69"/>
      <c r="AHJ62" s="69"/>
      <c r="AHK62" s="69"/>
      <c r="AHL62" s="69"/>
      <c r="AHM62" s="69"/>
      <c r="AHN62" s="69"/>
      <c r="AHO62" s="69"/>
      <c r="AHP62" s="69"/>
      <c r="AHQ62" s="69"/>
      <c r="AHR62" s="69"/>
      <c r="AHS62" s="69"/>
      <c r="AHT62" s="69"/>
      <c r="AHU62" s="69"/>
      <c r="AHV62" s="69"/>
      <c r="AHW62" s="69"/>
      <c r="AHX62" s="69"/>
      <c r="AHY62" s="69"/>
      <c r="AHZ62" s="69"/>
      <c r="AIA62" s="69"/>
      <c r="AIB62" s="69"/>
      <c r="AIC62" s="69"/>
      <c r="AID62" s="69"/>
      <c r="AIE62" s="69"/>
      <c r="AIF62" s="69"/>
      <c r="AIG62" s="69"/>
      <c r="AIH62" s="69"/>
      <c r="AII62" s="69"/>
      <c r="AIJ62" s="69"/>
      <c r="AIK62" s="69"/>
      <c r="AIL62" s="69"/>
      <c r="AIM62" s="69"/>
      <c r="AIN62" s="69"/>
      <c r="AIO62" s="69"/>
      <c r="AIP62" s="69"/>
      <c r="AIQ62" s="69"/>
      <c r="AIR62" s="69"/>
      <c r="AIS62" s="69"/>
      <c r="AIT62" s="69"/>
      <c r="AIU62" s="69"/>
      <c r="AIV62" s="69"/>
      <c r="AIW62" s="69"/>
      <c r="AIX62" s="69"/>
      <c r="AIY62" s="69"/>
      <c r="AIZ62" s="69"/>
      <c r="AJA62" s="69"/>
      <c r="AJB62" s="69"/>
      <c r="AJC62" s="69"/>
      <c r="AJD62" s="69"/>
      <c r="AJE62" s="69"/>
      <c r="AJF62" s="69"/>
      <c r="AJG62" s="69"/>
      <c r="AJH62" s="69"/>
      <c r="AJI62" s="69"/>
      <c r="AJJ62" s="69"/>
      <c r="AJK62" s="69"/>
      <c r="AJL62" s="69"/>
      <c r="AJM62" s="69"/>
      <c r="AJN62" s="69"/>
      <c r="AJO62" s="69"/>
      <c r="AJP62" s="69"/>
      <c r="AJQ62" s="69"/>
      <c r="AJR62" s="69"/>
      <c r="AJS62" s="69"/>
      <c r="AJT62" s="69"/>
      <c r="AJU62" s="69"/>
      <c r="AJV62" s="69"/>
      <c r="AJW62" s="69"/>
      <c r="AJX62" s="69"/>
      <c r="AJY62" s="69"/>
      <c r="AJZ62" s="69"/>
      <c r="AKA62" s="69"/>
      <c r="AKB62" s="69"/>
      <c r="AKC62" s="69"/>
      <c r="AKD62" s="69"/>
      <c r="AKE62" s="69"/>
      <c r="AKF62" s="69"/>
      <c r="AKG62" s="69"/>
      <c r="AKH62" s="69"/>
      <c r="AKI62" s="69"/>
      <c r="AKJ62" s="69"/>
      <c r="AKK62" s="69"/>
      <c r="AKL62" s="69"/>
      <c r="AKM62" s="69"/>
      <c r="AKN62" s="69"/>
      <c r="AKO62" s="69"/>
      <c r="AKP62" s="69"/>
      <c r="AKQ62" s="69"/>
      <c r="AKR62" s="69"/>
      <c r="AKS62" s="69"/>
      <c r="AKT62" s="69"/>
      <c r="AKU62" s="69"/>
      <c r="AKV62" s="69"/>
      <c r="AKW62" s="69"/>
      <c r="AKX62" s="69"/>
      <c r="AKY62" s="69"/>
      <c r="AKZ62" s="69"/>
      <c r="ALA62" s="69"/>
      <c r="ALB62" s="69"/>
      <c r="ALC62" s="69"/>
      <c r="ALD62" s="69"/>
      <c r="ALE62" s="69"/>
      <c r="ALF62" s="69"/>
      <c r="ALG62" s="69"/>
      <c r="ALH62" s="69"/>
      <c r="ALI62" s="69"/>
      <c r="ALJ62" s="69"/>
      <c r="ALK62" s="69"/>
      <c r="ALL62" s="69"/>
      <c r="ALM62" s="69"/>
      <c r="ALN62" s="69"/>
      <c r="ALO62" s="69"/>
      <c r="ALP62" s="69"/>
      <c r="ALQ62" s="69"/>
      <c r="ALR62" s="69"/>
      <c r="ALS62" s="69"/>
      <c r="ALT62" s="69"/>
      <c r="ALU62" s="69"/>
      <c r="ALV62" s="69"/>
      <c r="ALW62" s="69"/>
      <c r="ALX62" s="69"/>
      <c r="ALY62" s="69"/>
      <c r="ALZ62" s="69"/>
      <c r="AMA62" s="69"/>
      <c r="AMB62" s="69"/>
      <c r="AMC62" s="69"/>
      <c r="AMD62" s="69"/>
      <c r="AME62" s="69"/>
      <c r="AMF62" s="69"/>
      <c r="AMG62" s="69"/>
      <c r="AMH62" s="69"/>
      <c r="AMI62" s="69"/>
      <c r="AMJ62" s="69"/>
      <c r="AMK62" s="69"/>
      <c r="AML62" s="69"/>
      <c r="AMM62" s="69"/>
    </row>
    <row r="63" spans="1:1027" s="15" customFormat="1" ht="15" customHeight="1">
      <c r="A63" s="349"/>
      <c r="B63" s="398"/>
      <c r="C63" s="23" t="s">
        <v>252</v>
      </c>
      <c r="D63" s="12" t="s">
        <v>16</v>
      </c>
      <c r="E63" s="12" t="s">
        <v>49</v>
      </c>
      <c r="F63" s="13" t="s">
        <v>20</v>
      </c>
      <c r="G63" s="13"/>
      <c r="H63" s="261"/>
      <c r="I63" s="13" t="s">
        <v>216</v>
      </c>
      <c r="J63" s="14" t="s">
        <v>21</v>
      </c>
      <c r="K63" s="14" t="s">
        <v>75</v>
      </c>
      <c r="L63" s="14" t="s">
        <v>76</v>
      </c>
      <c r="M63" s="354" t="s">
        <v>210</v>
      </c>
      <c r="N63" s="303" t="s">
        <v>372</v>
      </c>
      <c r="O63" s="182"/>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v>84.548378125676351</v>
      </c>
      <c r="AO63" s="65">
        <v>80.728332338458017</v>
      </c>
      <c r="AP63" s="65">
        <v>76.908286551239684</v>
      </c>
      <c r="AQ63" s="65">
        <v>73.088240764021577</v>
      </c>
      <c r="AR63" s="65">
        <v>69.26819497680323</v>
      </c>
      <c r="AS63" s="65">
        <v>65.44814918958491</v>
      </c>
      <c r="AT63" s="65">
        <v>62.384602590304596</v>
      </c>
      <c r="AU63" s="65">
        <v>59.321055991024274</v>
      </c>
      <c r="AV63" s="65">
        <v>56.257509391743739</v>
      </c>
      <c r="AW63" s="65">
        <v>53.193962792463317</v>
      </c>
      <c r="AX63" s="65">
        <v>50.130416193182889</v>
      </c>
      <c r="AY63" s="65">
        <v>47.328649921558643</v>
      </c>
      <c r="AZ63" s="65">
        <v>44.526883649934604</v>
      </c>
      <c r="BA63" s="65">
        <v>41.725117378310351</v>
      </c>
      <c r="BB63" s="65">
        <v>38.923351106686304</v>
      </c>
      <c r="BC63" s="65">
        <v>36.121584835062052</v>
      </c>
      <c r="BD63" s="65">
        <v>34.739191635634761</v>
      </c>
      <c r="BE63" s="65">
        <v>33.356798436207477</v>
      </c>
      <c r="BF63" s="65">
        <v>31.97440523678009</v>
      </c>
      <c r="BG63" s="65">
        <v>30.592012037352806</v>
      </c>
      <c r="BH63" s="65">
        <v>29.209618837925412</v>
      </c>
      <c r="BI63" s="65">
        <v>28.189514946892874</v>
      </c>
      <c r="BJ63" s="65">
        <v>27.169411055860337</v>
      </c>
      <c r="BK63" s="65">
        <v>26.1493071648278</v>
      </c>
      <c r="BL63" s="65">
        <v>25.129203273795262</v>
      </c>
      <c r="BM63" s="65">
        <v>24.109099382762725</v>
      </c>
      <c r="BN63" s="65">
        <v>23.088995491730188</v>
      </c>
      <c r="BO63" s="65">
        <v>22.068891600697651</v>
      </c>
      <c r="BP63" s="65">
        <v>21.048787709665113</v>
      </c>
      <c r="BQ63" s="65">
        <v>20.028683818632576</v>
      </c>
      <c r="BR63" s="65">
        <v>19.008579927600039</v>
      </c>
      <c r="BS63" s="65">
        <v>17.988476036567501</v>
      </c>
      <c r="BT63" s="65">
        <v>16.968372145534964</v>
      </c>
      <c r="BU63" s="65">
        <v>15.948268254502429</v>
      </c>
      <c r="BV63" s="65">
        <v>14.928164363469893</v>
      </c>
      <c r="BW63" s="65">
        <v>13.908060472437377</v>
      </c>
      <c r="BX63" s="159"/>
      <c r="BY63" s="158"/>
      <c r="BZ63" s="158"/>
      <c r="CA63" s="158"/>
      <c r="CB63" s="158"/>
      <c r="CC63" s="158"/>
      <c r="CD63" s="158"/>
      <c r="CE63" s="154"/>
      <c r="CF63" s="154"/>
      <c r="CG63" s="154"/>
      <c r="CH63" s="154"/>
      <c r="CI63" s="154"/>
      <c r="CJ63" s="154"/>
      <c r="CK63" s="154"/>
      <c r="CL63" s="154"/>
      <c r="CM63" s="154"/>
      <c r="CN63" s="154"/>
      <c r="CO63" s="154"/>
      <c r="CP63" s="154"/>
      <c r="CQ63" s="154"/>
      <c r="CR63" s="154"/>
      <c r="CS63" s="154"/>
      <c r="CT63" s="154"/>
      <c r="CU63" s="154"/>
      <c r="CV63" s="154"/>
      <c r="CW63" s="154"/>
      <c r="CX63" s="154"/>
      <c r="CY63" s="154"/>
      <c r="CZ63" s="154"/>
      <c r="DA63" s="154"/>
      <c r="DB63" s="154"/>
      <c r="DC63" s="154"/>
      <c r="DD63" s="154"/>
      <c r="DE63" s="154"/>
      <c r="DF63" s="154"/>
      <c r="DG63" s="154"/>
      <c r="DH63" s="154"/>
      <c r="DI63" s="154"/>
      <c r="DJ63" s="154"/>
      <c r="DK63" s="154"/>
      <c r="DL63" s="154"/>
      <c r="DM63" s="154"/>
      <c r="DN63" s="154"/>
      <c r="DO63" s="154"/>
      <c r="DP63" s="154"/>
      <c r="DQ63" s="154"/>
      <c r="DR63" s="154"/>
      <c r="DS63" s="154"/>
      <c r="DT63" s="154"/>
      <c r="DU63" s="154"/>
      <c r="DV63" s="154"/>
      <c r="DW63" s="154"/>
      <c r="DX63" s="154"/>
      <c r="DY63" s="154"/>
      <c r="DZ63" s="154"/>
      <c r="EA63" s="154"/>
      <c r="EB63" s="154"/>
      <c r="EC63" s="154"/>
      <c r="ED63" s="154"/>
      <c r="EE63" s="154"/>
      <c r="EF63" s="154"/>
      <c r="EG63" s="154"/>
      <c r="EH63" s="154"/>
      <c r="EI63" s="154"/>
      <c r="EJ63" s="154"/>
      <c r="EK63" s="154"/>
      <c r="EL63" s="154"/>
      <c r="EM63" s="154"/>
      <c r="EN63" s="154"/>
      <c r="EO63" s="154"/>
      <c r="EP63" s="154"/>
      <c r="EQ63" s="154"/>
      <c r="ER63" s="154"/>
      <c r="ES63" s="154"/>
      <c r="ET63" s="154"/>
      <c r="EU63" s="154"/>
      <c r="EV63" s="154"/>
      <c r="EW63" s="154"/>
      <c r="EX63" s="154"/>
      <c r="EY63" s="154"/>
      <c r="EZ63" s="154"/>
      <c r="FA63" s="154"/>
      <c r="FB63" s="154"/>
      <c r="FC63" s="154"/>
      <c r="FD63" s="154"/>
      <c r="FE63" s="154"/>
      <c r="FF63" s="154"/>
      <c r="FG63" s="154"/>
      <c r="FH63" s="154"/>
      <c r="FI63" s="154"/>
      <c r="FJ63" s="154"/>
      <c r="FK63" s="154"/>
      <c r="FL63" s="154"/>
      <c r="FM63" s="154"/>
      <c r="FN63" s="154"/>
      <c r="FO63" s="154"/>
      <c r="FP63" s="154"/>
      <c r="FQ63" s="154"/>
      <c r="FR63" s="154"/>
      <c r="FS63" s="154"/>
      <c r="FT63" s="154"/>
      <c r="FU63" s="154"/>
      <c r="FV63" s="154"/>
      <c r="FW63" s="154"/>
      <c r="FX63" s="154"/>
      <c r="FY63" s="154"/>
      <c r="FZ63" s="154"/>
      <c r="GA63" s="154"/>
      <c r="GB63" s="154"/>
      <c r="GC63" s="154"/>
      <c r="GD63" s="154"/>
      <c r="GE63" s="154"/>
      <c r="GF63" s="154"/>
      <c r="GG63" s="154"/>
      <c r="GH63" s="154"/>
      <c r="GI63" s="154"/>
      <c r="GJ63" s="154"/>
      <c r="GK63" s="154"/>
      <c r="GL63" s="154"/>
      <c r="GM63" s="154"/>
      <c r="GN63" s="154"/>
      <c r="GO63" s="154"/>
      <c r="GP63" s="154"/>
      <c r="GQ63" s="154"/>
      <c r="GR63" s="154"/>
      <c r="GS63" s="154"/>
      <c r="GT63" s="154"/>
      <c r="GU63" s="154"/>
      <c r="GV63" s="154"/>
      <c r="GW63" s="154"/>
      <c r="GX63" s="154"/>
      <c r="GY63" s="154"/>
      <c r="GZ63" s="154"/>
      <c r="HA63" s="154"/>
      <c r="HB63" s="154"/>
      <c r="HC63" s="154"/>
      <c r="HD63" s="154"/>
      <c r="HE63" s="154"/>
      <c r="HF63" s="154"/>
      <c r="HG63" s="154"/>
      <c r="HH63" s="154"/>
      <c r="HI63" s="154"/>
      <c r="HJ63" s="154"/>
      <c r="HK63" s="154"/>
      <c r="HL63" s="154"/>
      <c r="HM63" s="154"/>
      <c r="HN63" s="154"/>
      <c r="HO63" s="154"/>
      <c r="HP63" s="154"/>
      <c r="HQ63" s="154"/>
      <c r="HR63" s="154"/>
      <c r="HS63" s="154"/>
      <c r="HT63" s="154"/>
      <c r="HU63" s="154"/>
      <c r="HV63" s="154"/>
      <c r="HW63" s="154"/>
      <c r="HX63" s="154"/>
      <c r="HY63" s="154"/>
      <c r="HZ63" s="154"/>
      <c r="IA63" s="154"/>
      <c r="IB63" s="154"/>
      <c r="IC63" s="154"/>
      <c r="ID63" s="154"/>
      <c r="IE63" s="154"/>
      <c r="IF63" s="154"/>
      <c r="IG63" s="154"/>
      <c r="IH63" s="154"/>
      <c r="II63" s="154"/>
      <c r="IJ63" s="154"/>
      <c r="IK63" s="154"/>
      <c r="IL63" s="154"/>
      <c r="IM63" s="154"/>
      <c r="IN63" s="154"/>
      <c r="IO63" s="154"/>
      <c r="IP63" s="154"/>
      <c r="IQ63" s="154"/>
      <c r="IR63" s="154"/>
      <c r="IS63" s="154"/>
      <c r="IT63" s="154"/>
      <c r="IU63" s="154"/>
      <c r="IV63" s="154"/>
      <c r="IW63" s="154"/>
      <c r="IX63" s="154"/>
      <c r="IY63" s="154"/>
      <c r="IZ63" s="154"/>
      <c r="JA63" s="154"/>
      <c r="JB63" s="154"/>
      <c r="JC63" s="154"/>
      <c r="JD63" s="154"/>
      <c r="JE63" s="154"/>
      <c r="JF63" s="154"/>
      <c r="JG63" s="154"/>
      <c r="JH63" s="154"/>
      <c r="JI63" s="154"/>
      <c r="JJ63" s="154"/>
      <c r="JK63" s="154"/>
      <c r="JL63" s="154"/>
      <c r="JM63" s="154"/>
      <c r="JN63" s="154"/>
      <c r="JO63" s="154"/>
      <c r="JP63" s="154"/>
      <c r="JQ63" s="154"/>
      <c r="JR63" s="154"/>
      <c r="JS63" s="154"/>
      <c r="JT63" s="154"/>
      <c r="JU63" s="154"/>
      <c r="JV63" s="154"/>
      <c r="JW63" s="154"/>
      <c r="JX63" s="154"/>
      <c r="JY63" s="154"/>
      <c r="JZ63" s="154"/>
      <c r="KA63" s="154"/>
      <c r="KB63" s="154"/>
      <c r="KC63" s="154"/>
      <c r="KD63" s="154"/>
      <c r="KE63" s="154"/>
      <c r="KF63" s="154"/>
      <c r="KG63" s="154"/>
      <c r="KH63" s="154"/>
      <c r="KI63" s="154"/>
      <c r="KJ63" s="154"/>
      <c r="KK63" s="154"/>
      <c r="KL63" s="154"/>
      <c r="KM63" s="154"/>
      <c r="KN63" s="154"/>
      <c r="KO63" s="154"/>
      <c r="KP63" s="154"/>
      <c r="KQ63" s="154"/>
      <c r="KR63" s="154"/>
      <c r="KS63" s="154"/>
      <c r="KT63" s="154"/>
      <c r="KU63" s="154"/>
      <c r="KV63" s="154"/>
      <c r="KW63" s="154"/>
      <c r="KX63" s="154"/>
      <c r="KY63" s="154"/>
      <c r="KZ63" s="154"/>
      <c r="LA63" s="154"/>
      <c r="LB63" s="154"/>
      <c r="LC63" s="154"/>
      <c r="LD63" s="154"/>
      <c r="LE63" s="154"/>
      <c r="LF63" s="154"/>
      <c r="LG63" s="154"/>
      <c r="LH63" s="154"/>
      <c r="LI63" s="154"/>
      <c r="LJ63" s="154"/>
      <c r="LK63" s="154"/>
      <c r="LL63" s="154"/>
      <c r="LM63" s="154"/>
      <c r="LN63" s="154"/>
      <c r="LO63" s="154"/>
      <c r="LP63" s="154"/>
      <c r="LQ63" s="154"/>
      <c r="LR63" s="154"/>
      <c r="LS63" s="154"/>
      <c r="LT63" s="154"/>
      <c r="LU63" s="154"/>
    </row>
    <row r="64" spans="1:1027" s="15" customFormat="1" ht="25.5">
      <c r="A64" s="349"/>
      <c r="B64" s="398"/>
      <c r="C64" s="23" t="s">
        <v>253</v>
      </c>
      <c r="D64" s="12" t="s">
        <v>16</v>
      </c>
      <c r="E64" s="12" t="s">
        <v>49</v>
      </c>
      <c r="F64" s="13" t="s">
        <v>20</v>
      </c>
      <c r="G64" s="13"/>
      <c r="H64" s="261"/>
      <c r="I64" s="13" t="s">
        <v>216</v>
      </c>
      <c r="J64" s="14" t="s">
        <v>21</v>
      </c>
      <c r="K64" s="14" t="s">
        <v>75</v>
      </c>
      <c r="L64" s="14" t="s">
        <v>76</v>
      </c>
      <c r="M64" s="355"/>
      <c r="N64" s="303" t="s">
        <v>372</v>
      </c>
      <c r="O64" s="182"/>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v>84.548378125676351</v>
      </c>
      <c r="AO64" s="65">
        <v>80.728332338458017</v>
      </c>
      <c r="AP64" s="65">
        <v>76.908286551239684</v>
      </c>
      <c r="AQ64" s="65">
        <v>73.088240764021577</v>
      </c>
      <c r="AR64" s="65">
        <v>69.26819497680323</v>
      </c>
      <c r="AS64" s="65">
        <v>65.44814918958491</v>
      </c>
      <c r="AT64" s="65">
        <v>62.384602590304596</v>
      </c>
      <c r="AU64" s="65">
        <v>59.321055991024274</v>
      </c>
      <c r="AV64" s="65">
        <v>56.257509391743739</v>
      </c>
      <c r="AW64" s="65">
        <v>53.193962792463317</v>
      </c>
      <c r="AX64" s="65">
        <v>50.130416193182889</v>
      </c>
      <c r="AY64" s="65">
        <v>47.328649921558643</v>
      </c>
      <c r="AZ64" s="65">
        <v>44.526883649934604</v>
      </c>
      <c r="BA64" s="65">
        <v>41.725117378310351</v>
      </c>
      <c r="BB64" s="14"/>
      <c r="BC64" s="65"/>
      <c r="BD64" s="65"/>
      <c r="BE64" s="65"/>
      <c r="BF64" s="65"/>
      <c r="BG64" s="65"/>
      <c r="BH64" s="65"/>
      <c r="BI64" s="65"/>
      <c r="BJ64" s="65"/>
      <c r="BK64" s="65"/>
      <c r="BL64" s="65"/>
      <c r="BM64" s="65"/>
      <c r="BN64" s="65"/>
      <c r="BO64" s="65"/>
      <c r="BP64" s="65"/>
      <c r="BQ64" s="65"/>
      <c r="BR64" s="65"/>
      <c r="BS64" s="65"/>
      <c r="BT64" s="65"/>
      <c r="BU64" s="65"/>
      <c r="BV64" s="65"/>
      <c r="BW64" s="65"/>
      <c r="BX64" s="159"/>
      <c r="BY64" s="158"/>
      <c r="BZ64" s="158"/>
      <c r="CA64" s="158"/>
      <c r="CB64" s="158"/>
      <c r="CC64" s="158"/>
      <c r="CD64" s="158"/>
      <c r="CE64" s="154"/>
      <c r="CF64" s="154"/>
      <c r="CG64" s="154"/>
      <c r="CH64" s="154"/>
      <c r="CI64" s="154"/>
      <c r="CJ64" s="154"/>
      <c r="CK64" s="154"/>
      <c r="CL64" s="154"/>
      <c r="CM64" s="154"/>
      <c r="CN64" s="154"/>
      <c r="CO64" s="154"/>
      <c r="CP64" s="154"/>
      <c r="CQ64" s="154"/>
      <c r="CR64" s="154"/>
      <c r="CS64" s="154"/>
      <c r="CT64" s="154"/>
      <c r="CU64" s="154"/>
      <c r="CV64" s="154"/>
      <c r="CW64" s="154"/>
      <c r="CX64" s="154"/>
      <c r="CY64" s="154"/>
      <c r="CZ64" s="154"/>
      <c r="DA64" s="154"/>
      <c r="DB64" s="154"/>
      <c r="DC64" s="154"/>
      <c r="DD64" s="154"/>
      <c r="DE64" s="154"/>
      <c r="DF64" s="154"/>
      <c r="DG64" s="154"/>
      <c r="DH64" s="154"/>
      <c r="DI64" s="154"/>
      <c r="DJ64" s="154"/>
      <c r="DK64" s="154"/>
      <c r="DL64" s="154"/>
      <c r="DM64" s="154"/>
      <c r="DN64" s="154"/>
      <c r="DO64" s="154"/>
      <c r="DP64" s="154"/>
      <c r="DQ64" s="154"/>
      <c r="DR64" s="154"/>
      <c r="DS64" s="154"/>
      <c r="DT64" s="154"/>
      <c r="DU64" s="154"/>
      <c r="DV64" s="154"/>
      <c r="DW64" s="154"/>
      <c r="DX64" s="154"/>
      <c r="DY64" s="154"/>
      <c r="DZ64" s="154"/>
      <c r="EA64" s="154"/>
      <c r="EB64" s="154"/>
      <c r="EC64" s="154"/>
      <c r="ED64" s="154"/>
      <c r="EE64" s="154"/>
      <c r="EF64" s="154"/>
      <c r="EG64" s="154"/>
      <c r="EH64" s="154"/>
      <c r="EI64" s="154"/>
      <c r="EJ64" s="154"/>
      <c r="EK64" s="154"/>
      <c r="EL64" s="154"/>
      <c r="EM64" s="154"/>
      <c r="EN64" s="154"/>
      <c r="EO64" s="154"/>
      <c r="EP64" s="154"/>
      <c r="EQ64" s="154"/>
      <c r="ER64" s="154"/>
      <c r="ES64" s="154"/>
      <c r="ET64" s="154"/>
      <c r="EU64" s="154"/>
      <c r="EV64" s="154"/>
      <c r="EW64" s="154"/>
      <c r="EX64" s="154"/>
      <c r="EY64" s="154"/>
      <c r="EZ64" s="154"/>
      <c r="FA64" s="154"/>
      <c r="FB64" s="154"/>
      <c r="FC64" s="154"/>
      <c r="FD64" s="154"/>
      <c r="FE64" s="154"/>
      <c r="FF64" s="154"/>
      <c r="FG64" s="154"/>
      <c r="FH64" s="154"/>
      <c r="FI64" s="154"/>
      <c r="FJ64" s="154"/>
      <c r="FK64" s="154"/>
      <c r="FL64" s="154"/>
      <c r="FM64" s="154"/>
      <c r="FN64" s="154"/>
      <c r="FO64" s="154"/>
      <c r="FP64" s="154"/>
      <c r="FQ64" s="154"/>
      <c r="FR64" s="154"/>
      <c r="FS64" s="154"/>
      <c r="FT64" s="154"/>
      <c r="FU64" s="154"/>
      <c r="FV64" s="154"/>
      <c r="FW64" s="154"/>
      <c r="FX64" s="154"/>
      <c r="FY64" s="154"/>
      <c r="FZ64" s="154"/>
      <c r="GA64" s="154"/>
      <c r="GB64" s="154"/>
      <c r="GC64" s="154"/>
      <c r="GD64" s="154"/>
      <c r="GE64" s="154"/>
      <c r="GF64" s="154"/>
      <c r="GG64" s="154"/>
      <c r="GH64" s="154"/>
      <c r="GI64" s="154"/>
      <c r="GJ64" s="154"/>
      <c r="GK64" s="154"/>
      <c r="GL64" s="154"/>
      <c r="GM64" s="154"/>
      <c r="GN64" s="154"/>
      <c r="GO64" s="154"/>
      <c r="GP64" s="154"/>
      <c r="GQ64" s="154"/>
      <c r="GR64" s="154"/>
      <c r="GS64" s="154"/>
      <c r="GT64" s="154"/>
      <c r="GU64" s="154"/>
      <c r="GV64" s="154"/>
      <c r="GW64" s="154"/>
      <c r="GX64" s="154"/>
      <c r="GY64" s="154"/>
      <c r="GZ64" s="154"/>
      <c r="HA64" s="154"/>
      <c r="HB64" s="154"/>
      <c r="HC64" s="154"/>
      <c r="HD64" s="154"/>
      <c r="HE64" s="154"/>
      <c r="HF64" s="154"/>
      <c r="HG64" s="154"/>
      <c r="HH64" s="154"/>
      <c r="HI64" s="154"/>
      <c r="HJ64" s="154"/>
      <c r="HK64" s="154"/>
      <c r="HL64" s="154"/>
      <c r="HM64" s="154"/>
      <c r="HN64" s="154"/>
      <c r="HO64" s="154"/>
      <c r="HP64" s="154"/>
      <c r="HQ64" s="154"/>
      <c r="HR64" s="154"/>
      <c r="HS64" s="154"/>
      <c r="HT64" s="154"/>
      <c r="HU64" s="154"/>
      <c r="HV64" s="154"/>
      <c r="HW64" s="154"/>
      <c r="HX64" s="154"/>
      <c r="HY64" s="154"/>
      <c r="HZ64" s="154"/>
      <c r="IA64" s="154"/>
      <c r="IB64" s="154"/>
      <c r="IC64" s="154"/>
      <c r="ID64" s="154"/>
      <c r="IE64" s="154"/>
      <c r="IF64" s="154"/>
      <c r="IG64" s="154"/>
      <c r="IH64" s="154"/>
      <c r="II64" s="154"/>
      <c r="IJ64" s="154"/>
      <c r="IK64" s="154"/>
      <c r="IL64" s="154"/>
      <c r="IM64" s="154"/>
      <c r="IN64" s="154"/>
      <c r="IO64" s="154"/>
      <c r="IP64" s="154"/>
      <c r="IQ64" s="154"/>
      <c r="IR64" s="154"/>
      <c r="IS64" s="154"/>
      <c r="IT64" s="154"/>
      <c r="IU64" s="154"/>
      <c r="IV64" s="154"/>
      <c r="IW64" s="154"/>
      <c r="IX64" s="154"/>
      <c r="IY64" s="154"/>
      <c r="IZ64" s="154"/>
      <c r="JA64" s="154"/>
      <c r="JB64" s="154"/>
      <c r="JC64" s="154"/>
      <c r="JD64" s="154"/>
      <c r="JE64" s="154"/>
      <c r="JF64" s="154"/>
      <c r="JG64" s="154"/>
      <c r="JH64" s="154"/>
      <c r="JI64" s="154"/>
      <c r="JJ64" s="154"/>
      <c r="JK64" s="154"/>
      <c r="JL64" s="154"/>
      <c r="JM64" s="154"/>
      <c r="JN64" s="154"/>
      <c r="JO64" s="154"/>
      <c r="JP64" s="154"/>
      <c r="JQ64" s="154"/>
      <c r="JR64" s="154"/>
      <c r="JS64" s="154"/>
      <c r="JT64" s="154"/>
      <c r="JU64" s="154"/>
      <c r="JV64" s="154"/>
      <c r="JW64" s="154"/>
      <c r="JX64" s="154"/>
      <c r="JY64" s="154"/>
      <c r="JZ64" s="154"/>
      <c r="KA64" s="154"/>
      <c r="KB64" s="154"/>
      <c r="KC64" s="154"/>
      <c r="KD64" s="154"/>
      <c r="KE64" s="154"/>
      <c r="KF64" s="154"/>
      <c r="KG64" s="154"/>
      <c r="KH64" s="154"/>
      <c r="KI64" s="154"/>
      <c r="KJ64" s="154"/>
      <c r="KK64" s="154"/>
      <c r="KL64" s="154"/>
      <c r="KM64" s="154"/>
      <c r="KN64" s="154"/>
      <c r="KO64" s="154"/>
      <c r="KP64" s="154"/>
      <c r="KQ64" s="154"/>
      <c r="KR64" s="154"/>
      <c r="KS64" s="154"/>
      <c r="KT64" s="154"/>
      <c r="KU64" s="154"/>
      <c r="KV64" s="154"/>
      <c r="KW64" s="154"/>
      <c r="KX64" s="154"/>
      <c r="KY64" s="154"/>
      <c r="KZ64" s="154"/>
      <c r="LA64" s="154"/>
      <c r="LB64" s="154"/>
      <c r="LC64" s="154"/>
      <c r="LD64" s="154"/>
      <c r="LE64" s="154"/>
      <c r="LF64" s="154"/>
      <c r="LG64" s="154"/>
      <c r="LH64" s="154"/>
      <c r="LI64" s="154"/>
      <c r="LJ64" s="154"/>
      <c r="LK64" s="154"/>
      <c r="LL64" s="154"/>
      <c r="LM64" s="154"/>
      <c r="LN64" s="154"/>
      <c r="LO64" s="154"/>
      <c r="LP64" s="154"/>
      <c r="LQ64" s="154"/>
      <c r="LR64" s="154"/>
      <c r="LS64" s="154"/>
      <c r="LT64" s="154"/>
      <c r="LU64" s="154"/>
    </row>
    <row r="65" spans="1:1027" s="114" customFormat="1" ht="15" customHeight="1">
      <c r="A65" s="349"/>
      <c r="B65" s="398"/>
      <c r="C65" s="110" t="s">
        <v>254</v>
      </c>
      <c r="D65" s="111" t="s">
        <v>16</v>
      </c>
      <c r="E65" s="111" t="s">
        <v>49</v>
      </c>
      <c r="F65" s="112" t="s">
        <v>20</v>
      </c>
      <c r="G65" s="112"/>
      <c r="H65" s="262"/>
      <c r="I65" s="112" t="s">
        <v>216</v>
      </c>
      <c r="J65" s="112" t="s">
        <v>21</v>
      </c>
      <c r="K65" s="112" t="s">
        <v>75</v>
      </c>
      <c r="L65" s="112" t="s">
        <v>76</v>
      </c>
      <c r="M65" s="166"/>
      <c r="N65" s="304" t="s">
        <v>372</v>
      </c>
      <c r="O65" s="18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c r="AN65" s="113"/>
      <c r="AO65" s="113"/>
      <c r="AP65" s="113"/>
      <c r="AQ65" s="113"/>
      <c r="AR65" s="113">
        <v>84.66</v>
      </c>
      <c r="AS65" s="113">
        <v>81.680000000000007</v>
      </c>
      <c r="AT65" s="113">
        <v>77.64</v>
      </c>
      <c r="AU65" s="113">
        <v>73.59</v>
      </c>
      <c r="AV65" s="113">
        <v>69.55</v>
      </c>
      <c r="AW65" s="113">
        <v>65.510000000000005</v>
      </c>
      <c r="AX65" s="113">
        <v>61.46</v>
      </c>
      <c r="AY65" s="113">
        <v>57.69</v>
      </c>
      <c r="AZ65" s="113">
        <v>53.92</v>
      </c>
      <c r="BA65" s="113">
        <v>50.15</v>
      </c>
      <c r="BB65" s="113">
        <v>46.38</v>
      </c>
      <c r="BC65" s="113">
        <v>42.61</v>
      </c>
      <c r="BD65" s="113">
        <v>40.700000000000003</v>
      </c>
      <c r="BE65" s="113">
        <v>38.799999999999997</v>
      </c>
      <c r="BF65" s="113">
        <v>36.9</v>
      </c>
      <c r="BG65" s="113">
        <v>35</v>
      </c>
      <c r="BH65" s="113">
        <v>33.1</v>
      </c>
      <c r="BI65" s="113">
        <v>31.2</v>
      </c>
      <c r="BJ65" s="113">
        <v>29.3</v>
      </c>
      <c r="BK65" s="113">
        <v>27.4</v>
      </c>
      <c r="BL65" s="113">
        <v>25.5</v>
      </c>
      <c r="BM65" s="113">
        <v>23.59</v>
      </c>
      <c r="BN65" s="113">
        <v>21.69</v>
      </c>
      <c r="BO65" s="113">
        <v>19.79</v>
      </c>
      <c r="BP65" s="113">
        <v>17.89</v>
      </c>
      <c r="BQ65" s="113">
        <v>15.99</v>
      </c>
      <c r="BR65" s="113">
        <v>14.09</v>
      </c>
      <c r="BS65" s="113">
        <v>12.19</v>
      </c>
      <c r="BT65" s="113">
        <v>10.29</v>
      </c>
      <c r="BU65" s="113">
        <v>8.39</v>
      </c>
      <c r="BV65" s="113">
        <v>6.48</v>
      </c>
      <c r="BW65" s="113">
        <v>4.58</v>
      </c>
      <c r="BX65" s="158"/>
      <c r="BY65" s="158"/>
      <c r="BZ65" s="158"/>
      <c r="CA65" s="158"/>
      <c r="CB65" s="158"/>
      <c r="CC65" s="158"/>
      <c r="CD65" s="158"/>
      <c r="CE65" s="154"/>
      <c r="CF65" s="154"/>
      <c r="CG65" s="154"/>
      <c r="CH65" s="154"/>
      <c r="CI65" s="154"/>
      <c r="CJ65" s="154"/>
      <c r="CK65" s="154"/>
      <c r="CL65" s="154"/>
      <c r="CM65" s="154"/>
      <c r="CN65" s="154"/>
      <c r="CO65" s="154"/>
      <c r="CP65" s="154"/>
      <c r="CQ65" s="154"/>
      <c r="CR65" s="154"/>
      <c r="CS65" s="154"/>
      <c r="CT65" s="154"/>
      <c r="CU65" s="154"/>
      <c r="CV65" s="154"/>
      <c r="CW65" s="154"/>
      <c r="CX65" s="154"/>
      <c r="CY65" s="154"/>
      <c r="CZ65" s="154"/>
      <c r="DA65" s="154"/>
      <c r="DB65" s="154"/>
      <c r="DC65" s="154"/>
      <c r="DD65" s="154"/>
      <c r="DE65" s="154"/>
      <c r="DF65" s="154"/>
      <c r="DG65" s="154"/>
      <c r="DH65" s="154"/>
      <c r="DI65" s="154"/>
      <c r="DJ65" s="154"/>
      <c r="DK65" s="154"/>
      <c r="DL65" s="154"/>
      <c r="DM65" s="154"/>
      <c r="DN65" s="154"/>
      <c r="DO65" s="154"/>
      <c r="DP65" s="154"/>
      <c r="DQ65" s="154"/>
      <c r="DR65" s="154"/>
      <c r="DS65" s="154"/>
      <c r="DT65" s="154"/>
      <c r="DU65" s="154"/>
      <c r="DV65" s="154"/>
      <c r="DW65" s="154"/>
      <c r="DX65" s="154"/>
      <c r="DY65" s="154"/>
      <c r="DZ65" s="154"/>
      <c r="EA65" s="154"/>
      <c r="EB65" s="154"/>
      <c r="EC65" s="154"/>
      <c r="ED65" s="154"/>
      <c r="EE65" s="154"/>
      <c r="EF65" s="154"/>
      <c r="EG65" s="154"/>
      <c r="EH65" s="154"/>
      <c r="EI65" s="154"/>
      <c r="EJ65" s="154"/>
      <c r="EK65" s="154"/>
      <c r="EL65" s="154"/>
      <c r="EM65" s="154"/>
      <c r="EN65" s="154"/>
      <c r="EO65" s="154"/>
      <c r="EP65" s="154"/>
      <c r="EQ65" s="154"/>
      <c r="ER65" s="154"/>
      <c r="ES65" s="154"/>
      <c r="ET65" s="154"/>
      <c r="EU65" s="154"/>
      <c r="EV65" s="154"/>
      <c r="EW65" s="154"/>
      <c r="EX65" s="154"/>
      <c r="EY65" s="154"/>
      <c r="EZ65" s="154"/>
      <c r="FA65" s="154"/>
      <c r="FB65" s="154"/>
      <c r="FC65" s="154"/>
      <c r="FD65" s="154"/>
      <c r="FE65" s="154"/>
      <c r="FF65" s="154"/>
      <c r="FG65" s="154"/>
      <c r="FH65" s="154"/>
      <c r="FI65" s="154"/>
      <c r="FJ65" s="154"/>
      <c r="FK65" s="154"/>
      <c r="FL65" s="154"/>
      <c r="FM65" s="154"/>
      <c r="FN65" s="154"/>
      <c r="FO65" s="154"/>
      <c r="FP65" s="154"/>
      <c r="FQ65" s="154"/>
      <c r="FR65" s="154"/>
      <c r="FS65" s="154"/>
      <c r="FT65" s="154"/>
      <c r="FU65" s="154"/>
      <c r="FV65" s="154"/>
      <c r="FW65" s="154"/>
      <c r="FX65" s="154"/>
      <c r="FY65" s="154"/>
      <c r="FZ65" s="154"/>
      <c r="GA65" s="154"/>
      <c r="GB65" s="154"/>
      <c r="GC65" s="154"/>
      <c r="GD65" s="154"/>
      <c r="GE65" s="154"/>
      <c r="GF65" s="154"/>
      <c r="GG65" s="154"/>
      <c r="GH65" s="154"/>
      <c r="GI65" s="154"/>
      <c r="GJ65" s="154"/>
      <c r="GK65" s="154"/>
      <c r="GL65" s="154"/>
      <c r="GM65" s="154"/>
      <c r="GN65" s="154"/>
      <c r="GO65" s="154"/>
      <c r="GP65" s="154"/>
      <c r="GQ65" s="154"/>
      <c r="GR65" s="154"/>
      <c r="GS65" s="154"/>
      <c r="GT65" s="154"/>
      <c r="GU65" s="154"/>
      <c r="GV65" s="154"/>
      <c r="GW65" s="154"/>
      <c r="GX65" s="154"/>
      <c r="GY65" s="154"/>
      <c r="GZ65" s="154"/>
      <c r="HA65" s="154"/>
      <c r="HB65" s="154"/>
      <c r="HC65" s="154"/>
      <c r="HD65" s="154"/>
      <c r="HE65" s="154"/>
      <c r="HF65" s="154"/>
      <c r="HG65" s="154"/>
      <c r="HH65" s="154"/>
      <c r="HI65" s="154"/>
      <c r="HJ65" s="154"/>
      <c r="HK65" s="154"/>
      <c r="HL65" s="154"/>
      <c r="HM65" s="154"/>
      <c r="HN65" s="154"/>
      <c r="HO65" s="154"/>
      <c r="HP65" s="154"/>
      <c r="HQ65" s="154"/>
      <c r="HR65" s="154"/>
      <c r="HS65" s="154"/>
      <c r="HT65" s="154"/>
      <c r="HU65" s="154"/>
      <c r="HV65" s="154"/>
      <c r="HW65" s="154"/>
      <c r="HX65" s="154"/>
      <c r="HY65" s="154"/>
      <c r="HZ65" s="154"/>
      <c r="IA65" s="154"/>
      <c r="IB65" s="154"/>
      <c r="IC65" s="154"/>
      <c r="ID65" s="154"/>
      <c r="IE65" s="154"/>
      <c r="IF65" s="154"/>
      <c r="IG65" s="154"/>
      <c r="IH65" s="154"/>
      <c r="II65" s="154"/>
      <c r="IJ65" s="154"/>
      <c r="IK65" s="154"/>
      <c r="IL65" s="154"/>
      <c r="IM65" s="154"/>
      <c r="IN65" s="154"/>
      <c r="IO65" s="154"/>
      <c r="IP65" s="154"/>
      <c r="IQ65" s="154"/>
      <c r="IR65" s="154"/>
      <c r="IS65" s="154"/>
      <c r="IT65" s="154"/>
      <c r="IU65" s="154"/>
      <c r="IV65" s="154"/>
      <c r="IW65" s="154"/>
      <c r="IX65" s="154"/>
      <c r="IY65" s="154"/>
      <c r="IZ65" s="154"/>
      <c r="JA65" s="154"/>
      <c r="JB65" s="154"/>
      <c r="JC65" s="154"/>
      <c r="JD65" s="154"/>
      <c r="JE65" s="154"/>
      <c r="JF65" s="154"/>
      <c r="JG65" s="154"/>
      <c r="JH65" s="154"/>
      <c r="JI65" s="154"/>
      <c r="JJ65" s="154"/>
      <c r="JK65" s="154"/>
      <c r="JL65" s="154"/>
      <c r="JM65" s="154"/>
      <c r="JN65" s="154"/>
      <c r="JO65" s="154"/>
      <c r="JP65" s="154"/>
      <c r="JQ65" s="154"/>
      <c r="JR65" s="154"/>
      <c r="JS65" s="154"/>
      <c r="JT65" s="154"/>
      <c r="JU65" s="154"/>
      <c r="JV65" s="154"/>
      <c r="JW65" s="154"/>
      <c r="JX65" s="154"/>
      <c r="JY65" s="154"/>
      <c r="JZ65" s="154"/>
      <c r="KA65" s="154"/>
      <c r="KB65" s="154"/>
      <c r="KC65" s="154"/>
      <c r="KD65" s="154"/>
      <c r="KE65" s="154"/>
      <c r="KF65" s="154"/>
      <c r="KG65" s="154"/>
      <c r="KH65" s="154"/>
      <c r="KI65" s="154"/>
      <c r="KJ65" s="154"/>
      <c r="KK65" s="154"/>
      <c r="KL65" s="154"/>
      <c r="KM65" s="154"/>
      <c r="KN65" s="154"/>
      <c r="KO65" s="154"/>
      <c r="KP65" s="154"/>
      <c r="KQ65" s="154"/>
      <c r="KR65" s="154"/>
      <c r="KS65" s="154"/>
      <c r="KT65" s="154"/>
      <c r="KU65" s="154"/>
      <c r="KV65" s="154"/>
      <c r="KW65" s="154"/>
      <c r="KX65" s="154"/>
      <c r="KY65" s="154"/>
      <c r="KZ65" s="154"/>
      <c r="LA65" s="154"/>
      <c r="LB65" s="154"/>
      <c r="LC65" s="154"/>
      <c r="LD65" s="154"/>
      <c r="LE65" s="154"/>
      <c r="LF65" s="154"/>
      <c r="LG65" s="154"/>
      <c r="LH65" s="154"/>
      <c r="LI65" s="154"/>
      <c r="LJ65" s="154"/>
      <c r="LK65" s="154"/>
      <c r="LL65" s="154"/>
      <c r="LM65" s="154"/>
      <c r="LN65" s="154"/>
      <c r="LO65" s="154"/>
      <c r="LP65" s="154"/>
      <c r="LQ65" s="154"/>
      <c r="LR65" s="154"/>
      <c r="LS65" s="154"/>
      <c r="LT65" s="154"/>
      <c r="LU65" s="154"/>
    </row>
    <row r="66" spans="1:1027" s="114" customFormat="1" ht="25.5">
      <c r="A66" s="349"/>
      <c r="B66" s="399"/>
      <c r="C66" s="110" t="s">
        <v>255</v>
      </c>
      <c r="D66" s="111" t="s">
        <v>16</v>
      </c>
      <c r="E66" s="111" t="s">
        <v>49</v>
      </c>
      <c r="F66" s="112" t="s">
        <v>20</v>
      </c>
      <c r="G66" s="112"/>
      <c r="H66" s="262"/>
      <c r="I66" s="112" t="s">
        <v>216</v>
      </c>
      <c r="J66" s="112" t="s">
        <v>21</v>
      </c>
      <c r="K66" s="112" t="s">
        <v>75</v>
      </c>
      <c r="L66" s="112" t="s">
        <v>76</v>
      </c>
      <c r="M66" s="167"/>
      <c r="N66" s="304" t="s">
        <v>372</v>
      </c>
      <c r="O66" s="18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c r="AN66" s="113"/>
      <c r="AO66" s="113"/>
      <c r="AP66" s="113"/>
      <c r="AQ66" s="113"/>
      <c r="AR66" s="113">
        <v>84.66</v>
      </c>
      <c r="AS66" s="113">
        <v>81.680000000000007</v>
      </c>
      <c r="AT66" s="113">
        <v>77.64</v>
      </c>
      <c r="AU66" s="113">
        <v>73.59</v>
      </c>
      <c r="AV66" s="113">
        <v>69.55</v>
      </c>
      <c r="AW66" s="113">
        <v>65.510000000000005</v>
      </c>
      <c r="AX66" s="113">
        <v>61.46</v>
      </c>
      <c r="AY66" s="113">
        <v>57.69</v>
      </c>
      <c r="AZ66" s="113">
        <v>53.92</v>
      </c>
      <c r="BA66" s="113">
        <v>50.15</v>
      </c>
      <c r="BB66" s="113">
        <v>46.38</v>
      </c>
      <c r="BC66" s="113">
        <v>42.61</v>
      </c>
      <c r="BD66" s="113">
        <v>40.700000000000003</v>
      </c>
      <c r="BE66" s="113">
        <v>38.799999999999997</v>
      </c>
      <c r="BF66" s="113">
        <v>36.9</v>
      </c>
      <c r="BG66" s="113"/>
      <c r="BH66" s="113"/>
      <c r="BI66" s="113"/>
      <c r="BJ66" s="113"/>
      <c r="BK66" s="113"/>
      <c r="BL66" s="113"/>
      <c r="BM66" s="113"/>
      <c r="BN66" s="113"/>
      <c r="BO66" s="113"/>
      <c r="BP66" s="113"/>
      <c r="BQ66" s="113"/>
      <c r="BR66" s="113"/>
      <c r="BS66" s="113"/>
      <c r="BT66" s="113"/>
      <c r="BU66" s="113"/>
      <c r="BV66" s="113"/>
      <c r="BW66" s="113"/>
      <c r="BX66" s="158"/>
      <c r="BY66" s="158"/>
      <c r="BZ66" s="158"/>
      <c r="CA66" s="158"/>
      <c r="CB66" s="158"/>
      <c r="CC66" s="158"/>
      <c r="CD66" s="158"/>
      <c r="CE66" s="154"/>
      <c r="CF66" s="154"/>
      <c r="CG66" s="154"/>
      <c r="CH66" s="154"/>
      <c r="CI66" s="154"/>
      <c r="CJ66" s="154"/>
      <c r="CK66" s="154"/>
      <c r="CL66" s="154"/>
      <c r="CM66" s="154"/>
      <c r="CN66" s="154"/>
      <c r="CO66" s="154"/>
      <c r="CP66" s="154"/>
      <c r="CQ66" s="154"/>
      <c r="CR66" s="154"/>
      <c r="CS66" s="154"/>
      <c r="CT66" s="154"/>
      <c r="CU66" s="154"/>
      <c r="CV66" s="154"/>
      <c r="CW66" s="154"/>
      <c r="CX66" s="154"/>
      <c r="CY66" s="154"/>
      <c r="CZ66" s="154"/>
      <c r="DA66" s="154"/>
      <c r="DB66" s="154"/>
      <c r="DC66" s="154"/>
      <c r="DD66" s="154"/>
      <c r="DE66" s="154"/>
      <c r="DF66" s="154"/>
      <c r="DG66" s="154"/>
      <c r="DH66" s="154"/>
      <c r="DI66" s="154"/>
      <c r="DJ66" s="154"/>
      <c r="DK66" s="154"/>
      <c r="DL66" s="154"/>
      <c r="DM66" s="154"/>
      <c r="DN66" s="154"/>
      <c r="DO66" s="154"/>
      <c r="DP66" s="154"/>
      <c r="DQ66" s="154"/>
      <c r="DR66" s="154"/>
      <c r="DS66" s="154"/>
      <c r="DT66" s="154"/>
      <c r="DU66" s="154"/>
      <c r="DV66" s="154"/>
      <c r="DW66" s="154"/>
      <c r="DX66" s="154"/>
      <c r="DY66" s="154"/>
      <c r="DZ66" s="154"/>
      <c r="EA66" s="154"/>
      <c r="EB66" s="154"/>
      <c r="EC66" s="154"/>
      <c r="ED66" s="154"/>
      <c r="EE66" s="154"/>
      <c r="EF66" s="154"/>
      <c r="EG66" s="154"/>
      <c r="EH66" s="154"/>
      <c r="EI66" s="154"/>
      <c r="EJ66" s="154"/>
      <c r="EK66" s="154"/>
      <c r="EL66" s="154"/>
      <c r="EM66" s="154"/>
      <c r="EN66" s="154"/>
      <c r="EO66" s="154"/>
      <c r="EP66" s="154"/>
      <c r="EQ66" s="154"/>
      <c r="ER66" s="154"/>
      <c r="ES66" s="154"/>
      <c r="ET66" s="154"/>
      <c r="EU66" s="154"/>
      <c r="EV66" s="154"/>
      <c r="EW66" s="154"/>
      <c r="EX66" s="154"/>
      <c r="EY66" s="154"/>
      <c r="EZ66" s="154"/>
      <c r="FA66" s="154"/>
      <c r="FB66" s="154"/>
      <c r="FC66" s="154"/>
      <c r="FD66" s="154"/>
      <c r="FE66" s="154"/>
      <c r="FF66" s="154"/>
      <c r="FG66" s="154"/>
      <c r="FH66" s="154"/>
      <c r="FI66" s="154"/>
      <c r="FJ66" s="154"/>
      <c r="FK66" s="154"/>
      <c r="FL66" s="154"/>
      <c r="FM66" s="154"/>
      <c r="FN66" s="154"/>
      <c r="FO66" s="154"/>
      <c r="FP66" s="154"/>
      <c r="FQ66" s="154"/>
      <c r="FR66" s="154"/>
      <c r="FS66" s="154"/>
      <c r="FT66" s="154"/>
      <c r="FU66" s="154"/>
      <c r="FV66" s="154"/>
      <c r="FW66" s="154"/>
      <c r="FX66" s="154"/>
      <c r="FY66" s="154"/>
      <c r="FZ66" s="154"/>
      <c r="GA66" s="154"/>
      <c r="GB66" s="154"/>
      <c r="GC66" s="154"/>
      <c r="GD66" s="154"/>
      <c r="GE66" s="154"/>
      <c r="GF66" s="154"/>
      <c r="GG66" s="154"/>
      <c r="GH66" s="154"/>
      <c r="GI66" s="154"/>
      <c r="GJ66" s="154"/>
      <c r="GK66" s="154"/>
      <c r="GL66" s="154"/>
      <c r="GM66" s="154"/>
      <c r="GN66" s="154"/>
      <c r="GO66" s="154"/>
      <c r="GP66" s="154"/>
      <c r="GQ66" s="154"/>
      <c r="GR66" s="154"/>
      <c r="GS66" s="154"/>
      <c r="GT66" s="154"/>
      <c r="GU66" s="154"/>
      <c r="GV66" s="154"/>
      <c r="GW66" s="154"/>
      <c r="GX66" s="154"/>
      <c r="GY66" s="154"/>
      <c r="GZ66" s="154"/>
      <c r="HA66" s="154"/>
      <c r="HB66" s="154"/>
      <c r="HC66" s="154"/>
      <c r="HD66" s="154"/>
      <c r="HE66" s="154"/>
      <c r="HF66" s="154"/>
      <c r="HG66" s="154"/>
      <c r="HH66" s="154"/>
      <c r="HI66" s="154"/>
      <c r="HJ66" s="154"/>
      <c r="HK66" s="154"/>
      <c r="HL66" s="154"/>
      <c r="HM66" s="154"/>
      <c r="HN66" s="154"/>
      <c r="HO66" s="154"/>
      <c r="HP66" s="154"/>
      <c r="HQ66" s="154"/>
      <c r="HR66" s="154"/>
      <c r="HS66" s="154"/>
      <c r="HT66" s="154"/>
      <c r="HU66" s="154"/>
      <c r="HV66" s="154"/>
      <c r="HW66" s="154"/>
      <c r="HX66" s="154"/>
      <c r="HY66" s="154"/>
      <c r="HZ66" s="154"/>
      <c r="IA66" s="154"/>
      <c r="IB66" s="154"/>
      <c r="IC66" s="154"/>
      <c r="ID66" s="154"/>
      <c r="IE66" s="154"/>
      <c r="IF66" s="154"/>
      <c r="IG66" s="154"/>
      <c r="IH66" s="154"/>
      <c r="II66" s="154"/>
      <c r="IJ66" s="154"/>
      <c r="IK66" s="154"/>
      <c r="IL66" s="154"/>
      <c r="IM66" s="154"/>
      <c r="IN66" s="154"/>
      <c r="IO66" s="154"/>
      <c r="IP66" s="154"/>
      <c r="IQ66" s="154"/>
      <c r="IR66" s="154"/>
      <c r="IS66" s="154"/>
      <c r="IT66" s="154"/>
      <c r="IU66" s="154"/>
      <c r="IV66" s="154"/>
      <c r="IW66" s="154"/>
      <c r="IX66" s="154"/>
      <c r="IY66" s="154"/>
      <c r="IZ66" s="154"/>
      <c r="JA66" s="154"/>
      <c r="JB66" s="154"/>
      <c r="JC66" s="154"/>
      <c r="JD66" s="154"/>
      <c r="JE66" s="154"/>
      <c r="JF66" s="154"/>
      <c r="JG66" s="154"/>
      <c r="JH66" s="154"/>
      <c r="JI66" s="154"/>
      <c r="JJ66" s="154"/>
      <c r="JK66" s="154"/>
      <c r="JL66" s="154"/>
      <c r="JM66" s="154"/>
      <c r="JN66" s="154"/>
      <c r="JO66" s="154"/>
      <c r="JP66" s="154"/>
      <c r="JQ66" s="154"/>
      <c r="JR66" s="154"/>
      <c r="JS66" s="154"/>
      <c r="JT66" s="154"/>
      <c r="JU66" s="154"/>
      <c r="JV66" s="154"/>
      <c r="JW66" s="154"/>
      <c r="JX66" s="154"/>
      <c r="JY66" s="154"/>
      <c r="JZ66" s="154"/>
      <c r="KA66" s="154"/>
      <c r="KB66" s="154"/>
      <c r="KC66" s="154"/>
      <c r="KD66" s="154"/>
      <c r="KE66" s="154"/>
      <c r="KF66" s="154"/>
      <c r="KG66" s="154"/>
      <c r="KH66" s="154"/>
      <c r="KI66" s="154"/>
      <c r="KJ66" s="154"/>
      <c r="KK66" s="154"/>
      <c r="KL66" s="154"/>
      <c r="KM66" s="154"/>
      <c r="KN66" s="154"/>
      <c r="KO66" s="154"/>
      <c r="KP66" s="154"/>
      <c r="KQ66" s="154"/>
      <c r="KR66" s="154"/>
      <c r="KS66" s="154"/>
      <c r="KT66" s="154"/>
      <c r="KU66" s="154"/>
      <c r="KV66" s="154"/>
      <c r="KW66" s="154"/>
      <c r="KX66" s="154"/>
      <c r="KY66" s="154"/>
      <c r="KZ66" s="154"/>
      <c r="LA66" s="154"/>
      <c r="LB66" s="154"/>
      <c r="LC66" s="154"/>
      <c r="LD66" s="154"/>
      <c r="LE66" s="154"/>
      <c r="LF66" s="154"/>
      <c r="LG66" s="154"/>
      <c r="LH66" s="154"/>
      <c r="LI66" s="154"/>
      <c r="LJ66" s="154"/>
      <c r="LK66" s="154"/>
      <c r="LL66" s="154"/>
      <c r="LM66" s="154"/>
      <c r="LN66" s="154"/>
      <c r="LO66" s="154"/>
      <c r="LP66" s="154"/>
      <c r="LQ66" s="154"/>
      <c r="LR66" s="154"/>
      <c r="LS66" s="154"/>
      <c r="LT66" s="154"/>
      <c r="LU66" s="154"/>
    </row>
    <row r="67" spans="1:1027" s="30" customFormat="1" ht="15" customHeight="1">
      <c r="A67" s="349"/>
      <c r="B67" s="26"/>
      <c r="C67" s="27"/>
      <c r="D67" s="26"/>
      <c r="E67" s="26"/>
      <c r="F67" s="28"/>
      <c r="G67" s="28"/>
      <c r="H67" s="264"/>
      <c r="I67" s="28"/>
      <c r="J67" s="29"/>
      <c r="K67" s="29"/>
      <c r="L67" s="29"/>
      <c r="M67" s="169"/>
      <c r="N67" s="198"/>
      <c r="O67" s="186"/>
      <c r="P67" s="73"/>
      <c r="Q67" s="73"/>
      <c r="R67" s="73"/>
      <c r="S67" s="73"/>
      <c r="T67" s="73"/>
      <c r="U67" s="73"/>
      <c r="V67" s="73"/>
      <c r="W67" s="73"/>
      <c r="X67" s="73"/>
      <c r="Y67" s="73"/>
      <c r="Z67" s="73"/>
      <c r="AA67" s="73"/>
      <c r="AB67" s="73"/>
      <c r="AC67" s="73"/>
      <c r="AD67" s="73"/>
      <c r="AE67" s="73"/>
      <c r="AF67" s="73"/>
      <c r="AG67" s="73"/>
      <c r="AH67" s="73"/>
      <c r="AI67" s="73"/>
      <c r="AJ67" s="73"/>
      <c r="AK67" s="73"/>
      <c r="AL67" s="73"/>
      <c r="AM67" s="73"/>
      <c r="AN67" s="73"/>
      <c r="AO67" s="73"/>
      <c r="AP67" s="73"/>
      <c r="AQ67" s="73"/>
      <c r="AR67" s="73"/>
      <c r="AS67" s="73"/>
      <c r="AT67" s="73"/>
      <c r="AU67" s="73"/>
      <c r="AV67" s="73"/>
      <c r="AW67" s="73"/>
      <c r="AX67" s="73"/>
      <c r="AY67" s="73"/>
      <c r="AZ67" s="73"/>
      <c r="BA67" s="73"/>
      <c r="BB67" s="29"/>
      <c r="BC67" s="29"/>
      <c r="BD67" s="29"/>
      <c r="BE67" s="29"/>
      <c r="BF67" s="29"/>
      <c r="BG67" s="29"/>
      <c r="BH67" s="29"/>
      <c r="BI67" s="29"/>
      <c r="BJ67" s="29"/>
      <c r="BK67" s="29"/>
      <c r="BL67" s="29"/>
      <c r="BM67" s="29"/>
      <c r="BN67" s="29"/>
      <c r="BO67" s="29"/>
      <c r="BP67" s="29"/>
      <c r="BQ67" s="29"/>
      <c r="BR67" s="29"/>
      <c r="BS67" s="29"/>
      <c r="BT67" s="29"/>
      <c r="BU67" s="29"/>
      <c r="BV67" s="29"/>
      <c r="BW67" s="29"/>
      <c r="BX67" s="158"/>
      <c r="BY67" s="158"/>
      <c r="BZ67" s="158"/>
      <c r="CA67" s="158"/>
      <c r="CB67" s="158"/>
      <c r="CC67" s="158"/>
      <c r="CD67" s="158"/>
      <c r="CE67" s="154"/>
      <c r="CF67" s="154"/>
      <c r="CG67" s="154"/>
      <c r="CH67" s="154"/>
      <c r="CI67" s="154"/>
      <c r="CJ67" s="154"/>
      <c r="CK67" s="154"/>
      <c r="CL67" s="154"/>
      <c r="CM67" s="154"/>
      <c r="CN67" s="154"/>
      <c r="CO67" s="154"/>
      <c r="CP67" s="154"/>
      <c r="CQ67" s="154"/>
      <c r="CR67" s="154"/>
      <c r="CS67" s="154"/>
      <c r="CT67" s="154"/>
      <c r="CU67" s="154"/>
      <c r="CV67" s="154"/>
      <c r="CW67" s="154"/>
      <c r="CX67" s="154"/>
      <c r="CY67" s="154"/>
      <c r="CZ67" s="154"/>
      <c r="DA67" s="154"/>
      <c r="DB67" s="154"/>
      <c r="DC67" s="154"/>
      <c r="DD67" s="154"/>
      <c r="DE67" s="154"/>
      <c r="DF67" s="154"/>
      <c r="DG67" s="154"/>
      <c r="DH67" s="154"/>
      <c r="DI67" s="154"/>
      <c r="DJ67" s="154"/>
      <c r="DK67" s="154"/>
      <c r="DL67" s="154"/>
      <c r="DM67" s="154"/>
      <c r="DN67" s="154"/>
      <c r="DO67" s="154"/>
      <c r="DP67" s="154"/>
      <c r="DQ67" s="154"/>
      <c r="DR67" s="154"/>
      <c r="DS67" s="154"/>
      <c r="DT67" s="154"/>
      <c r="DU67" s="154"/>
      <c r="DV67" s="154"/>
      <c r="DW67" s="154"/>
      <c r="DX67" s="154"/>
      <c r="DY67" s="154"/>
      <c r="DZ67" s="154"/>
      <c r="EA67" s="154"/>
      <c r="EB67" s="154"/>
      <c r="EC67" s="154"/>
      <c r="ED67" s="154"/>
      <c r="EE67" s="154"/>
      <c r="EF67" s="154"/>
      <c r="EG67" s="154"/>
      <c r="EH67" s="154"/>
      <c r="EI67" s="154"/>
      <c r="EJ67" s="154"/>
      <c r="EK67" s="154"/>
      <c r="EL67" s="154"/>
      <c r="EM67" s="154"/>
      <c r="EN67" s="154"/>
      <c r="EO67" s="154"/>
      <c r="EP67" s="154"/>
      <c r="EQ67" s="154"/>
      <c r="ER67" s="154"/>
      <c r="ES67" s="154"/>
      <c r="ET67" s="154"/>
      <c r="EU67" s="154"/>
      <c r="EV67" s="154"/>
      <c r="EW67" s="154"/>
      <c r="EX67" s="154"/>
      <c r="EY67" s="154"/>
      <c r="EZ67" s="154"/>
      <c r="FA67" s="154"/>
      <c r="FB67" s="154"/>
      <c r="FC67" s="154"/>
      <c r="FD67" s="154"/>
      <c r="FE67" s="154"/>
      <c r="FF67" s="154"/>
      <c r="FG67" s="154"/>
      <c r="FH67" s="154"/>
      <c r="FI67" s="154"/>
      <c r="FJ67" s="154"/>
      <c r="FK67" s="154"/>
      <c r="FL67" s="154"/>
      <c r="FM67" s="154"/>
      <c r="FN67" s="154"/>
      <c r="FO67" s="154"/>
      <c r="FP67" s="154"/>
      <c r="FQ67" s="154"/>
      <c r="FR67" s="154"/>
      <c r="FS67" s="154"/>
      <c r="FT67" s="154"/>
      <c r="FU67" s="154"/>
      <c r="FV67" s="154"/>
      <c r="FW67" s="154"/>
      <c r="FX67" s="154"/>
      <c r="FY67" s="154"/>
      <c r="FZ67" s="154"/>
      <c r="GA67" s="154"/>
      <c r="GB67" s="154"/>
      <c r="GC67" s="154"/>
      <c r="GD67" s="154"/>
      <c r="GE67" s="154"/>
      <c r="GF67" s="154"/>
      <c r="GG67" s="154"/>
      <c r="GH67" s="154"/>
      <c r="GI67" s="154"/>
      <c r="GJ67" s="154"/>
      <c r="GK67" s="154"/>
      <c r="GL67" s="154"/>
      <c r="GM67" s="154"/>
      <c r="GN67" s="154"/>
      <c r="GO67" s="154"/>
      <c r="GP67" s="154"/>
      <c r="GQ67" s="154"/>
      <c r="GR67" s="154"/>
      <c r="GS67" s="154"/>
      <c r="GT67" s="154"/>
      <c r="GU67" s="154"/>
      <c r="GV67" s="154"/>
      <c r="GW67" s="154"/>
      <c r="GX67" s="154"/>
      <c r="GY67" s="154"/>
      <c r="GZ67" s="154"/>
      <c r="HA67" s="154"/>
      <c r="HB67" s="154"/>
      <c r="HC67" s="154"/>
      <c r="HD67" s="154"/>
      <c r="HE67" s="154"/>
      <c r="HF67" s="154"/>
      <c r="HG67" s="154"/>
      <c r="HH67" s="154"/>
      <c r="HI67" s="154"/>
      <c r="HJ67" s="154"/>
      <c r="HK67" s="154"/>
      <c r="HL67" s="154"/>
      <c r="HM67" s="154"/>
      <c r="HN67" s="154"/>
      <c r="HO67" s="154"/>
      <c r="HP67" s="154"/>
      <c r="HQ67" s="154"/>
      <c r="HR67" s="154"/>
      <c r="HS67" s="154"/>
      <c r="HT67" s="154"/>
      <c r="HU67" s="154"/>
      <c r="HV67" s="154"/>
      <c r="HW67" s="154"/>
      <c r="HX67" s="154"/>
      <c r="HY67" s="154"/>
      <c r="HZ67" s="154"/>
      <c r="IA67" s="154"/>
      <c r="IB67" s="154"/>
      <c r="IC67" s="154"/>
      <c r="ID67" s="154"/>
      <c r="IE67" s="154"/>
      <c r="IF67" s="154"/>
      <c r="IG67" s="154"/>
      <c r="IH67" s="154"/>
      <c r="II67" s="154"/>
      <c r="IJ67" s="154"/>
      <c r="IK67" s="154"/>
      <c r="IL67" s="154"/>
      <c r="IM67" s="154"/>
      <c r="IN67" s="154"/>
      <c r="IO67" s="154"/>
      <c r="IP67" s="154"/>
      <c r="IQ67" s="154"/>
      <c r="IR67" s="154"/>
      <c r="IS67" s="154"/>
      <c r="IT67" s="154"/>
      <c r="IU67" s="154"/>
      <c r="IV67" s="154"/>
      <c r="IW67" s="154"/>
      <c r="IX67" s="154"/>
      <c r="IY67" s="154"/>
      <c r="IZ67" s="154"/>
      <c r="JA67" s="154"/>
      <c r="JB67" s="154"/>
      <c r="JC67" s="154"/>
      <c r="JD67" s="154"/>
      <c r="JE67" s="154"/>
      <c r="JF67" s="154"/>
      <c r="JG67" s="154"/>
      <c r="JH67" s="154"/>
      <c r="JI67" s="154"/>
      <c r="JJ67" s="154"/>
      <c r="JK67" s="154"/>
      <c r="JL67" s="154"/>
      <c r="JM67" s="154"/>
      <c r="JN67" s="154"/>
      <c r="JO67" s="154"/>
      <c r="JP67" s="154"/>
      <c r="JQ67" s="154"/>
      <c r="JR67" s="154"/>
      <c r="JS67" s="154"/>
      <c r="JT67" s="154"/>
      <c r="JU67" s="154"/>
      <c r="JV67" s="154"/>
      <c r="JW67" s="154"/>
      <c r="JX67" s="154"/>
      <c r="JY67" s="154"/>
      <c r="JZ67" s="154"/>
      <c r="KA67" s="154"/>
      <c r="KB67" s="154"/>
      <c r="KC67" s="154"/>
      <c r="KD67" s="154"/>
      <c r="KE67" s="154"/>
      <c r="KF67" s="154"/>
      <c r="KG67" s="154"/>
      <c r="KH67" s="154"/>
      <c r="KI67" s="154"/>
      <c r="KJ67" s="154"/>
      <c r="KK67" s="154"/>
      <c r="KL67" s="154"/>
      <c r="KM67" s="154"/>
      <c r="KN67" s="154"/>
      <c r="KO67" s="154"/>
      <c r="KP67" s="154"/>
      <c r="KQ67" s="154"/>
      <c r="KR67" s="154"/>
      <c r="KS67" s="154"/>
      <c r="KT67" s="154"/>
      <c r="KU67" s="154"/>
      <c r="KV67" s="154"/>
      <c r="KW67" s="154"/>
      <c r="KX67" s="154"/>
      <c r="KY67" s="154"/>
      <c r="KZ67" s="154"/>
      <c r="LA67" s="154"/>
      <c r="LB67" s="154"/>
      <c r="LC67" s="154"/>
      <c r="LD67" s="154"/>
      <c r="LE67" s="154"/>
      <c r="LF67" s="154"/>
      <c r="LG67" s="154"/>
      <c r="LH67" s="154"/>
      <c r="LI67" s="154"/>
      <c r="LJ67" s="154"/>
      <c r="LK67" s="154"/>
      <c r="LL67" s="154"/>
      <c r="LM67" s="154"/>
      <c r="LN67" s="154"/>
      <c r="LO67" s="154"/>
      <c r="LP67" s="154"/>
      <c r="LQ67" s="154"/>
      <c r="LR67" s="154"/>
      <c r="LS67" s="154"/>
      <c r="LT67" s="154"/>
      <c r="LU67" s="154"/>
    </row>
    <row r="68" spans="1:1027" s="70" customFormat="1" ht="38.25">
      <c r="A68" s="349"/>
      <c r="B68" s="241" t="s">
        <v>44</v>
      </c>
      <c r="C68" s="68" t="s">
        <v>152</v>
      </c>
      <c r="D68" s="57" t="s">
        <v>15</v>
      </c>
      <c r="E68" s="57" t="s">
        <v>106</v>
      </c>
      <c r="F68" s="55" t="s">
        <v>82</v>
      </c>
      <c r="G68" s="55" t="s">
        <v>22</v>
      </c>
      <c r="H68" s="260"/>
      <c r="I68" s="55" t="s">
        <v>216</v>
      </c>
      <c r="J68" s="22" t="s">
        <v>21</v>
      </c>
      <c r="K68" s="22" t="s">
        <v>22</v>
      </c>
      <c r="L68" s="31" t="s">
        <v>76</v>
      </c>
      <c r="M68" s="171" t="s">
        <v>214</v>
      </c>
      <c r="N68" s="302" t="s">
        <v>214</v>
      </c>
      <c r="O68" s="187"/>
      <c r="P68" s="83"/>
      <c r="Q68" s="83"/>
      <c r="R68" s="83"/>
      <c r="S68" s="83"/>
      <c r="T68" s="83"/>
      <c r="U68" s="83"/>
      <c r="V68" s="83"/>
      <c r="W68" s="83"/>
      <c r="X68" s="83"/>
      <c r="Y68" s="83"/>
      <c r="Z68" s="83"/>
      <c r="AA68" s="83"/>
      <c r="AB68" s="83"/>
      <c r="AC68" s="83"/>
      <c r="AD68" s="83"/>
      <c r="AE68" s="83"/>
      <c r="AF68" s="83"/>
      <c r="AG68" s="83"/>
      <c r="AH68" s="83"/>
      <c r="AI68" s="83"/>
      <c r="AJ68" s="83">
        <v>130.98715285416051</v>
      </c>
      <c r="AK68" s="83">
        <v>139.33117885082362</v>
      </c>
      <c r="AL68" s="83">
        <v>140.83431090468903</v>
      </c>
      <c r="AM68" s="83">
        <v>112.70761537826438</v>
      </c>
      <c r="AN68" s="83">
        <v>120.03445917633292</v>
      </c>
      <c r="AO68" s="83">
        <v>123.05594167259221</v>
      </c>
      <c r="AP68" s="83">
        <v>126.62387479727857</v>
      </c>
      <c r="AQ68" s="83"/>
      <c r="AR68" s="83"/>
      <c r="AS68" s="83"/>
      <c r="AT68" s="83"/>
      <c r="AU68" s="83"/>
      <c r="AV68" s="83"/>
      <c r="AW68" s="83"/>
      <c r="AX68" s="83"/>
      <c r="AY68" s="83"/>
      <c r="AZ68" s="83"/>
      <c r="BA68" s="83"/>
      <c r="BB68" s="22"/>
      <c r="BC68" s="83"/>
      <c r="BD68" s="83"/>
      <c r="BE68" s="83"/>
      <c r="BF68" s="83"/>
      <c r="BG68" s="83"/>
      <c r="BH68" s="83"/>
      <c r="BI68" s="83"/>
      <c r="BJ68" s="83"/>
      <c r="BK68" s="83"/>
      <c r="BL68" s="83"/>
      <c r="BM68" s="83"/>
      <c r="BN68" s="83"/>
      <c r="BO68" s="83"/>
      <c r="BP68" s="83"/>
      <c r="BQ68" s="83"/>
      <c r="BR68" s="83"/>
      <c r="BS68" s="83"/>
      <c r="BT68" s="83"/>
      <c r="BU68" s="83"/>
      <c r="BV68" s="83"/>
      <c r="BW68" s="83"/>
      <c r="BX68" s="159"/>
      <c r="BY68" s="158"/>
      <c r="BZ68" s="158"/>
      <c r="CA68" s="158"/>
      <c r="CB68" s="158"/>
      <c r="CC68" s="158"/>
      <c r="CD68" s="158"/>
      <c r="CE68" s="154"/>
      <c r="CF68" s="154"/>
      <c r="CG68" s="154"/>
      <c r="CH68" s="154"/>
      <c r="CI68" s="154"/>
      <c r="CJ68" s="154"/>
      <c r="CK68" s="154"/>
      <c r="CL68" s="154"/>
      <c r="CM68" s="154"/>
      <c r="CN68" s="154"/>
      <c r="CO68" s="154"/>
      <c r="CP68" s="154"/>
      <c r="CQ68" s="154"/>
      <c r="CR68" s="154"/>
      <c r="CS68" s="154"/>
      <c r="CT68" s="154"/>
      <c r="CU68" s="154"/>
      <c r="CV68" s="154"/>
      <c r="CW68" s="154"/>
      <c r="CX68" s="154"/>
      <c r="CY68" s="154"/>
      <c r="CZ68" s="154"/>
      <c r="DA68" s="154"/>
      <c r="DB68" s="154"/>
      <c r="DC68" s="154"/>
      <c r="DD68" s="154"/>
      <c r="DE68" s="154"/>
      <c r="DF68" s="154"/>
      <c r="DG68" s="154"/>
      <c r="DH68" s="154"/>
      <c r="DI68" s="154"/>
      <c r="DJ68" s="154"/>
      <c r="DK68" s="154"/>
      <c r="DL68" s="154"/>
      <c r="DM68" s="154"/>
      <c r="DN68" s="154"/>
      <c r="DO68" s="154"/>
      <c r="DP68" s="154"/>
      <c r="DQ68" s="154"/>
      <c r="DR68" s="154"/>
      <c r="DS68" s="154"/>
      <c r="DT68" s="154"/>
      <c r="DU68" s="154"/>
      <c r="DV68" s="154"/>
      <c r="DW68" s="154"/>
      <c r="DX68" s="154"/>
      <c r="DY68" s="154"/>
      <c r="DZ68" s="154"/>
      <c r="EA68" s="154"/>
      <c r="EB68" s="154"/>
      <c r="EC68" s="154"/>
      <c r="ED68" s="154"/>
      <c r="EE68" s="154"/>
      <c r="EF68" s="154"/>
      <c r="EG68" s="154"/>
      <c r="EH68" s="154"/>
      <c r="EI68" s="154"/>
      <c r="EJ68" s="154"/>
      <c r="EK68" s="154"/>
      <c r="EL68" s="154"/>
      <c r="EM68" s="154"/>
      <c r="EN68" s="154"/>
      <c r="EO68" s="154"/>
      <c r="EP68" s="154"/>
      <c r="EQ68" s="154"/>
      <c r="ER68" s="154"/>
      <c r="ES68" s="154"/>
      <c r="ET68" s="154"/>
      <c r="EU68" s="154"/>
      <c r="EV68" s="154"/>
      <c r="EW68" s="154"/>
      <c r="EX68" s="154"/>
      <c r="EY68" s="154"/>
      <c r="EZ68" s="154"/>
      <c r="FA68" s="154"/>
      <c r="FB68" s="154"/>
      <c r="FC68" s="154"/>
      <c r="FD68" s="154"/>
      <c r="FE68" s="154"/>
      <c r="FF68" s="154"/>
      <c r="FG68" s="154"/>
      <c r="FH68" s="154"/>
      <c r="FI68" s="154"/>
      <c r="FJ68" s="154"/>
      <c r="FK68" s="154"/>
      <c r="FL68" s="154"/>
      <c r="FM68" s="154"/>
      <c r="FN68" s="154"/>
      <c r="FO68" s="154"/>
      <c r="FP68" s="154"/>
      <c r="FQ68" s="154"/>
      <c r="FR68" s="154"/>
      <c r="FS68" s="154"/>
      <c r="FT68" s="154"/>
      <c r="FU68" s="154"/>
      <c r="FV68" s="154"/>
      <c r="FW68" s="154"/>
      <c r="FX68" s="154"/>
      <c r="FY68" s="154"/>
      <c r="FZ68" s="154"/>
      <c r="GA68" s="154"/>
      <c r="GB68" s="154"/>
      <c r="GC68" s="154"/>
      <c r="GD68" s="154"/>
      <c r="GE68" s="154"/>
      <c r="GF68" s="154"/>
      <c r="GG68" s="154"/>
      <c r="GH68" s="154"/>
      <c r="GI68" s="154"/>
      <c r="GJ68" s="154"/>
      <c r="GK68" s="154"/>
      <c r="GL68" s="154"/>
      <c r="GM68" s="154"/>
      <c r="GN68" s="154"/>
      <c r="GO68" s="154"/>
      <c r="GP68" s="154"/>
      <c r="GQ68" s="154"/>
      <c r="GR68" s="154"/>
      <c r="GS68" s="154"/>
      <c r="GT68" s="154"/>
      <c r="GU68" s="154"/>
      <c r="GV68" s="154"/>
      <c r="GW68" s="154"/>
      <c r="GX68" s="154"/>
      <c r="GY68" s="154"/>
      <c r="GZ68" s="154"/>
      <c r="HA68" s="154"/>
      <c r="HB68" s="154"/>
      <c r="HC68" s="154"/>
      <c r="HD68" s="154"/>
      <c r="HE68" s="154"/>
      <c r="HF68" s="154"/>
      <c r="HG68" s="154"/>
      <c r="HH68" s="154"/>
      <c r="HI68" s="154"/>
      <c r="HJ68" s="154"/>
      <c r="HK68" s="154"/>
      <c r="HL68" s="154"/>
      <c r="HM68" s="154"/>
      <c r="HN68" s="154"/>
      <c r="HO68" s="154"/>
      <c r="HP68" s="154"/>
      <c r="HQ68" s="154"/>
      <c r="HR68" s="154"/>
      <c r="HS68" s="154"/>
      <c r="HT68" s="154"/>
      <c r="HU68" s="154"/>
      <c r="HV68" s="154"/>
      <c r="HW68" s="154"/>
      <c r="HX68" s="154"/>
      <c r="HY68" s="154"/>
      <c r="HZ68" s="154"/>
      <c r="IA68" s="154"/>
      <c r="IB68" s="154"/>
      <c r="IC68" s="154"/>
      <c r="ID68" s="154"/>
      <c r="IE68" s="154"/>
      <c r="IF68" s="154"/>
      <c r="IG68" s="154"/>
      <c r="IH68" s="154"/>
      <c r="II68" s="154"/>
      <c r="IJ68" s="154"/>
      <c r="IK68" s="154"/>
      <c r="IL68" s="154"/>
      <c r="IM68" s="154"/>
      <c r="IN68" s="154"/>
      <c r="IO68" s="154"/>
      <c r="IP68" s="154"/>
      <c r="IQ68" s="154"/>
      <c r="IR68" s="154"/>
      <c r="IS68" s="154"/>
      <c r="IT68" s="154"/>
      <c r="IU68" s="154"/>
      <c r="IV68" s="154"/>
      <c r="IW68" s="154"/>
      <c r="IX68" s="154"/>
      <c r="IY68" s="154"/>
      <c r="IZ68" s="154"/>
      <c r="JA68" s="154"/>
      <c r="JB68" s="154"/>
      <c r="JC68" s="154"/>
      <c r="JD68" s="154"/>
      <c r="JE68" s="154"/>
      <c r="JF68" s="154"/>
      <c r="JG68" s="154"/>
      <c r="JH68" s="154"/>
      <c r="JI68" s="154"/>
      <c r="JJ68" s="154"/>
      <c r="JK68" s="154"/>
      <c r="JL68" s="154"/>
      <c r="JM68" s="154"/>
      <c r="JN68" s="154"/>
      <c r="JO68" s="154"/>
      <c r="JP68" s="154"/>
      <c r="JQ68" s="154"/>
      <c r="JR68" s="154"/>
      <c r="JS68" s="154"/>
      <c r="JT68" s="154"/>
      <c r="JU68" s="154"/>
      <c r="JV68" s="154"/>
      <c r="JW68" s="154"/>
      <c r="JX68" s="154"/>
      <c r="JY68" s="154"/>
      <c r="JZ68" s="154"/>
      <c r="KA68" s="154"/>
      <c r="KB68" s="154"/>
      <c r="KC68" s="154"/>
      <c r="KD68" s="154"/>
      <c r="KE68" s="154"/>
      <c r="KF68" s="154"/>
      <c r="KG68" s="154"/>
      <c r="KH68" s="154"/>
      <c r="KI68" s="154"/>
      <c r="KJ68" s="154"/>
      <c r="KK68" s="154"/>
      <c r="KL68" s="154"/>
      <c r="KM68" s="154"/>
      <c r="KN68" s="154"/>
      <c r="KO68" s="154"/>
      <c r="KP68" s="154"/>
      <c r="KQ68" s="154"/>
      <c r="KR68" s="154"/>
      <c r="KS68" s="154"/>
      <c r="KT68" s="154"/>
      <c r="KU68" s="154"/>
      <c r="KV68" s="154"/>
      <c r="KW68" s="154"/>
      <c r="KX68" s="154"/>
      <c r="KY68" s="154"/>
      <c r="KZ68" s="154"/>
      <c r="LA68" s="154"/>
      <c r="LB68" s="154"/>
      <c r="LC68" s="154"/>
      <c r="LD68" s="154"/>
      <c r="LE68" s="154"/>
      <c r="LF68" s="154"/>
      <c r="LG68" s="154"/>
      <c r="LH68" s="154"/>
      <c r="LI68" s="154"/>
      <c r="LJ68" s="154"/>
      <c r="LK68" s="154"/>
      <c r="LL68" s="154"/>
      <c r="LM68" s="154"/>
      <c r="LN68" s="154"/>
      <c r="LO68" s="154"/>
      <c r="LP68" s="154"/>
      <c r="LQ68" s="154"/>
      <c r="LR68" s="154"/>
      <c r="LS68" s="154"/>
      <c r="LT68" s="154"/>
      <c r="LU68" s="154"/>
      <c r="LV68" s="69"/>
      <c r="LW68" s="69"/>
      <c r="LX68" s="69"/>
      <c r="LY68" s="69"/>
      <c r="LZ68" s="69"/>
      <c r="MA68" s="69"/>
      <c r="MB68" s="69"/>
      <c r="MC68" s="69"/>
      <c r="MD68" s="69"/>
      <c r="ME68" s="69"/>
      <c r="MF68" s="69"/>
      <c r="MG68" s="69"/>
      <c r="MH68" s="69"/>
      <c r="MI68" s="69"/>
      <c r="MJ68" s="69"/>
      <c r="MK68" s="69"/>
      <c r="ML68" s="69"/>
      <c r="MM68" s="69"/>
      <c r="MN68" s="69"/>
      <c r="MO68" s="69"/>
      <c r="MP68" s="69"/>
      <c r="MQ68" s="69"/>
      <c r="MR68" s="69"/>
      <c r="MS68" s="69"/>
      <c r="MT68" s="69"/>
      <c r="MU68" s="69"/>
      <c r="MV68" s="69"/>
      <c r="MW68" s="69"/>
      <c r="MX68" s="69"/>
      <c r="MY68" s="69"/>
      <c r="MZ68" s="69"/>
      <c r="NA68" s="69"/>
      <c r="NB68" s="69"/>
      <c r="NC68" s="69"/>
      <c r="ND68" s="69"/>
      <c r="NE68" s="69"/>
      <c r="NF68" s="69"/>
      <c r="NG68" s="69"/>
      <c r="NH68" s="69"/>
      <c r="NI68" s="69"/>
      <c r="NJ68" s="69"/>
      <c r="NK68" s="69"/>
      <c r="NL68" s="69"/>
      <c r="NM68" s="69"/>
      <c r="NN68" s="69"/>
      <c r="NO68" s="69"/>
      <c r="NP68" s="69"/>
      <c r="NQ68" s="69"/>
      <c r="NR68" s="69"/>
      <c r="NS68" s="69"/>
      <c r="NT68" s="69"/>
      <c r="NU68" s="69"/>
      <c r="NV68" s="69"/>
      <c r="NW68" s="69"/>
      <c r="NX68" s="69"/>
      <c r="NY68" s="69"/>
      <c r="NZ68" s="69"/>
      <c r="OA68" s="69"/>
      <c r="OB68" s="69"/>
      <c r="OC68" s="69"/>
      <c r="OD68" s="69"/>
      <c r="OE68" s="69"/>
      <c r="OF68" s="69"/>
      <c r="OG68" s="69"/>
      <c r="OH68" s="69"/>
      <c r="OI68" s="69"/>
      <c r="OJ68" s="69"/>
      <c r="OK68" s="69"/>
      <c r="OL68" s="69"/>
      <c r="OM68" s="69"/>
      <c r="ON68" s="69"/>
      <c r="OO68" s="69"/>
      <c r="OP68" s="69"/>
      <c r="OQ68" s="69"/>
      <c r="OR68" s="69"/>
      <c r="OS68" s="69"/>
      <c r="OT68" s="69"/>
      <c r="OU68" s="69"/>
      <c r="OV68" s="69"/>
      <c r="OW68" s="69"/>
      <c r="OX68" s="69"/>
      <c r="OY68" s="69"/>
      <c r="OZ68" s="69"/>
      <c r="PA68" s="69"/>
      <c r="PB68" s="69"/>
      <c r="PC68" s="69"/>
      <c r="PD68" s="69"/>
      <c r="PE68" s="69"/>
      <c r="PF68" s="69"/>
      <c r="PG68" s="69"/>
      <c r="PH68" s="69"/>
      <c r="PI68" s="69"/>
      <c r="PJ68" s="69"/>
      <c r="PK68" s="69"/>
      <c r="PL68" s="69"/>
      <c r="PM68" s="69"/>
      <c r="PN68" s="69"/>
      <c r="PO68" s="69"/>
      <c r="PP68" s="69"/>
      <c r="PQ68" s="69"/>
      <c r="PR68" s="69"/>
      <c r="PS68" s="69"/>
      <c r="PT68" s="69"/>
      <c r="PU68" s="69"/>
      <c r="PV68" s="69"/>
      <c r="PW68" s="69"/>
      <c r="PX68" s="69"/>
      <c r="PY68" s="69"/>
      <c r="PZ68" s="69"/>
      <c r="QA68" s="69"/>
      <c r="QB68" s="69"/>
      <c r="QC68" s="69"/>
      <c r="QD68" s="69"/>
      <c r="QE68" s="69"/>
      <c r="QF68" s="69"/>
      <c r="QG68" s="69"/>
      <c r="QH68" s="69"/>
      <c r="QI68" s="69"/>
      <c r="QJ68" s="69"/>
      <c r="QK68" s="69"/>
      <c r="QL68" s="69"/>
      <c r="QM68" s="69"/>
      <c r="QN68" s="69"/>
      <c r="QO68" s="69"/>
      <c r="QP68" s="69"/>
      <c r="QQ68" s="69"/>
      <c r="QR68" s="69"/>
      <c r="QS68" s="69"/>
      <c r="QT68" s="69"/>
      <c r="QU68" s="69"/>
      <c r="QV68" s="69"/>
      <c r="QW68" s="69"/>
      <c r="QX68" s="69"/>
      <c r="QY68" s="69"/>
      <c r="QZ68" s="69"/>
      <c r="RA68" s="69"/>
      <c r="RB68" s="69"/>
      <c r="RC68" s="69"/>
      <c r="RD68" s="69"/>
      <c r="RE68" s="69"/>
      <c r="RF68" s="69"/>
      <c r="RG68" s="69"/>
      <c r="RH68" s="69"/>
      <c r="RI68" s="69"/>
      <c r="RJ68" s="69"/>
      <c r="RK68" s="69"/>
      <c r="RL68" s="69"/>
      <c r="RM68" s="69"/>
      <c r="RN68" s="69"/>
      <c r="RO68" s="69"/>
      <c r="RP68" s="69"/>
      <c r="RQ68" s="69"/>
      <c r="RR68" s="69"/>
      <c r="RS68" s="69"/>
      <c r="RT68" s="69"/>
      <c r="RU68" s="69"/>
      <c r="RV68" s="69"/>
      <c r="RW68" s="69"/>
      <c r="RX68" s="69"/>
      <c r="RY68" s="69"/>
      <c r="RZ68" s="69"/>
      <c r="SA68" s="69"/>
      <c r="SB68" s="69"/>
      <c r="SC68" s="69"/>
      <c r="SD68" s="69"/>
      <c r="SE68" s="69"/>
      <c r="SF68" s="69"/>
      <c r="SG68" s="69"/>
      <c r="SH68" s="69"/>
      <c r="SI68" s="69"/>
      <c r="SJ68" s="69"/>
      <c r="SK68" s="69"/>
      <c r="SL68" s="69"/>
      <c r="SM68" s="69"/>
      <c r="SN68" s="69"/>
      <c r="SO68" s="69"/>
      <c r="SP68" s="69"/>
      <c r="SQ68" s="69"/>
      <c r="SR68" s="69"/>
      <c r="SS68" s="69"/>
      <c r="ST68" s="69"/>
      <c r="SU68" s="69"/>
      <c r="SV68" s="69"/>
      <c r="SW68" s="69"/>
      <c r="SX68" s="69"/>
      <c r="SY68" s="69"/>
      <c r="SZ68" s="69"/>
      <c r="TA68" s="69"/>
      <c r="TB68" s="69"/>
      <c r="TC68" s="69"/>
      <c r="TD68" s="69"/>
      <c r="TE68" s="69"/>
      <c r="TF68" s="69"/>
      <c r="TG68" s="69"/>
      <c r="TH68" s="69"/>
      <c r="TI68" s="69"/>
      <c r="TJ68" s="69"/>
      <c r="TK68" s="69"/>
      <c r="TL68" s="69"/>
      <c r="TM68" s="69"/>
      <c r="TN68" s="69"/>
      <c r="TO68" s="69"/>
      <c r="TP68" s="69"/>
      <c r="TQ68" s="69"/>
      <c r="TR68" s="69"/>
      <c r="TS68" s="69"/>
      <c r="TT68" s="69"/>
      <c r="TU68" s="69"/>
      <c r="TV68" s="69"/>
      <c r="TW68" s="69"/>
      <c r="TX68" s="69"/>
      <c r="TY68" s="69"/>
      <c r="TZ68" s="69"/>
      <c r="UA68" s="69"/>
      <c r="UB68" s="69"/>
      <c r="UC68" s="69"/>
      <c r="UD68" s="69"/>
      <c r="UE68" s="69"/>
      <c r="UF68" s="69"/>
      <c r="UG68" s="69"/>
      <c r="UH68" s="69"/>
      <c r="UI68" s="69"/>
      <c r="UJ68" s="69"/>
      <c r="UK68" s="69"/>
      <c r="UL68" s="69"/>
      <c r="UM68" s="69"/>
      <c r="UN68" s="69"/>
      <c r="UO68" s="69"/>
      <c r="UP68" s="69"/>
      <c r="UQ68" s="69"/>
      <c r="UR68" s="69"/>
      <c r="US68" s="69"/>
      <c r="UT68" s="69"/>
      <c r="UU68" s="69"/>
      <c r="UV68" s="69"/>
      <c r="UW68" s="69"/>
      <c r="UX68" s="69"/>
      <c r="UY68" s="69"/>
      <c r="UZ68" s="69"/>
      <c r="VA68" s="69"/>
      <c r="VB68" s="69"/>
      <c r="VC68" s="69"/>
      <c r="VD68" s="69"/>
      <c r="VE68" s="69"/>
      <c r="VF68" s="69"/>
      <c r="VG68" s="69"/>
      <c r="VH68" s="69"/>
      <c r="VI68" s="69"/>
      <c r="VJ68" s="69"/>
      <c r="VK68" s="69"/>
      <c r="VL68" s="69"/>
      <c r="VM68" s="69"/>
      <c r="VN68" s="69"/>
      <c r="VO68" s="69"/>
      <c r="VP68" s="69"/>
      <c r="VQ68" s="69"/>
      <c r="VR68" s="69"/>
      <c r="VS68" s="69"/>
      <c r="VT68" s="69"/>
      <c r="VU68" s="69"/>
      <c r="VV68" s="69"/>
      <c r="VW68" s="69"/>
      <c r="VX68" s="69"/>
      <c r="VY68" s="69"/>
      <c r="VZ68" s="69"/>
      <c r="WA68" s="69"/>
      <c r="WB68" s="69"/>
      <c r="WC68" s="69"/>
      <c r="WD68" s="69"/>
      <c r="WE68" s="69"/>
      <c r="WF68" s="69"/>
      <c r="WG68" s="69"/>
      <c r="WH68" s="69"/>
      <c r="WI68" s="69"/>
      <c r="WJ68" s="69"/>
      <c r="WK68" s="69"/>
      <c r="WL68" s="69"/>
      <c r="WM68" s="69"/>
      <c r="WN68" s="69"/>
      <c r="WO68" s="69"/>
      <c r="WP68" s="69"/>
      <c r="WQ68" s="69"/>
      <c r="WR68" s="69"/>
      <c r="WS68" s="69"/>
      <c r="WT68" s="69"/>
      <c r="WU68" s="69"/>
      <c r="WV68" s="69"/>
      <c r="WW68" s="69"/>
      <c r="WX68" s="69"/>
      <c r="WY68" s="69"/>
      <c r="WZ68" s="69"/>
      <c r="XA68" s="69"/>
      <c r="XB68" s="69"/>
      <c r="XC68" s="69"/>
      <c r="XD68" s="69"/>
      <c r="XE68" s="69"/>
      <c r="XF68" s="69"/>
      <c r="XG68" s="69"/>
      <c r="XH68" s="69"/>
      <c r="XI68" s="69"/>
      <c r="XJ68" s="69"/>
      <c r="XK68" s="69"/>
      <c r="XL68" s="69"/>
      <c r="XM68" s="69"/>
      <c r="XN68" s="69"/>
      <c r="XO68" s="69"/>
      <c r="XP68" s="69"/>
      <c r="XQ68" s="69"/>
      <c r="XR68" s="69"/>
      <c r="XS68" s="69"/>
      <c r="XT68" s="69"/>
      <c r="XU68" s="69"/>
      <c r="XV68" s="69"/>
      <c r="XW68" s="69"/>
      <c r="XX68" s="69"/>
      <c r="XY68" s="69"/>
      <c r="XZ68" s="69"/>
      <c r="YA68" s="69"/>
      <c r="YB68" s="69"/>
      <c r="YC68" s="69"/>
      <c r="YD68" s="69"/>
      <c r="YE68" s="69"/>
      <c r="YF68" s="69"/>
      <c r="YG68" s="69"/>
      <c r="YH68" s="69"/>
      <c r="YI68" s="69"/>
      <c r="YJ68" s="69"/>
      <c r="YK68" s="69"/>
      <c r="YL68" s="69"/>
      <c r="YM68" s="69"/>
      <c r="YN68" s="69"/>
      <c r="YO68" s="69"/>
      <c r="YP68" s="69"/>
      <c r="YQ68" s="69"/>
      <c r="YR68" s="69"/>
      <c r="YS68" s="69"/>
      <c r="YT68" s="69"/>
      <c r="YU68" s="69"/>
      <c r="YV68" s="69"/>
      <c r="YW68" s="69"/>
      <c r="YX68" s="69"/>
      <c r="YY68" s="69"/>
      <c r="YZ68" s="69"/>
      <c r="ZA68" s="69"/>
      <c r="ZB68" s="69"/>
      <c r="ZC68" s="69"/>
      <c r="ZD68" s="69"/>
      <c r="ZE68" s="69"/>
      <c r="ZF68" s="69"/>
      <c r="ZG68" s="69"/>
      <c r="ZH68" s="69"/>
      <c r="ZI68" s="69"/>
      <c r="ZJ68" s="69"/>
      <c r="ZK68" s="69"/>
      <c r="ZL68" s="69"/>
      <c r="ZM68" s="69"/>
      <c r="ZN68" s="69"/>
      <c r="ZO68" s="69"/>
      <c r="ZP68" s="69"/>
      <c r="ZQ68" s="69"/>
      <c r="ZR68" s="69"/>
      <c r="ZS68" s="69"/>
      <c r="ZT68" s="69"/>
      <c r="ZU68" s="69"/>
      <c r="ZV68" s="69"/>
      <c r="ZW68" s="69"/>
      <c r="ZX68" s="69"/>
      <c r="ZY68" s="69"/>
      <c r="ZZ68" s="69"/>
      <c r="AAA68" s="69"/>
      <c r="AAB68" s="69"/>
      <c r="AAC68" s="69"/>
      <c r="AAD68" s="69"/>
      <c r="AAE68" s="69"/>
      <c r="AAF68" s="69"/>
      <c r="AAG68" s="69"/>
      <c r="AAH68" s="69"/>
      <c r="AAI68" s="69"/>
      <c r="AAJ68" s="69"/>
      <c r="AAK68" s="69"/>
      <c r="AAL68" s="69"/>
      <c r="AAM68" s="69"/>
      <c r="AAN68" s="69"/>
      <c r="AAO68" s="69"/>
      <c r="AAP68" s="69"/>
      <c r="AAQ68" s="69"/>
      <c r="AAR68" s="69"/>
      <c r="AAS68" s="69"/>
      <c r="AAT68" s="69"/>
      <c r="AAU68" s="69"/>
      <c r="AAV68" s="69"/>
      <c r="AAW68" s="69"/>
      <c r="AAX68" s="69"/>
      <c r="AAY68" s="69"/>
      <c r="AAZ68" s="69"/>
      <c r="ABA68" s="69"/>
      <c r="ABB68" s="69"/>
      <c r="ABC68" s="69"/>
      <c r="ABD68" s="69"/>
      <c r="ABE68" s="69"/>
      <c r="ABF68" s="69"/>
      <c r="ABG68" s="69"/>
      <c r="ABH68" s="69"/>
      <c r="ABI68" s="69"/>
      <c r="ABJ68" s="69"/>
      <c r="ABK68" s="69"/>
      <c r="ABL68" s="69"/>
      <c r="ABM68" s="69"/>
      <c r="ABN68" s="69"/>
      <c r="ABO68" s="69"/>
      <c r="ABP68" s="69"/>
      <c r="ABQ68" s="69"/>
      <c r="ABR68" s="69"/>
      <c r="ABS68" s="69"/>
      <c r="ABT68" s="69"/>
      <c r="ABU68" s="69"/>
      <c r="ABV68" s="69"/>
      <c r="ABW68" s="69"/>
      <c r="ABX68" s="69"/>
      <c r="ABY68" s="69"/>
      <c r="ABZ68" s="69"/>
      <c r="ACA68" s="69"/>
      <c r="ACB68" s="69"/>
      <c r="ACC68" s="69"/>
      <c r="ACD68" s="69"/>
      <c r="ACE68" s="69"/>
      <c r="ACF68" s="69"/>
      <c r="ACG68" s="69"/>
      <c r="ACH68" s="69"/>
      <c r="ACI68" s="69"/>
      <c r="ACJ68" s="69"/>
      <c r="ACK68" s="69"/>
      <c r="ACL68" s="69"/>
      <c r="ACM68" s="69"/>
      <c r="ACN68" s="69"/>
      <c r="ACO68" s="69"/>
      <c r="ACP68" s="69"/>
      <c r="ACQ68" s="69"/>
      <c r="ACR68" s="69"/>
      <c r="ACS68" s="69"/>
      <c r="ACT68" s="69"/>
      <c r="ACU68" s="69"/>
      <c r="ACV68" s="69"/>
      <c r="ACW68" s="69"/>
      <c r="ACX68" s="69"/>
      <c r="ACY68" s="69"/>
      <c r="ACZ68" s="69"/>
      <c r="ADA68" s="69"/>
      <c r="ADB68" s="69"/>
      <c r="ADC68" s="69"/>
      <c r="ADD68" s="69"/>
      <c r="ADE68" s="69"/>
      <c r="ADF68" s="69"/>
      <c r="ADG68" s="69"/>
      <c r="ADH68" s="69"/>
      <c r="ADI68" s="69"/>
      <c r="ADJ68" s="69"/>
      <c r="ADK68" s="69"/>
      <c r="ADL68" s="69"/>
      <c r="ADM68" s="69"/>
      <c r="ADN68" s="69"/>
      <c r="ADO68" s="69"/>
      <c r="ADP68" s="69"/>
      <c r="ADQ68" s="69"/>
      <c r="ADR68" s="69"/>
      <c r="ADS68" s="69"/>
      <c r="ADT68" s="69"/>
      <c r="ADU68" s="69"/>
      <c r="ADV68" s="69"/>
      <c r="ADW68" s="69"/>
      <c r="ADX68" s="69"/>
      <c r="ADY68" s="69"/>
      <c r="ADZ68" s="69"/>
      <c r="AEA68" s="69"/>
      <c r="AEB68" s="69"/>
      <c r="AEC68" s="69"/>
      <c r="AED68" s="69"/>
      <c r="AEE68" s="69"/>
      <c r="AEF68" s="69"/>
      <c r="AEG68" s="69"/>
      <c r="AEH68" s="69"/>
      <c r="AEI68" s="69"/>
      <c r="AEJ68" s="69"/>
      <c r="AEK68" s="69"/>
      <c r="AEL68" s="69"/>
      <c r="AEM68" s="69"/>
      <c r="AEN68" s="69"/>
      <c r="AEO68" s="69"/>
      <c r="AEP68" s="69"/>
      <c r="AEQ68" s="69"/>
      <c r="AER68" s="69"/>
      <c r="AES68" s="69"/>
      <c r="AET68" s="69"/>
      <c r="AEU68" s="69"/>
      <c r="AEV68" s="69"/>
      <c r="AEW68" s="69"/>
      <c r="AEX68" s="69"/>
      <c r="AEY68" s="69"/>
      <c r="AEZ68" s="69"/>
      <c r="AFA68" s="69"/>
      <c r="AFB68" s="69"/>
      <c r="AFC68" s="69"/>
      <c r="AFD68" s="69"/>
      <c r="AFE68" s="69"/>
      <c r="AFF68" s="69"/>
      <c r="AFG68" s="69"/>
      <c r="AFH68" s="69"/>
      <c r="AFI68" s="69"/>
      <c r="AFJ68" s="69"/>
      <c r="AFK68" s="69"/>
      <c r="AFL68" s="69"/>
      <c r="AFM68" s="69"/>
      <c r="AFN68" s="69"/>
      <c r="AFO68" s="69"/>
      <c r="AFP68" s="69"/>
      <c r="AFQ68" s="69"/>
      <c r="AFR68" s="69"/>
      <c r="AFS68" s="69"/>
      <c r="AFT68" s="69"/>
      <c r="AFU68" s="69"/>
      <c r="AFV68" s="69"/>
      <c r="AFW68" s="69"/>
      <c r="AFX68" s="69"/>
      <c r="AFY68" s="69"/>
      <c r="AFZ68" s="69"/>
      <c r="AGA68" s="69"/>
      <c r="AGB68" s="69"/>
      <c r="AGC68" s="69"/>
      <c r="AGD68" s="69"/>
      <c r="AGE68" s="69"/>
      <c r="AGF68" s="69"/>
      <c r="AGG68" s="69"/>
      <c r="AGH68" s="69"/>
      <c r="AGI68" s="69"/>
      <c r="AGJ68" s="69"/>
      <c r="AGK68" s="69"/>
      <c r="AGL68" s="69"/>
      <c r="AGM68" s="69"/>
      <c r="AGN68" s="69"/>
      <c r="AGO68" s="69"/>
      <c r="AGP68" s="69"/>
      <c r="AGQ68" s="69"/>
      <c r="AGR68" s="69"/>
      <c r="AGS68" s="69"/>
      <c r="AGT68" s="69"/>
      <c r="AGU68" s="69"/>
      <c r="AGV68" s="69"/>
      <c r="AGW68" s="69"/>
      <c r="AGX68" s="69"/>
      <c r="AGY68" s="69"/>
      <c r="AGZ68" s="69"/>
      <c r="AHA68" s="69"/>
      <c r="AHB68" s="69"/>
      <c r="AHC68" s="69"/>
      <c r="AHD68" s="69"/>
      <c r="AHE68" s="69"/>
      <c r="AHF68" s="69"/>
      <c r="AHG68" s="69"/>
      <c r="AHH68" s="69"/>
      <c r="AHI68" s="69"/>
      <c r="AHJ68" s="69"/>
      <c r="AHK68" s="69"/>
      <c r="AHL68" s="69"/>
      <c r="AHM68" s="69"/>
      <c r="AHN68" s="69"/>
      <c r="AHO68" s="69"/>
      <c r="AHP68" s="69"/>
      <c r="AHQ68" s="69"/>
      <c r="AHR68" s="69"/>
      <c r="AHS68" s="69"/>
      <c r="AHT68" s="69"/>
      <c r="AHU68" s="69"/>
      <c r="AHV68" s="69"/>
      <c r="AHW68" s="69"/>
      <c r="AHX68" s="69"/>
      <c r="AHY68" s="69"/>
      <c r="AHZ68" s="69"/>
      <c r="AIA68" s="69"/>
      <c r="AIB68" s="69"/>
      <c r="AIC68" s="69"/>
      <c r="AID68" s="69"/>
      <c r="AIE68" s="69"/>
      <c r="AIF68" s="69"/>
      <c r="AIG68" s="69"/>
      <c r="AIH68" s="69"/>
      <c r="AII68" s="69"/>
      <c r="AIJ68" s="69"/>
      <c r="AIK68" s="69"/>
      <c r="AIL68" s="69"/>
      <c r="AIM68" s="69"/>
      <c r="AIN68" s="69"/>
      <c r="AIO68" s="69"/>
      <c r="AIP68" s="69"/>
      <c r="AIQ68" s="69"/>
      <c r="AIR68" s="69"/>
      <c r="AIS68" s="69"/>
      <c r="AIT68" s="69"/>
      <c r="AIU68" s="69"/>
      <c r="AIV68" s="69"/>
      <c r="AIW68" s="69"/>
      <c r="AIX68" s="69"/>
      <c r="AIY68" s="69"/>
      <c r="AIZ68" s="69"/>
      <c r="AJA68" s="69"/>
      <c r="AJB68" s="69"/>
      <c r="AJC68" s="69"/>
      <c r="AJD68" s="69"/>
      <c r="AJE68" s="69"/>
      <c r="AJF68" s="69"/>
      <c r="AJG68" s="69"/>
      <c r="AJH68" s="69"/>
      <c r="AJI68" s="69"/>
      <c r="AJJ68" s="69"/>
      <c r="AJK68" s="69"/>
      <c r="AJL68" s="69"/>
      <c r="AJM68" s="69"/>
      <c r="AJN68" s="69"/>
      <c r="AJO68" s="69"/>
      <c r="AJP68" s="69"/>
      <c r="AJQ68" s="69"/>
      <c r="AJR68" s="69"/>
      <c r="AJS68" s="69"/>
      <c r="AJT68" s="69"/>
      <c r="AJU68" s="69"/>
      <c r="AJV68" s="69"/>
      <c r="AJW68" s="69"/>
      <c r="AJX68" s="69"/>
      <c r="AJY68" s="69"/>
      <c r="AJZ68" s="69"/>
      <c r="AKA68" s="69"/>
      <c r="AKB68" s="69"/>
      <c r="AKC68" s="69"/>
      <c r="AKD68" s="69"/>
      <c r="AKE68" s="69"/>
      <c r="AKF68" s="69"/>
      <c r="AKG68" s="69"/>
      <c r="AKH68" s="69"/>
      <c r="AKI68" s="69"/>
      <c r="AKJ68" s="69"/>
      <c r="AKK68" s="69"/>
      <c r="AKL68" s="69"/>
      <c r="AKM68" s="69"/>
      <c r="AKN68" s="69"/>
      <c r="AKO68" s="69"/>
      <c r="AKP68" s="69"/>
      <c r="AKQ68" s="69"/>
      <c r="AKR68" s="69"/>
      <c r="AKS68" s="69"/>
      <c r="AKT68" s="69"/>
      <c r="AKU68" s="69"/>
      <c r="AKV68" s="69"/>
      <c r="AKW68" s="69"/>
      <c r="AKX68" s="69"/>
      <c r="AKY68" s="69"/>
      <c r="AKZ68" s="69"/>
      <c r="ALA68" s="69"/>
      <c r="ALB68" s="69"/>
      <c r="ALC68" s="69"/>
      <c r="ALD68" s="69"/>
      <c r="ALE68" s="69"/>
      <c r="ALF68" s="69"/>
      <c r="ALG68" s="69"/>
      <c r="ALH68" s="69"/>
      <c r="ALI68" s="69"/>
      <c r="ALJ68" s="69"/>
      <c r="ALK68" s="69"/>
      <c r="ALL68" s="69"/>
      <c r="ALM68" s="69"/>
      <c r="ALN68" s="69"/>
      <c r="ALO68" s="69"/>
      <c r="ALP68" s="69"/>
      <c r="ALQ68" s="69"/>
      <c r="ALR68" s="69"/>
      <c r="ALS68" s="69"/>
      <c r="ALT68" s="69"/>
      <c r="ALU68" s="69"/>
      <c r="ALV68" s="69"/>
      <c r="ALW68" s="69"/>
      <c r="ALX68" s="69"/>
      <c r="ALY68" s="69"/>
      <c r="ALZ68" s="69"/>
      <c r="AMA68" s="69"/>
      <c r="AMB68" s="69"/>
      <c r="AMC68" s="69"/>
      <c r="AMD68" s="69"/>
      <c r="AME68" s="69"/>
      <c r="AMF68" s="69"/>
      <c r="AMG68" s="69"/>
      <c r="AMH68" s="69"/>
      <c r="AMI68" s="69"/>
      <c r="AMJ68" s="69"/>
      <c r="AMK68" s="69"/>
      <c r="AML68" s="69"/>
      <c r="AMM68" s="69"/>
    </row>
    <row r="69" spans="1:1027" s="30" customFormat="1" ht="15" customHeight="1">
      <c r="A69" s="349"/>
      <c r="B69" s="26"/>
      <c r="C69" s="27"/>
      <c r="D69" s="26"/>
      <c r="E69" s="26"/>
      <c r="F69" s="28"/>
      <c r="G69" s="28"/>
      <c r="H69" s="264"/>
      <c r="I69" s="28"/>
      <c r="J69" s="29"/>
      <c r="K69" s="29"/>
      <c r="L69" s="29"/>
      <c r="M69" s="169"/>
      <c r="N69" s="198"/>
      <c r="O69" s="186"/>
      <c r="P69" s="73"/>
      <c r="Q69" s="73"/>
      <c r="R69" s="73"/>
      <c r="S69" s="73"/>
      <c r="T69" s="73"/>
      <c r="U69" s="73"/>
      <c r="V69" s="73"/>
      <c r="W69" s="73"/>
      <c r="X69" s="73"/>
      <c r="Y69" s="73"/>
      <c r="Z69" s="73"/>
      <c r="AA69" s="73"/>
      <c r="AB69" s="73"/>
      <c r="AC69" s="73"/>
      <c r="AD69" s="73"/>
      <c r="AE69" s="73"/>
      <c r="AF69" s="73"/>
      <c r="AG69" s="73"/>
      <c r="AH69" s="73"/>
      <c r="AI69" s="73"/>
      <c r="AJ69" s="73"/>
      <c r="AK69" s="73"/>
      <c r="AL69" s="73"/>
      <c r="AM69" s="73"/>
      <c r="AN69" s="73"/>
      <c r="AO69" s="73"/>
      <c r="AP69" s="73"/>
      <c r="AQ69" s="73"/>
      <c r="AR69" s="73"/>
      <c r="AS69" s="73"/>
      <c r="AT69" s="73"/>
      <c r="AU69" s="73"/>
      <c r="AV69" s="73"/>
      <c r="AW69" s="73"/>
      <c r="AX69" s="73"/>
      <c r="AY69" s="73"/>
      <c r="AZ69" s="73"/>
      <c r="BA69" s="73"/>
      <c r="BB69" s="29"/>
      <c r="BC69" s="73"/>
      <c r="BD69" s="73"/>
      <c r="BE69" s="73"/>
      <c r="BF69" s="73"/>
      <c r="BG69" s="73"/>
      <c r="BH69" s="73"/>
      <c r="BI69" s="73"/>
      <c r="BJ69" s="73"/>
      <c r="BK69" s="73"/>
      <c r="BL69" s="73"/>
      <c r="BM69" s="73"/>
      <c r="BN69" s="73"/>
      <c r="BO69" s="73"/>
      <c r="BP69" s="73"/>
      <c r="BQ69" s="73"/>
      <c r="BR69" s="73"/>
      <c r="BS69" s="73"/>
      <c r="BT69" s="73"/>
      <c r="BU69" s="73"/>
      <c r="BV69" s="73"/>
      <c r="BW69" s="73"/>
      <c r="BX69" s="159"/>
      <c r="BY69" s="158"/>
      <c r="BZ69" s="158"/>
      <c r="CA69" s="158"/>
      <c r="CB69" s="158"/>
      <c r="CC69" s="158"/>
      <c r="CD69" s="158"/>
      <c r="CE69" s="154"/>
      <c r="CF69" s="154"/>
      <c r="CG69" s="154"/>
      <c r="CH69" s="154"/>
      <c r="CI69" s="154"/>
      <c r="CJ69" s="154"/>
      <c r="CK69" s="154"/>
      <c r="CL69" s="154"/>
      <c r="CM69" s="154"/>
      <c r="CN69" s="154"/>
      <c r="CO69" s="154"/>
      <c r="CP69" s="154"/>
      <c r="CQ69" s="154"/>
      <c r="CR69" s="154"/>
      <c r="CS69" s="154"/>
      <c r="CT69" s="154"/>
      <c r="CU69" s="154"/>
      <c r="CV69" s="154"/>
      <c r="CW69" s="154"/>
      <c r="CX69" s="154"/>
      <c r="CY69" s="154"/>
      <c r="CZ69" s="154"/>
      <c r="DA69" s="154"/>
      <c r="DB69" s="154"/>
      <c r="DC69" s="154"/>
      <c r="DD69" s="154"/>
      <c r="DE69" s="154"/>
      <c r="DF69" s="154"/>
      <c r="DG69" s="154"/>
      <c r="DH69" s="154"/>
      <c r="DI69" s="154"/>
      <c r="DJ69" s="154"/>
      <c r="DK69" s="154"/>
      <c r="DL69" s="154"/>
      <c r="DM69" s="154"/>
      <c r="DN69" s="154"/>
      <c r="DO69" s="154"/>
      <c r="DP69" s="154"/>
      <c r="DQ69" s="154"/>
      <c r="DR69" s="154"/>
      <c r="DS69" s="154"/>
      <c r="DT69" s="154"/>
      <c r="DU69" s="154"/>
      <c r="DV69" s="154"/>
      <c r="DW69" s="154"/>
      <c r="DX69" s="154"/>
      <c r="DY69" s="154"/>
      <c r="DZ69" s="154"/>
      <c r="EA69" s="154"/>
      <c r="EB69" s="154"/>
      <c r="EC69" s="154"/>
      <c r="ED69" s="154"/>
      <c r="EE69" s="154"/>
      <c r="EF69" s="154"/>
      <c r="EG69" s="154"/>
      <c r="EH69" s="154"/>
      <c r="EI69" s="154"/>
      <c r="EJ69" s="154"/>
      <c r="EK69" s="154"/>
      <c r="EL69" s="154"/>
      <c r="EM69" s="154"/>
      <c r="EN69" s="154"/>
      <c r="EO69" s="154"/>
      <c r="EP69" s="154"/>
      <c r="EQ69" s="154"/>
      <c r="ER69" s="154"/>
      <c r="ES69" s="154"/>
      <c r="ET69" s="154"/>
      <c r="EU69" s="154"/>
      <c r="EV69" s="154"/>
      <c r="EW69" s="154"/>
      <c r="EX69" s="154"/>
      <c r="EY69" s="154"/>
      <c r="EZ69" s="154"/>
      <c r="FA69" s="154"/>
      <c r="FB69" s="154"/>
      <c r="FC69" s="154"/>
      <c r="FD69" s="154"/>
      <c r="FE69" s="154"/>
      <c r="FF69" s="154"/>
      <c r="FG69" s="154"/>
      <c r="FH69" s="154"/>
      <c r="FI69" s="154"/>
      <c r="FJ69" s="154"/>
      <c r="FK69" s="154"/>
      <c r="FL69" s="154"/>
      <c r="FM69" s="154"/>
      <c r="FN69" s="154"/>
      <c r="FO69" s="154"/>
      <c r="FP69" s="154"/>
      <c r="FQ69" s="154"/>
      <c r="FR69" s="154"/>
      <c r="FS69" s="154"/>
      <c r="FT69" s="154"/>
      <c r="FU69" s="154"/>
      <c r="FV69" s="154"/>
      <c r="FW69" s="154"/>
      <c r="FX69" s="154"/>
      <c r="FY69" s="154"/>
      <c r="FZ69" s="154"/>
      <c r="GA69" s="154"/>
      <c r="GB69" s="154"/>
      <c r="GC69" s="154"/>
      <c r="GD69" s="154"/>
      <c r="GE69" s="154"/>
      <c r="GF69" s="154"/>
      <c r="GG69" s="154"/>
      <c r="GH69" s="154"/>
      <c r="GI69" s="154"/>
      <c r="GJ69" s="154"/>
      <c r="GK69" s="154"/>
      <c r="GL69" s="154"/>
      <c r="GM69" s="154"/>
      <c r="GN69" s="154"/>
      <c r="GO69" s="154"/>
      <c r="GP69" s="154"/>
      <c r="GQ69" s="154"/>
      <c r="GR69" s="154"/>
      <c r="GS69" s="154"/>
      <c r="GT69" s="154"/>
      <c r="GU69" s="154"/>
      <c r="GV69" s="154"/>
      <c r="GW69" s="154"/>
      <c r="GX69" s="154"/>
      <c r="GY69" s="154"/>
      <c r="GZ69" s="154"/>
      <c r="HA69" s="154"/>
      <c r="HB69" s="154"/>
      <c r="HC69" s="154"/>
      <c r="HD69" s="154"/>
      <c r="HE69" s="154"/>
      <c r="HF69" s="154"/>
      <c r="HG69" s="154"/>
      <c r="HH69" s="154"/>
      <c r="HI69" s="154"/>
      <c r="HJ69" s="154"/>
      <c r="HK69" s="154"/>
      <c r="HL69" s="154"/>
      <c r="HM69" s="154"/>
      <c r="HN69" s="154"/>
      <c r="HO69" s="154"/>
      <c r="HP69" s="154"/>
      <c r="HQ69" s="154"/>
      <c r="HR69" s="154"/>
      <c r="HS69" s="154"/>
      <c r="HT69" s="154"/>
      <c r="HU69" s="154"/>
      <c r="HV69" s="154"/>
      <c r="HW69" s="154"/>
      <c r="HX69" s="154"/>
      <c r="HY69" s="154"/>
      <c r="HZ69" s="154"/>
      <c r="IA69" s="154"/>
      <c r="IB69" s="154"/>
      <c r="IC69" s="154"/>
      <c r="ID69" s="154"/>
      <c r="IE69" s="154"/>
      <c r="IF69" s="154"/>
      <c r="IG69" s="154"/>
      <c r="IH69" s="154"/>
      <c r="II69" s="154"/>
      <c r="IJ69" s="154"/>
      <c r="IK69" s="154"/>
      <c r="IL69" s="154"/>
      <c r="IM69" s="154"/>
      <c r="IN69" s="154"/>
      <c r="IO69" s="154"/>
      <c r="IP69" s="154"/>
      <c r="IQ69" s="154"/>
      <c r="IR69" s="154"/>
      <c r="IS69" s="154"/>
      <c r="IT69" s="154"/>
      <c r="IU69" s="154"/>
      <c r="IV69" s="154"/>
      <c r="IW69" s="154"/>
      <c r="IX69" s="154"/>
      <c r="IY69" s="154"/>
      <c r="IZ69" s="154"/>
      <c r="JA69" s="154"/>
      <c r="JB69" s="154"/>
      <c r="JC69" s="154"/>
      <c r="JD69" s="154"/>
      <c r="JE69" s="154"/>
      <c r="JF69" s="154"/>
      <c r="JG69" s="154"/>
      <c r="JH69" s="154"/>
      <c r="JI69" s="154"/>
      <c r="JJ69" s="154"/>
      <c r="JK69" s="154"/>
      <c r="JL69" s="154"/>
      <c r="JM69" s="154"/>
      <c r="JN69" s="154"/>
      <c r="JO69" s="154"/>
      <c r="JP69" s="154"/>
      <c r="JQ69" s="154"/>
      <c r="JR69" s="154"/>
      <c r="JS69" s="154"/>
      <c r="JT69" s="154"/>
      <c r="JU69" s="154"/>
      <c r="JV69" s="154"/>
      <c r="JW69" s="154"/>
      <c r="JX69" s="154"/>
      <c r="JY69" s="154"/>
      <c r="JZ69" s="154"/>
      <c r="KA69" s="154"/>
      <c r="KB69" s="154"/>
      <c r="KC69" s="154"/>
      <c r="KD69" s="154"/>
      <c r="KE69" s="154"/>
      <c r="KF69" s="154"/>
      <c r="KG69" s="154"/>
      <c r="KH69" s="154"/>
      <c r="KI69" s="154"/>
      <c r="KJ69" s="154"/>
      <c r="KK69" s="154"/>
      <c r="KL69" s="154"/>
      <c r="KM69" s="154"/>
      <c r="KN69" s="154"/>
      <c r="KO69" s="154"/>
      <c r="KP69" s="154"/>
      <c r="KQ69" s="154"/>
      <c r="KR69" s="154"/>
      <c r="KS69" s="154"/>
      <c r="KT69" s="154"/>
      <c r="KU69" s="154"/>
      <c r="KV69" s="154"/>
      <c r="KW69" s="154"/>
      <c r="KX69" s="154"/>
      <c r="KY69" s="154"/>
      <c r="KZ69" s="154"/>
      <c r="LA69" s="154"/>
      <c r="LB69" s="154"/>
      <c r="LC69" s="154"/>
      <c r="LD69" s="154"/>
      <c r="LE69" s="154"/>
      <c r="LF69" s="154"/>
      <c r="LG69" s="154"/>
      <c r="LH69" s="154"/>
      <c r="LI69" s="154"/>
      <c r="LJ69" s="154"/>
      <c r="LK69" s="154"/>
      <c r="LL69" s="154"/>
      <c r="LM69" s="154"/>
      <c r="LN69" s="154"/>
      <c r="LO69" s="154"/>
      <c r="LP69" s="154"/>
      <c r="LQ69" s="154"/>
      <c r="LR69" s="154"/>
      <c r="LS69" s="154"/>
      <c r="LT69" s="154"/>
      <c r="LU69" s="154"/>
    </row>
    <row r="70" spans="1:1027" s="25" customFormat="1" ht="26.25" customHeight="1">
      <c r="A70" s="349"/>
      <c r="B70" s="416" t="s">
        <v>45</v>
      </c>
      <c r="C70" s="421" t="s">
        <v>46</v>
      </c>
      <c r="D70" s="24" t="s">
        <v>12</v>
      </c>
      <c r="E70" s="9" t="s">
        <v>13</v>
      </c>
      <c r="F70" s="10" t="s">
        <v>325</v>
      </c>
      <c r="G70" s="10"/>
      <c r="H70" s="265"/>
      <c r="I70" s="10" t="s">
        <v>216</v>
      </c>
      <c r="J70" s="241" t="s">
        <v>40</v>
      </c>
      <c r="K70" s="242" t="s">
        <v>73</v>
      </c>
      <c r="L70" s="241" t="s">
        <v>159</v>
      </c>
      <c r="M70" s="171"/>
      <c r="N70" s="306"/>
      <c r="O70" s="184"/>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242"/>
      <c r="BC70" s="66"/>
      <c r="BD70" s="66"/>
      <c r="BE70" s="66"/>
      <c r="BF70" s="66"/>
      <c r="BG70" s="66"/>
      <c r="BH70" s="66"/>
      <c r="BI70" s="66"/>
      <c r="BJ70" s="66"/>
      <c r="BK70" s="66"/>
      <c r="BL70" s="66"/>
      <c r="BM70" s="66"/>
      <c r="BN70" s="66"/>
      <c r="BO70" s="66"/>
      <c r="BP70" s="66"/>
      <c r="BQ70" s="66"/>
      <c r="BR70" s="66"/>
      <c r="BS70" s="66"/>
      <c r="BT70" s="66"/>
      <c r="BU70" s="66"/>
      <c r="BV70" s="66"/>
      <c r="BW70" s="66"/>
      <c r="BX70" s="159"/>
      <c r="BY70" s="158"/>
      <c r="BZ70" s="158"/>
      <c r="CA70" s="158"/>
      <c r="CB70" s="158"/>
      <c r="CC70" s="158"/>
      <c r="CD70" s="158"/>
      <c r="CE70" s="154"/>
      <c r="CF70" s="154"/>
      <c r="CG70" s="154"/>
      <c r="CH70" s="154"/>
      <c r="CI70" s="154"/>
      <c r="CJ70" s="154"/>
      <c r="CK70" s="154"/>
      <c r="CL70" s="154"/>
      <c r="CM70" s="154"/>
      <c r="CN70" s="154"/>
      <c r="CO70" s="154"/>
      <c r="CP70" s="154"/>
      <c r="CQ70" s="154"/>
      <c r="CR70" s="154"/>
      <c r="CS70" s="154"/>
      <c r="CT70" s="154"/>
      <c r="CU70" s="154"/>
      <c r="CV70" s="154"/>
      <c r="CW70" s="154"/>
      <c r="CX70" s="154"/>
      <c r="CY70" s="154"/>
      <c r="CZ70" s="154"/>
      <c r="DA70" s="154"/>
      <c r="DB70" s="154"/>
      <c r="DC70" s="154"/>
      <c r="DD70" s="154"/>
      <c r="DE70" s="154"/>
      <c r="DF70" s="154"/>
      <c r="DG70" s="154"/>
      <c r="DH70" s="154"/>
      <c r="DI70" s="154"/>
      <c r="DJ70" s="154"/>
      <c r="DK70" s="154"/>
      <c r="DL70" s="154"/>
      <c r="DM70" s="154"/>
      <c r="DN70" s="154"/>
      <c r="DO70" s="154"/>
      <c r="DP70" s="154"/>
      <c r="DQ70" s="154"/>
      <c r="DR70" s="154"/>
      <c r="DS70" s="154"/>
      <c r="DT70" s="154"/>
      <c r="DU70" s="154"/>
      <c r="DV70" s="154"/>
      <c r="DW70" s="154"/>
      <c r="DX70" s="154"/>
      <c r="DY70" s="154"/>
      <c r="DZ70" s="154"/>
      <c r="EA70" s="154"/>
      <c r="EB70" s="154"/>
      <c r="EC70" s="154"/>
      <c r="ED70" s="154"/>
      <c r="EE70" s="154"/>
      <c r="EF70" s="154"/>
      <c r="EG70" s="154"/>
      <c r="EH70" s="154"/>
      <c r="EI70" s="154"/>
      <c r="EJ70" s="154"/>
      <c r="EK70" s="154"/>
      <c r="EL70" s="154"/>
      <c r="EM70" s="154"/>
      <c r="EN70" s="154"/>
      <c r="EO70" s="154"/>
      <c r="EP70" s="154"/>
      <c r="EQ70" s="154"/>
      <c r="ER70" s="154"/>
      <c r="ES70" s="154"/>
      <c r="ET70" s="154"/>
      <c r="EU70" s="154"/>
      <c r="EV70" s="154"/>
      <c r="EW70" s="154"/>
      <c r="EX70" s="154"/>
      <c r="EY70" s="154"/>
      <c r="EZ70" s="154"/>
      <c r="FA70" s="154"/>
      <c r="FB70" s="154"/>
      <c r="FC70" s="154"/>
      <c r="FD70" s="154"/>
      <c r="FE70" s="154"/>
      <c r="FF70" s="154"/>
      <c r="FG70" s="154"/>
      <c r="FH70" s="154"/>
      <c r="FI70" s="154"/>
      <c r="FJ70" s="154"/>
      <c r="FK70" s="154"/>
      <c r="FL70" s="154"/>
      <c r="FM70" s="154"/>
      <c r="FN70" s="154"/>
      <c r="FO70" s="154"/>
      <c r="FP70" s="154"/>
      <c r="FQ70" s="154"/>
      <c r="FR70" s="154"/>
      <c r="FS70" s="154"/>
      <c r="FT70" s="154"/>
      <c r="FU70" s="154"/>
      <c r="FV70" s="154"/>
      <c r="FW70" s="154"/>
      <c r="FX70" s="154"/>
      <c r="FY70" s="154"/>
      <c r="FZ70" s="154"/>
      <c r="GA70" s="154"/>
      <c r="GB70" s="154"/>
      <c r="GC70" s="154"/>
      <c r="GD70" s="154"/>
      <c r="GE70" s="154"/>
      <c r="GF70" s="154"/>
      <c r="GG70" s="154"/>
      <c r="GH70" s="154"/>
      <c r="GI70" s="154"/>
      <c r="GJ70" s="154"/>
      <c r="GK70" s="154"/>
      <c r="GL70" s="154"/>
      <c r="GM70" s="154"/>
      <c r="GN70" s="154"/>
      <c r="GO70" s="154"/>
      <c r="GP70" s="154"/>
      <c r="GQ70" s="154"/>
      <c r="GR70" s="154"/>
      <c r="GS70" s="154"/>
      <c r="GT70" s="154"/>
      <c r="GU70" s="154"/>
      <c r="GV70" s="154"/>
      <c r="GW70" s="154"/>
      <c r="GX70" s="154"/>
      <c r="GY70" s="154"/>
      <c r="GZ70" s="154"/>
      <c r="HA70" s="154"/>
      <c r="HB70" s="154"/>
      <c r="HC70" s="154"/>
      <c r="HD70" s="154"/>
      <c r="HE70" s="154"/>
      <c r="HF70" s="154"/>
      <c r="HG70" s="154"/>
      <c r="HH70" s="154"/>
      <c r="HI70" s="154"/>
      <c r="HJ70" s="154"/>
      <c r="HK70" s="154"/>
      <c r="HL70" s="154"/>
      <c r="HM70" s="154"/>
      <c r="HN70" s="154"/>
      <c r="HO70" s="154"/>
      <c r="HP70" s="154"/>
      <c r="HQ70" s="154"/>
      <c r="HR70" s="154"/>
      <c r="HS70" s="154"/>
      <c r="HT70" s="154"/>
      <c r="HU70" s="154"/>
      <c r="HV70" s="154"/>
      <c r="HW70" s="154"/>
      <c r="HX70" s="154"/>
      <c r="HY70" s="154"/>
      <c r="HZ70" s="154"/>
      <c r="IA70" s="154"/>
      <c r="IB70" s="154"/>
      <c r="IC70" s="154"/>
      <c r="ID70" s="154"/>
      <c r="IE70" s="154"/>
      <c r="IF70" s="154"/>
      <c r="IG70" s="154"/>
      <c r="IH70" s="154"/>
      <c r="II70" s="154"/>
      <c r="IJ70" s="154"/>
      <c r="IK70" s="154"/>
      <c r="IL70" s="154"/>
      <c r="IM70" s="154"/>
      <c r="IN70" s="154"/>
      <c r="IO70" s="154"/>
      <c r="IP70" s="154"/>
      <c r="IQ70" s="154"/>
      <c r="IR70" s="154"/>
      <c r="IS70" s="154"/>
      <c r="IT70" s="154"/>
      <c r="IU70" s="154"/>
      <c r="IV70" s="154"/>
      <c r="IW70" s="154"/>
      <c r="IX70" s="154"/>
      <c r="IY70" s="154"/>
      <c r="IZ70" s="154"/>
      <c r="JA70" s="154"/>
      <c r="JB70" s="154"/>
      <c r="JC70" s="154"/>
      <c r="JD70" s="154"/>
      <c r="JE70" s="154"/>
      <c r="JF70" s="154"/>
      <c r="JG70" s="154"/>
      <c r="JH70" s="154"/>
      <c r="JI70" s="154"/>
      <c r="JJ70" s="154"/>
      <c r="JK70" s="154"/>
      <c r="JL70" s="154"/>
      <c r="JM70" s="154"/>
      <c r="JN70" s="154"/>
      <c r="JO70" s="154"/>
      <c r="JP70" s="154"/>
      <c r="JQ70" s="154"/>
      <c r="JR70" s="154"/>
      <c r="JS70" s="154"/>
      <c r="JT70" s="154"/>
      <c r="JU70" s="154"/>
      <c r="JV70" s="154"/>
      <c r="JW70" s="154"/>
      <c r="JX70" s="154"/>
      <c r="JY70" s="154"/>
      <c r="JZ70" s="154"/>
      <c r="KA70" s="154"/>
      <c r="KB70" s="154"/>
      <c r="KC70" s="154"/>
      <c r="KD70" s="154"/>
      <c r="KE70" s="154"/>
      <c r="KF70" s="154"/>
      <c r="KG70" s="154"/>
      <c r="KH70" s="154"/>
      <c r="KI70" s="154"/>
      <c r="KJ70" s="154"/>
      <c r="KK70" s="154"/>
      <c r="KL70" s="154"/>
      <c r="KM70" s="154"/>
      <c r="KN70" s="154"/>
      <c r="KO70" s="154"/>
      <c r="KP70" s="154"/>
      <c r="KQ70" s="154"/>
      <c r="KR70" s="154"/>
      <c r="KS70" s="154"/>
      <c r="KT70" s="154"/>
      <c r="KU70" s="154"/>
      <c r="KV70" s="154"/>
      <c r="KW70" s="154"/>
      <c r="KX70" s="154"/>
      <c r="KY70" s="154"/>
      <c r="KZ70" s="154"/>
      <c r="LA70" s="154"/>
      <c r="LB70" s="154"/>
      <c r="LC70" s="154"/>
      <c r="LD70" s="154"/>
      <c r="LE70" s="154"/>
      <c r="LF70" s="154"/>
      <c r="LG70" s="154"/>
      <c r="LH70" s="154"/>
      <c r="LI70" s="154"/>
      <c r="LJ70" s="154"/>
      <c r="LK70" s="154"/>
      <c r="LL70" s="154"/>
      <c r="LM70" s="154"/>
      <c r="LN70" s="154"/>
      <c r="LO70" s="154"/>
      <c r="LP70" s="154"/>
      <c r="LQ70" s="154"/>
      <c r="LR70" s="154"/>
      <c r="LS70" s="154"/>
      <c r="LT70" s="154"/>
      <c r="LU70" s="154"/>
    </row>
    <row r="71" spans="1:1027" s="25" customFormat="1" ht="12.75" hidden="1" customHeight="1">
      <c r="A71" s="349"/>
      <c r="B71" s="417"/>
      <c r="C71" s="421"/>
      <c r="D71" s="24" t="s">
        <v>15</v>
      </c>
      <c r="E71" s="9"/>
      <c r="F71" s="10" t="s">
        <v>325</v>
      </c>
      <c r="G71" s="10"/>
      <c r="H71" s="265"/>
      <c r="I71" s="10"/>
      <c r="J71" s="241"/>
      <c r="K71" s="242"/>
      <c r="L71" s="242"/>
      <c r="M71" s="171"/>
      <c r="N71" s="307"/>
      <c r="O71" s="184"/>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c r="AP71" s="66"/>
      <c r="AQ71" s="66"/>
      <c r="AR71" s="66"/>
      <c r="AS71" s="66"/>
      <c r="AT71" s="66"/>
      <c r="AU71" s="66"/>
      <c r="AV71" s="66"/>
      <c r="AW71" s="66"/>
      <c r="AX71" s="66"/>
      <c r="AY71" s="66"/>
      <c r="AZ71" s="66"/>
      <c r="BA71" s="66"/>
      <c r="BB71" s="242"/>
      <c r="BC71" s="66"/>
      <c r="BD71" s="66"/>
      <c r="BE71" s="66"/>
      <c r="BF71" s="66"/>
      <c r="BG71" s="66"/>
      <c r="BH71" s="66"/>
      <c r="BI71" s="66"/>
      <c r="BJ71" s="66"/>
      <c r="BK71" s="66"/>
      <c r="BL71" s="66"/>
      <c r="BM71" s="66"/>
      <c r="BN71" s="66"/>
      <c r="BO71" s="66"/>
      <c r="BP71" s="66"/>
      <c r="BQ71" s="66"/>
      <c r="BR71" s="66"/>
      <c r="BS71" s="66"/>
      <c r="BT71" s="66"/>
      <c r="BU71" s="66"/>
      <c r="BV71" s="66"/>
      <c r="BW71" s="66"/>
      <c r="BX71" s="159"/>
      <c r="BY71" s="158"/>
      <c r="BZ71" s="158"/>
      <c r="CA71" s="158"/>
      <c r="CB71" s="158"/>
      <c r="CC71" s="158"/>
      <c r="CD71" s="158"/>
      <c r="CE71" s="154"/>
      <c r="CF71" s="154"/>
      <c r="CG71" s="154"/>
      <c r="CH71" s="154"/>
      <c r="CI71" s="154"/>
      <c r="CJ71" s="154"/>
      <c r="CK71" s="154"/>
      <c r="CL71" s="154"/>
      <c r="CM71" s="154"/>
      <c r="CN71" s="154"/>
      <c r="CO71" s="154"/>
      <c r="CP71" s="154"/>
      <c r="CQ71" s="154"/>
      <c r="CR71" s="154"/>
      <c r="CS71" s="154"/>
      <c r="CT71" s="154"/>
      <c r="CU71" s="154"/>
      <c r="CV71" s="154"/>
      <c r="CW71" s="154"/>
      <c r="CX71" s="154"/>
      <c r="CY71" s="154"/>
      <c r="CZ71" s="154"/>
      <c r="DA71" s="154"/>
      <c r="DB71" s="154"/>
      <c r="DC71" s="154"/>
      <c r="DD71" s="154"/>
      <c r="DE71" s="154"/>
      <c r="DF71" s="154"/>
      <c r="DG71" s="154"/>
      <c r="DH71" s="154"/>
      <c r="DI71" s="154"/>
      <c r="DJ71" s="154"/>
      <c r="DK71" s="154"/>
      <c r="DL71" s="154"/>
      <c r="DM71" s="154"/>
      <c r="DN71" s="154"/>
      <c r="DO71" s="154"/>
      <c r="DP71" s="154"/>
      <c r="DQ71" s="154"/>
      <c r="DR71" s="154"/>
      <c r="DS71" s="154"/>
      <c r="DT71" s="154"/>
      <c r="DU71" s="154"/>
      <c r="DV71" s="154"/>
      <c r="DW71" s="154"/>
      <c r="DX71" s="154"/>
      <c r="DY71" s="154"/>
      <c r="DZ71" s="154"/>
      <c r="EA71" s="154"/>
      <c r="EB71" s="154"/>
      <c r="EC71" s="154"/>
      <c r="ED71" s="154"/>
      <c r="EE71" s="154"/>
      <c r="EF71" s="154"/>
      <c r="EG71" s="154"/>
      <c r="EH71" s="154"/>
      <c r="EI71" s="154"/>
      <c r="EJ71" s="154"/>
      <c r="EK71" s="154"/>
      <c r="EL71" s="154"/>
      <c r="EM71" s="154"/>
      <c r="EN71" s="154"/>
      <c r="EO71" s="154"/>
      <c r="EP71" s="154"/>
      <c r="EQ71" s="154"/>
      <c r="ER71" s="154"/>
      <c r="ES71" s="154"/>
      <c r="ET71" s="154"/>
      <c r="EU71" s="154"/>
      <c r="EV71" s="154"/>
      <c r="EW71" s="154"/>
      <c r="EX71" s="154"/>
      <c r="EY71" s="154"/>
      <c r="EZ71" s="154"/>
      <c r="FA71" s="154"/>
      <c r="FB71" s="154"/>
      <c r="FC71" s="154"/>
      <c r="FD71" s="154"/>
      <c r="FE71" s="154"/>
      <c r="FF71" s="154"/>
      <c r="FG71" s="154"/>
      <c r="FH71" s="154"/>
      <c r="FI71" s="154"/>
      <c r="FJ71" s="154"/>
      <c r="FK71" s="154"/>
      <c r="FL71" s="154"/>
      <c r="FM71" s="154"/>
      <c r="FN71" s="154"/>
      <c r="FO71" s="154"/>
      <c r="FP71" s="154"/>
      <c r="FQ71" s="154"/>
      <c r="FR71" s="154"/>
      <c r="FS71" s="154"/>
      <c r="FT71" s="154"/>
      <c r="FU71" s="154"/>
      <c r="FV71" s="154"/>
      <c r="FW71" s="154"/>
      <c r="FX71" s="154"/>
      <c r="FY71" s="154"/>
      <c r="FZ71" s="154"/>
      <c r="GA71" s="154"/>
      <c r="GB71" s="154"/>
      <c r="GC71" s="154"/>
      <c r="GD71" s="154"/>
      <c r="GE71" s="154"/>
      <c r="GF71" s="154"/>
      <c r="GG71" s="154"/>
      <c r="GH71" s="154"/>
      <c r="GI71" s="154"/>
      <c r="GJ71" s="154"/>
      <c r="GK71" s="154"/>
      <c r="GL71" s="154"/>
      <c r="GM71" s="154"/>
      <c r="GN71" s="154"/>
      <c r="GO71" s="154"/>
      <c r="GP71" s="154"/>
      <c r="GQ71" s="154"/>
      <c r="GR71" s="154"/>
      <c r="GS71" s="154"/>
      <c r="GT71" s="154"/>
      <c r="GU71" s="154"/>
      <c r="GV71" s="154"/>
      <c r="GW71" s="154"/>
      <c r="GX71" s="154"/>
      <c r="GY71" s="154"/>
      <c r="GZ71" s="154"/>
      <c r="HA71" s="154"/>
      <c r="HB71" s="154"/>
      <c r="HC71" s="154"/>
      <c r="HD71" s="154"/>
      <c r="HE71" s="154"/>
      <c r="HF71" s="154"/>
      <c r="HG71" s="154"/>
      <c r="HH71" s="154"/>
      <c r="HI71" s="154"/>
      <c r="HJ71" s="154"/>
      <c r="HK71" s="154"/>
      <c r="HL71" s="154"/>
      <c r="HM71" s="154"/>
      <c r="HN71" s="154"/>
      <c r="HO71" s="154"/>
      <c r="HP71" s="154"/>
      <c r="HQ71" s="154"/>
      <c r="HR71" s="154"/>
      <c r="HS71" s="154"/>
      <c r="HT71" s="154"/>
      <c r="HU71" s="154"/>
      <c r="HV71" s="154"/>
      <c r="HW71" s="154"/>
      <c r="HX71" s="154"/>
      <c r="HY71" s="154"/>
      <c r="HZ71" s="154"/>
      <c r="IA71" s="154"/>
      <c r="IB71" s="154"/>
      <c r="IC71" s="154"/>
      <c r="ID71" s="154"/>
      <c r="IE71" s="154"/>
      <c r="IF71" s="154"/>
      <c r="IG71" s="154"/>
      <c r="IH71" s="154"/>
      <c r="II71" s="154"/>
      <c r="IJ71" s="154"/>
      <c r="IK71" s="154"/>
      <c r="IL71" s="154"/>
      <c r="IM71" s="154"/>
      <c r="IN71" s="154"/>
      <c r="IO71" s="154"/>
      <c r="IP71" s="154"/>
      <c r="IQ71" s="154"/>
      <c r="IR71" s="154"/>
      <c r="IS71" s="154"/>
      <c r="IT71" s="154"/>
      <c r="IU71" s="154"/>
      <c r="IV71" s="154"/>
      <c r="IW71" s="154"/>
      <c r="IX71" s="154"/>
      <c r="IY71" s="154"/>
      <c r="IZ71" s="154"/>
      <c r="JA71" s="154"/>
      <c r="JB71" s="154"/>
      <c r="JC71" s="154"/>
      <c r="JD71" s="154"/>
      <c r="JE71" s="154"/>
      <c r="JF71" s="154"/>
      <c r="JG71" s="154"/>
      <c r="JH71" s="154"/>
      <c r="JI71" s="154"/>
      <c r="JJ71" s="154"/>
      <c r="JK71" s="154"/>
      <c r="JL71" s="154"/>
      <c r="JM71" s="154"/>
      <c r="JN71" s="154"/>
      <c r="JO71" s="154"/>
      <c r="JP71" s="154"/>
      <c r="JQ71" s="154"/>
      <c r="JR71" s="154"/>
      <c r="JS71" s="154"/>
      <c r="JT71" s="154"/>
      <c r="JU71" s="154"/>
      <c r="JV71" s="154"/>
      <c r="JW71" s="154"/>
      <c r="JX71" s="154"/>
      <c r="JY71" s="154"/>
      <c r="JZ71" s="154"/>
      <c r="KA71" s="154"/>
      <c r="KB71" s="154"/>
      <c r="KC71" s="154"/>
      <c r="KD71" s="154"/>
      <c r="KE71" s="154"/>
      <c r="KF71" s="154"/>
      <c r="KG71" s="154"/>
      <c r="KH71" s="154"/>
      <c r="KI71" s="154"/>
      <c r="KJ71" s="154"/>
      <c r="KK71" s="154"/>
      <c r="KL71" s="154"/>
      <c r="KM71" s="154"/>
      <c r="KN71" s="154"/>
      <c r="KO71" s="154"/>
      <c r="KP71" s="154"/>
      <c r="KQ71" s="154"/>
      <c r="KR71" s="154"/>
      <c r="KS71" s="154"/>
      <c r="KT71" s="154"/>
      <c r="KU71" s="154"/>
      <c r="KV71" s="154"/>
      <c r="KW71" s="154"/>
      <c r="KX71" s="154"/>
      <c r="KY71" s="154"/>
      <c r="KZ71" s="154"/>
      <c r="LA71" s="154"/>
      <c r="LB71" s="154"/>
      <c r="LC71" s="154"/>
      <c r="LD71" s="154"/>
      <c r="LE71" s="154"/>
      <c r="LF71" s="154"/>
      <c r="LG71" s="154"/>
      <c r="LH71" s="154"/>
      <c r="LI71" s="154"/>
      <c r="LJ71" s="154"/>
      <c r="LK71" s="154"/>
      <c r="LL71" s="154"/>
      <c r="LM71" s="154"/>
      <c r="LN71" s="154"/>
      <c r="LO71" s="154"/>
      <c r="LP71" s="154"/>
      <c r="LQ71" s="154"/>
      <c r="LR71" s="154"/>
      <c r="LS71" s="154"/>
      <c r="LT71" s="154"/>
      <c r="LU71" s="154"/>
    </row>
    <row r="72" spans="1:1027" s="39" customFormat="1" ht="15">
      <c r="A72" s="349"/>
      <c r="B72" s="417"/>
      <c r="C72" s="322" t="s">
        <v>47</v>
      </c>
      <c r="D72" s="8" t="s">
        <v>12</v>
      </c>
      <c r="E72" s="8" t="s">
        <v>13</v>
      </c>
      <c r="F72" s="32" t="s">
        <v>325</v>
      </c>
      <c r="G72" s="21" t="s">
        <v>335</v>
      </c>
      <c r="H72" s="257" t="s">
        <v>336</v>
      </c>
      <c r="I72" s="38" t="s">
        <v>216</v>
      </c>
      <c r="J72" s="34" t="s">
        <v>40</v>
      </c>
      <c r="K72" s="35" t="s">
        <v>73</v>
      </c>
      <c r="L72" s="35" t="s">
        <v>159</v>
      </c>
      <c r="M72" s="174"/>
      <c r="N72" s="223"/>
      <c r="O72" s="190"/>
      <c r="P72" s="78"/>
      <c r="Q72" s="78"/>
      <c r="R72" s="78"/>
      <c r="S72" s="78"/>
      <c r="T72" s="78"/>
      <c r="U72" s="78"/>
      <c r="V72" s="78"/>
      <c r="W72" s="78"/>
      <c r="X72" s="78"/>
      <c r="Y72" s="115">
        <v>42.148019275464264</v>
      </c>
      <c r="Z72" s="115">
        <v>42.839076527668965</v>
      </c>
      <c r="AA72" s="115">
        <v>43.307841221637759</v>
      </c>
      <c r="AB72" s="115">
        <v>42.062467627795314</v>
      </c>
      <c r="AC72" s="115">
        <v>43.151174609906604</v>
      </c>
      <c r="AD72" s="115">
        <v>42.099869580871442</v>
      </c>
      <c r="AE72" s="115">
        <v>42.596818273648381</v>
      </c>
      <c r="AF72" s="78">
        <v>42.287091145671283</v>
      </c>
      <c r="AG72" s="78">
        <v>44.376182510253251</v>
      </c>
      <c r="AH72" s="78">
        <v>43.807189199279016</v>
      </c>
      <c r="AI72" s="78">
        <v>41.368135896884858</v>
      </c>
      <c r="AJ72" s="78">
        <v>42.576106833041372</v>
      </c>
      <c r="AK72" s="78">
        <v>42.579402294861445</v>
      </c>
      <c r="AL72" s="78">
        <v>42.497772910034996</v>
      </c>
      <c r="AM72" s="78">
        <v>41.416391639816752</v>
      </c>
      <c r="AN72" s="78">
        <v>41.588731420965978</v>
      </c>
      <c r="AO72" s="78">
        <v>41.02908609205528</v>
      </c>
      <c r="AP72" s="78">
        <v>41.660422739374944</v>
      </c>
      <c r="AQ72" s="78"/>
      <c r="AR72" s="78"/>
      <c r="AS72" s="78"/>
      <c r="AT72" s="78"/>
      <c r="AU72" s="78"/>
      <c r="AV72" s="78"/>
      <c r="AW72" s="78"/>
      <c r="AX72" s="78"/>
      <c r="AY72" s="78"/>
      <c r="AZ72" s="78"/>
      <c r="BA72" s="78"/>
      <c r="BB72" s="35"/>
      <c r="BC72" s="35"/>
      <c r="BD72" s="35"/>
      <c r="BE72" s="35"/>
      <c r="BF72" s="35"/>
      <c r="BG72" s="35"/>
      <c r="BH72" s="35"/>
      <c r="BI72" s="35"/>
      <c r="BJ72" s="35"/>
      <c r="BK72" s="35"/>
      <c r="BL72" s="35"/>
      <c r="BM72" s="35"/>
      <c r="BN72" s="35"/>
      <c r="BO72" s="35"/>
      <c r="BP72" s="35"/>
      <c r="BQ72" s="35"/>
      <c r="BR72" s="35"/>
      <c r="BS72" s="35"/>
      <c r="BT72" s="35"/>
      <c r="BU72" s="35"/>
      <c r="BV72" s="35"/>
      <c r="BW72" s="35"/>
      <c r="BX72" s="157"/>
      <c r="BY72" s="157"/>
      <c r="BZ72" s="157"/>
      <c r="CA72" s="157"/>
      <c r="CB72" s="157"/>
      <c r="CC72" s="157"/>
      <c r="CD72" s="157"/>
      <c r="CE72" s="121"/>
      <c r="CF72" s="121"/>
      <c r="CG72" s="121"/>
      <c r="CH72" s="121"/>
      <c r="CI72" s="121"/>
      <c r="CJ72" s="121"/>
      <c r="CK72" s="121"/>
      <c r="CL72" s="121"/>
      <c r="CM72" s="121"/>
      <c r="CN72" s="121"/>
      <c r="CO72" s="121"/>
      <c r="CP72" s="121"/>
      <c r="CQ72" s="121"/>
      <c r="CR72" s="121"/>
      <c r="CS72" s="121"/>
      <c r="CT72" s="121"/>
      <c r="CU72" s="121"/>
      <c r="CV72" s="121"/>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X72" s="121"/>
      <c r="FY72" s="121"/>
      <c r="FZ72" s="121"/>
      <c r="GA72" s="121"/>
      <c r="GB72" s="121"/>
      <c r="GC72" s="121"/>
      <c r="GD72" s="121"/>
      <c r="GE72" s="121"/>
      <c r="GF72" s="121"/>
      <c r="GG72" s="121"/>
      <c r="GH72" s="121"/>
      <c r="GI72" s="121"/>
      <c r="GJ72" s="121"/>
      <c r="GK72" s="121"/>
      <c r="GL72" s="121"/>
      <c r="GM72" s="121"/>
      <c r="GN72" s="121"/>
      <c r="GO72" s="121"/>
      <c r="GP72" s="121"/>
      <c r="GQ72" s="121"/>
      <c r="GR72" s="121"/>
      <c r="GS72" s="121"/>
      <c r="GT72" s="121"/>
      <c r="GU72" s="121"/>
      <c r="GV72" s="121"/>
      <c r="GW72" s="121"/>
      <c r="GX72" s="121"/>
      <c r="GY72" s="121"/>
      <c r="GZ72" s="121"/>
      <c r="HA72" s="121"/>
      <c r="HB72" s="121"/>
      <c r="HC72" s="121"/>
      <c r="HD72" s="121"/>
      <c r="HE72" s="121"/>
      <c r="HF72" s="121"/>
      <c r="HG72" s="121"/>
      <c r="HH72" s="121"/>
      <c r="HI72" s="121"/>
      <c r="HJ72" s="121"/>
      <c r="HK72" s="121"/>
      <c r="HL72" s="121"/>
      <c r="HM72" s="121"/>
      <c r="HN72" s="121"/>
      <c r="HO72" s="121"/>
      <c r="HP72" s="121"/>
      <c r="HQ72" s="121"/>
      <c r="HR72" s="121"/>
      <c r="HS72" s="121"/>
      <c r="HT72" s="121"/>
      <c r="HU72" s="121"/>
      <c r="HV72" s="121"/>
      <c r="HW72" s="121"/>
      <c r="HX72" s="121"/>
      <c r="HY72" s="121"/>
      <c r="HZ72" s="121"/>
      <c r="IA72" s="121"/>
      <c r="IB72" s="121"/>
      <c r="IC72" s="121"/>
      <c r="ID72" s="121"/>
      <c r="IE72" s="121"/>
      <c r="IF72" s="121"/>
      <c r="IG72" s="121"/>
      <c r="IH72" s="121"/>
      <c r="II72" s="121"/>
      <c r="IJ72" s="121"/>
      <c r="IK72" s="121"/>
      <c r="IL72" s="121"/>
      <c r="IM72" s="121"/>
      <c r="IN72" s="121"/>
      <c r="IO72" s="121"/>
      <c r="IP72" s="121"/>
      <c r="IQ72" s="121"/>
      <c r="IR72" s="121"/>
      <c r="IS72" s="121"/>
      <c r="IT72" s="121"/>
      <c r="IU72" s="121"/>
      <c r="IV72" s="121"/>
      <c r="IW72" s="121"/>
      <c r="IX72" s="121"/>
      <c r="IY72" s="121"/>
      <c r="IZ72" s="121"/>
      <c r="JA72" s="121"/>
      <c r="JB72" s="121"/>
      <c r="JC72" s="121"/>
      <c r="JD72" s="121"/>
      <c r="JE72" s="121"/>
      <c r="JF72" s="121"/>
      <c r="JG72" s="121"/>
      <c r="JH72" s="121"/>
      <c r="JI72" s="121"/>
      <c r="JJ72" s="121"/>
      <c r="JK72" s="121"/>
      <c r="JL72" s="121"/>
      <c r="JM72" s="121"/>
      <c r="JN72" s="121"/>
      <c r="JO72" s="121"/>
      <c r="JP72" s="121"/>
      <c r="JQ72" s="121"/>
      <c r="JR72" s="121"/>
      <c r="JS72" s="121"/>
      <c r="JT72" s="121"/>
      <c r="JU72" s="121"/>
      <c r="JV72" s="121"/>
      <c r="JW72" s="121"/>
      <c r="JX72" s="121"/>
      <c r="JY72" s="121"/>
      <c r="JZ72" s="121"/>
      <c r="KA72" s="121"/>
      <c r="KB72" s="121"/>
      <c r="KC72" s="121"/>
      <c r="KD72" s="121"/>
      <c r="KE72" s="121"/>
      <c r="KF72" s="121"/>
      <c r="KG72" s="121"/>
      <c r="KH72" s="121"/>
      <c r="KI72" s="121"/>
      <c r="KJ72" s="121"/>
      <c r="KK72" s="121"/>
      <c r="KL72" s="121"/>
      <c r="KM72" s="121"/>
      <c r="KN72" s="121"/>
      <c r="KO72" s="121"/>
      <c r="KP72" s="121"/>
      <c r="KQ72" s="121"/>
      <c r="KR72" s="121"/>
      <c r="KS72" s="121"/>
      <c r="KT72" s="121"/>
      <c r="KU72" s="121"/>
      <c r="KV72" s="121"/>
      <c r="KW72" s="121"/>
      <c r="KX72" s="121"/>
      <c r="KY72" s="121"/>
      <c r="KZ72" s="121"/>
      <c r="LA72" s="121"/>
      <c r="LB72" s="121"/>
      <c r="LC72" s="121"/>
      <c r="LD72" s="121"/>
      <c r="LE72" s="121"/>
      <c r="LF72" s="121"/>
      <c r="LG72" s="121"/>
      <c r="LH72" s="121"/>
      <c r="LI72" s="121"/>
      <c r="LJ72" s="121"/>
      <c r="LK72" s="121"/>
      <c r="LL72" s="121"/>
      <c r="LM72" s="121"/>
      <c r="LN72" s="121"/>
      <c r="LO72" s="121"/>
      <c r="LP72" s="121"/>
      <c r="LQ72" s="121"/>
      <c r="LR72" s="121"/>
      <c r="LS72" s="121"/>
      <c r="LT72" s="121"/>
      <c r="LU72" s="121"/>
    </row>
    <row r="73" spans="1:1027" s="39" customFormat="1" ht="12.75" hidden="1" customHeight="1">
      <c r="A73" s="349"/>
      <c r="B73" s="417"/>
      <c r="C73" s="322"/>
      <c r="D73" s="8" t="s">
        <v>15</v>
      </c>
      <c r="E73" s="8"/>
      <c r="F73" s="32" t="s">
        <v>325</v>
      </c>
      <c r="G73" s="32"/>
      <c r="H73" s="266"/>
      <c r="I73" s="38" t="s">
        <v>216</v>
      </c>
      <c r="J73" s="34"/>
      <c r="K73" s="35"/>
      <c r="L73" s="35"/>
      <c r="M73" s="174"/>
      <c r="N73" s="223"/>
      <c r="O73" s="190"/>
      <c r="P73" s="78"/>
      <c r="Q73" s="78"/>
      <c r="R73" s="78"/>
      <c r="S73" s="78"/>
      <c r="T73" s="78"/>
      <c r="U73" s="78"/>
      <c r="V73" s="78"/>
      <c r="W73" s="78"/>
      <c r="X73" s="78"/>
      <c r="Y73" s="78"/>
      <c r="Z73" s="78"/>
      <c r="AA73" s="78"/>
      <c r="AB73" s="78"/>
      <c r="AC73" s="78"/>
      <c r="AD73" s="78"/>
      <c r="AE73" s="78"/>
      <c r="AF73" s="78"/>
      <c r="AG73" s="78"/>
      <c r="AH73" s="78"/>
      <c r="AI73" s="78"/>
      <c r="AJ73" s="78"/>
      <c r="AK73" s="78"/>
      <c r="AL73" s="78"/>
      <c r="AM73" s="78"/>
      <c r="AN73" s="78"/>
      <c r="AO73" s="78"/>
      <c r="AP73" s="78"/>
      <c r="AQ73" s="78"/>
      <c r="AR73" s="78"/>
      <c r="AS73" s="78"/>
      <c r="AT73" s="78"/>
      <c r="AU73" s="78"/>
      <c r="AV73" s="78"/>
      <c r="AW73" s="78"/>
      <c r="AX73" s="78"/>
      <c r="AY73" s="78"/>
      <c r="AZ73" s="78"/>
      <c r="BA73" s="78"/>
      <c r="BB73" s="35"/>
      <c r="BC73" s="35"/>
      <c r="BD73" s="35"/>
      <c r="BE73" s="35"/>
      <c r="BF73" s="35"/>
      <c r="BG73" s="35"/>
      <c r="BH73" s="35"/>
      <c r="BI73" s="35"/>
      <c r="BJ73" s="35"/>
      <c r="BK73" s="35"/>
      <c r="BL73" s="35"/>
      <c r="BM73" s="35"/>
      <c r="BN73" s="35"/>
      <c r="BO73" s="35"/>
      <c r="BP73" s="35"/>
      <c r="BQ73" s="35"/>
      <c r="BR73" s="35"/>
      <c r="BS73" s="35"/>
      <c r="BT73" s="35"/>
      <c r="BU73" s="35"/>
      <c r="BV73" s="35"/>
      <c r="BW73" s="35"/>
      <c r="BX73" s="157"/>
      <c r="BY73" s="157"/>
      <c r="BZ73" s="157"/>
      <c r="CA73" s="157"/>
      <c r="CB73" s="157"/>
      <c r="CC73" s="157"/>
      <c r="CD73" s="157"/>
      <c r="CE73" s="121"/>
      <c r="CF73" s="121"/>
      <c r="CG73" s="121"/>
      <c r="CH73" s="121"/>
      <c r="CI73" s="121"/>
      <c r="CJ73" s="121"/>
      <c r="CK73" s="121"/>
      <c r="CL73" s="121"/>
      <c r="CM73" s="121"/>
      <c r="CN73" s="121"/>
      <c r="CO73" s="121"/>
      <c r="CP73" s="121"/>
      <c r="CQ73" s="121"/>
      <c r="CR73" s="121"/>
      <c r="CS73" s="121"/>
      <c r="CT73" s="121"/>
      <c r="CU73" s="121"/>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X73" s="121"/>
      <c r="FY73" s="121"/>
      <c r="FZ73" s="121"/>
      <c r="GA73" s="121"/>
      <c r="GB73" s="121"/>
      <c r="GC73" s="121"/>
      <c r="GD73" s="121"/>
      <c r="GE73" s="121"/>
      <c r="GF73" s="121"/>
      <c r="GG73" s="121"/>
      <c r="GH73" s="121"/>
      <c r="GI73" s="121"/>
      <c r="GJ73" s="121"/>
      <c r="GK73" s="121"/>
      <c r="GL73" s="121"/>
      <c r="GM73" s="121"/>
      <c r="GN73" s="121"/>
      <c r="GO73" s="121"/>
      <c r="GP73" s="121"/>
      <c r="GQ73" s="121"/>
      <c r="GR73" s="121"/>
      <c r="GS73" s="121"/>
      <c r="GT73" s="121"/>
      <c r="GU73" s="121"/>
      <c r="GV73" s="121"/>
      <c r="GW73" s="121"/>
      <c r="GX73" s="121"/>
      <c r="GY73" s="121"/>
      <c r="GZ73" s="121"/>
      <c r="HA73" s="121"/>
      <c r="HB73" s="121"/>
      <c r="HC73" s="121"/>
      <c r="HD73" s="121"/>
      <c r="HE73" s="121"/>
      <c r="HF73" s="121"/>
      <c r="HG73" s="121"/>
      <c r="HH73" s="121"/>
      <c r="HI73" s="121"/>
      <c r="HJ73" s="121"/>
      <c r="HK73" s="121"/>
      <c r="HL73" s="121"/>
      <c r="HM73" s="121"/>
      <c r="HN73" s="121"/>
      <c r="HO73" s="121"/>
      <c r="HP73" s="121"/>
      <c r="HQ73" s="121"/>
      <c r="HR73" s="121"/>
      <c r="HS73" s="121"/>
      <c r="HT73" s="121"/>
      <c r="HU73" s="121"/>
      <c r="HV73" s="121"/>
      <c r="HW73" s="121"/>
      <c r="HX73" s="121"/>
      <c r="HY73" s="121"/>
      <c r="HZ73" s="121"/>
      <c r="IA73" s="121"/>
      <c r="IB73" s="121"/>
      <c r="IC73" s="121"/>
      <c r="ID73" s="121"/>
      <c r="IE73" s="121"/>
      <c r="IF73" s="121"/>
      <c r="IG73" s="121"/>
      <c r="IH73" s="121"/>
      <c r="II73" s="121"/>
      <c r="IJ73" s="121"/>
      <c r="IK73" s="121"/>
      <c r="IL73" s="121"/>
      <c r="IM73" s="121"/>
      <c r="IN73" s="121"/>
      <c r="IO73" s="121"/>
      <c r="IP73" s="121"/>
      <c r="IQ73" s="121"/>
      <c r="IR73" s="121"/>
      <c r="IS73" s="121"/>
      <c r="IT73" s="121"/>
      <c r="IU73" s="121"/>
      <c r="IV73" s="121"/>
      <c r="IW73" s="121"/>
      <c r="IX73" s="121"/>
      <c r="IY73" s="121"/>
      <c r="IZ73" s="121"/>
      <c r="JA73" s="121"/>
      <c r="JB73" s="121"/>
      <c r="JC73" s="121"/>
      <c r="JD73" s="121"/>
      <c r="JE73" s="121"/>
      <c r="JF73" s="121"/>
      <c r="JG73" s="121"/>
      <c r="JH73" s="121"/>
      <c r="JI73" s="121"/>
      <c r="JJ73" s="121"/>
      <c r="JK73" s="121"/>
      <c r="JL73" s="121"/>
      <c r="JM73" s="121"/>
      <c r="JN73" s="121"/>
      <c r="JO73" s="121"/>
      <c r="JP73" s="121"/>
      <c r="JQ73" s="121"/>
      <c r="JR73" s="121"/>
      <c r="JS73" s="121"/>
      <c r="JT73" s="121"/>
      <c r="JU73" s="121"/>
      <c r="JV73" s="121"/>
      <c r="JW73" s="121"/>
      <c r="JX73" s="121"/>
      <c r="JY73" s="121"/>
      <c r="JZ73" s="121"/>
      <c r="KA73" s="121"/>
      <c r="KB73" s="121"/>
      <c r="KC73" s="121"/>
      <c r="KD73" s="121"/>
      <c r="KE73" s="121"/>
      <c r="KF73" s="121"/>
      <c r="KG73" s="121"/>
      <c r="KH73" s="121"/>
      <c r="KI73" s="121"/>
      <c r="KJ73" s="121"/>
      <c r="KK73" s="121"/>
      <c r="KL73" s="121"/>
      <c r="KM73" s="121"/>
      <c r="KN73" s="121"/>
      <c r="KO73" s="121"/>
      <c r="KP73" s="121"/>
      <c r="KQ73" s="121"/>
      <c r="KR73" s="121"/>
      <c r="KS73" s="121"/>
      <c r="KT73" s="121"/>
      <c r="KU73" s="121"/>
      <c r="KV73" s="121"/>
      <c r="KW73" s="121"/>
      <c r="KX73" s="121"/>
      <c r="KY73" s="121"/>
      <c r="KZ73" s="121"/>
      <c r="LA73" s="121"/>
      <c r="LB73" s="121"/>
      <c r="LC73" s="121"/>
      <c r="LD73" s="121"/>
      <c r="LE73" s="121"/>
      <c r="LF73" s="121"/>
      <c r="LG73" s="121"/>
      <c r="LH73" s="121"/>
      <c r="LI73" s="121"/>
      <c r="LJ73" s="121"/>
      <c r="LK73" s="121"/>
      <c r="LL73" s="121"/>
      <c r="LM73" s="121"/>
      <c r="LN73" s="121"/>
      <c r="LO73" s="121"/>
      <c r="LP73" s="121"/>
      <c r="LQ73" s="121"/>
      <c r="LR73" s="121"/>
      <c r="LS73" s="121"/>
      <c r="LT73" s="121"/>
      <c r="LU73" s="121"/>
    </row>
    <row r="74" spans="1:1027" s="63" customFormat="1" ht="25.5">
      <c r="A74" s="349"/>
      <c r="B74" s="417"/>
      <c r="C74" s="123" t="s">
        <v>284</v>
      </c>
      <c r="D74" s="11" t="s">
        <v>48</v>
      </c>
      <c r="E74" s="11" t="s">
        <v>49</v>
      </c>
      <c r="F74" s="41" t="s">
        <v>20</v>
      </c>
      <c r="G74" s="41"/>
      <c r="H74" s="267"/>
      <c r="I74" s="146" t="s">
        <v>216</v>
      </c>
      <c r="J74" s="61" t="s">
        <v>40</v>
      </c>
      <c r="K74" s="42" t="s">
        <v>75</v>
      </c>
      <c r="L74" s="62" t="s">
        <v>159</v>
      </c>
      <c r="M74" s="172" t="s">
        <v>212</v>
      </c>
      <c r="N74" s="305" t="s">
        <v>376</v>
      </c>
      <c r="O74" s="191"/>
      <c r="P74" s="79"/>
      <c r="Q74" s="79"/>
      <c r="R74" s="79"/>
      <c r="S74" s="79"/>
      <c r="T74" s="79"/>
      <c r="U74" s="79"/>
      <c r="V74" s="79"/>
      <c r="W74" s="79"/>
      <c r="X74" s="79"/>
      <c r="Y74" s="79"/>
      <c r="Z74" s="79"/>
      <c r="AA74" s="79"/>
      <c r="AB74" s="79"/>
      <c r="AC74" s="79"/>
      <c r="AD74" s="79"/>
      <c r="AE74" s="79"/>
      <c r="AF74" s="79"/>
      <c r="AG74" s="79"/>
      <c r="AH74" s="79"/>
      <c r="AI74" s="79"/>
      <c r="AJ74" s="79"/>
      <c r="AK74" s="79"/>
      <c r="AL74" s="79"/>
      <c r="AM74" s="79"/>
      <c r="AN74" s="79">
        <v>38.683184768962036</v>
      </c>
      <c r="AO74" s="79">
        <v>37.867755167148438</v>
      </c>
      <c r="AP74" s="79">
        <v>37.052325565334847</v>
      </c>
      <c r="AQ74" s="79">
        <v>36.236895963521249</v>
      </c>
      <c r="AR74" s="79">
        <v>35.421466361707658</v>
      </c>
      <c r="AS74" s="79">
        <v>34.60603675989406</v>
      </c>
      <c r="AT74" s="79">
        <v>33.75083010433346</v>
      </c>
      <c r="AU74" s="79">
        <v>32.895623448772859</v>
      </c>
      <c r="AV74" s="79">
        <v>32.040416793212259</v>
      </c>
      <c r="AW74" s="79">
        <v>31.185210137651662</v>
      </c>
      <c r="AX74" s="79">
        <v>30.330003482091062</v>
      </c>
      <c r="AY74" s="79">
        <v>29.45490829965696</v>
      </c>
      <c r="AZ74" s="79">
        <v>28.579813117222855</v>
      </c>
      <c r="BA74" s="79">
        <v>27.704717934788754</v>
      </c>
      <c r="BB74" s="79">
        <v>26.829622752354648</v>
      </c>
      <c r="BC74" s="79">
        <v>25.954527569920547</v>
      </c>
      <c r="BD74" s="79">
        <v>25.556757032450502</v>
      </c>
      <c r="BE74" s="79">
        <v>25.158986494980454</v>
      </c>
      <c r="BF74" s="79">
        <v>24.761215957510409</v>
      </c>
      <c r="BG74" s="79">
        <v>24.36344542004036</v>
      </c>
      <c r="BH74" s="79">
        <v>23.965674882570315</v>
      </c>
      <c r="BI74" s="79"/>
      <c r="BJ74" s="79"/>
      <c r="BK74" s="62"/>
      <c r="BL74" s="62"/>
      <c r="BM74" s="62"/>
      <c r="BN74" s="62"/>
      <c r="BO74" s="62"/>
      <c r="BP74" s="62"/>
      <c r="BQ74" s="62"/>
      <c r="BR74" s="62"/>
      <c r="BS74" s="62"/>
      <c r="BT74" s="62"/>
      <c r="BU74" s="62"/>
      <c r="BV74" s="62"/>
      <c r="BW74" s="62"/>
      <c r="BX74" s="157"/>
      <c r="BY74" s="157"/>
      <c r="BZ74" s="157"/>
      <c r="CA74" s="157"/>
      <c r="CB74" s="157"/>
      <c r="CC74" s="157"/>
      <c r="CD74" s="157"/>
      <c r="CE74" s="121"/>
      <c r="CF74" s="121"/>
      <c r="CG74" s="121"/>
      <c r="CH74" s="121"/>
      <c r="CI74" s="121"/>
      <c r="CJ74" s="121"/>
      <c r="CK74" s="121"/>
      <c r="CL74" s="121"/>
      <c r="CM74" s="121"/>
      <c r="CN74" s="121"/>
      <c r="CO74" s="121"/>
      <c r="CP74" s="121"/>
      <c r="CQ74" s="121"/>
      <c r="CR74" s="121"/>
      <c r="CS74" s="121"/>
      <c r="CT74" s="121"/>
      <c r="CU74" s="121"/>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X74" s="121"/>
      <c r="FY74" s="121"/>
      <c r="FZ74" s="121"/>
      <c r="GA74" s="121"/>
      <c r="GB74" s="121"/>
      <c r="GC74" s="121"/>
      <c r="GD74" s="121"/>
      <c r="GE74" s="121"/>
      <c r="GF74" s="121"/>
      <c r="GG74" s="121"/>
      <c r="GH74" s="121"/>
      <c r="GI74" s="121"/>
      <c r="GJ74" s="121"/>
      <c r="GK74" s="121"/>
      <c r="GL74" s="121"/>
      <c r="GM74" s="121"/>
      <c r="GN74" s="121"/>
      <c r="GO74" s="121"/>
      <c r="GP74" s="121"/>
      <c r="GQ74" s="121"/>
      <c r="GR74" s="121"/>
      <c r="GS74" s="121"/>
      <c r="GT74" s="121"/>
      <c r="GU74" s="121"/>
      <c r="GV74" s="121"/>
      <c r="GW74" s="121"/>
      <c r="GX74" s="121"/>
      <c r="GY74" s="121"/>
      <c r="GZ74" s="121"/>
      <c r="HA74" s="121"/>
      <c r="HB74" s="121"/>
      <c r="HC74" s="121"/>
      <c r="HD74" s="121"/>
      <c r="HE74" s="121"/>
      <c r="HF74" s="121"/>
      <c r="HG74" s="121"/>
      <c r="HH74" s="121"/>
      <c r="HI74" s="121"/>
      <c r="HJ74" s="121"/>
      <c r="HK74" s="121"/>
      <c r="HL74" s="121"/>
      <c r="HM74" s="121"/>
      <c r="HN74" s="121"/>
      <c r="HO74" s="121"/>
      <c r="HP74" s="121"/>
      <c r="HQ74" s="121"/>
      <c r="HR74" s="121"/>
      <c r="HS74" s="121"/>
      <c r="HT74" s="121"/>
      <c r="HU74" s="121"/>
      <c r="HV74" s="121"/>
      <c r="HW74" s="121"/>
      <c r="HX74" s="121"/>
      <c r="HY74" s="121"/>
      <c r="HZ74" s="121"/>
      <c r="IA74" s="121"/>
      <c r="IB74" s="121"/>
      <c r="IC74" s="121"/>
      <c r="ID74" s="121"/>
      <c r="IE74" s="121"/>
      <c r="IF74" s="121"/>
      <c r="IG74" s="121"/>
      <c r="IH74" s="121"/>
      <c r="II74" s="121"/>
      <c r="IJ74" s="121"/>
      <c r="IK74" s="121"/>
      <c r="IL74" s="121"/>
      <c r="IM74" s="121"/>
      <c r="IN74" s="121"/>
      <c r="IO74" s="121"/>
      <c r="IP74" s="121"/>
      <c r="IQ74" s="121"/>
      <c r="IR74" s="121"/>
      <c r="IS74" s="121"/>
      <c r="IT74" s="121"/>
      <c r="IU74" s="121"/>
      <c r="IV74" s="121"/>
      <c r="IW74" s="121"/>
      <c r="IX74" s="121"/>
      <c r="IY74" s="121"/>
      <c r="IZ74" s="121"/>
      <c r="JA74" s="121"/>
      <c r="JB74" s="121"/>
      <c r="JC74" s="121"/>
      <c r="JD74" s="121"/>
      <c r="JE74" s="121"/>
      <c r="JF74" s="121"/>
      <c r="JG74" s="121"/>
      <c r="JH74" s="121"/>
      <c r="JI74" s="121"/>
      <c r="JJ74" s="121"/>
      <c r="JK74" s="121"/>
      <c r="JL74" s="121"/>
      <c r="JM74" s="121"/>
      <c r="JN74" s="121"/>
      <c r="JO74" s="121"/>
      <c r="JP74" s="121"/>
      <c r="JQ74" s="121"/>
      <c r="JR74" s="121"/>
      <c r="JS74" s="121"/>
      <c r="JT74" s="121"/>
      <c r="JU74" s="121"/>
      <c r="JV74" s="121"/>
      <c r="JW74" s="121"/>
      <c r="JX74" s="121"/>
      <c r="JY74" s="121"/>
      <c r="JZ74" s="121"/>
      <c r="KA74" s="121"/>
      <c r="KB74" s="121"/>
      <c r="KC74" s="121"/>
      <c r="KD74" s="121"/>
      <c r="KE74" s="121"/>
      <c r="KF74" s="121"/>
      <c r="KG74" s="121"/>
      <c r="KH74" s="121"/>
      <c r="KI74" s="121"/>
      <c r="KJ74" s="121"/>
      <c r="KK74" s="121"/>
      <c r="KL74" s="121"/>
      <c r="KM74" s="121"/>
      <c r="KN74" s="121"/>
      <c r="KO74" s="121"/>
      <c r="KP74" s="121"/>
      <c r="KQ74" s="121"/>
      <c r="KR74" s="121"/>
      <c r="KS74" s="121"/>
      <c r="KT74" s="121"/>
      <c r="KU74" s="121"/>
      <c r="KV74" s="121"/>
      <c r="KW74" s="121"/>
      <c r="KX74" s="121"/>
      <c r="KY74" s="121"/>
      <c r="KZ74" s="121"/>
      <c r="LA74" s="121"/>
      <c r="LB74" s="121"/>
      <c r="LC74" s="121"/>
      <c r="LD74" s="121"/>
      <c r="LE74" s="121"/>
      <c r="LF74" s="121"/>
      <c r="LG74" s="121"/>
      <c r="LH74" s="121"/>
      <c r="LI74" s="121"/>
      <c r="LJ74" s="121"/>
      <c r="LK74" s="121"/>
      <c r="LL74" s="121"/>
      <c r="LM74" s="121"/>
      <c r="LN74" s="121"/>
      <c r="LO74" s="121"/>
      <c r="LP74" s="121"/>
      <c r="LQ74" s="121"/>
      <c r="LR74" s="121"/>
      <c r="LS74" s="121"/>
      <c r="LT74" s="121"/>
      <c r="LU74" s="121"/>
    </row>
    <row r="75" spans="1:1027" s="151" customFormat="1" ht="15" customHeight="1">
      <c r="A75" s="349"/>
      <c r="B75" s="417"/>
      <c r="C75" s="138" t="s">
        <v>285</v>
      </c>
      <c r="D75" s="147" t="s">
        <v>16</v>
      </c>
      <c r="E75" s="147" t="s">
        <v>49</v>
      </c>
      <c r="F75" s="148">
        <v>43525</v>
      </c>
      <c r="G75" s="148"/>
      <c r="H75" s="268"/>
      <c r="I75" s="149" t="s">
        <v>216</v>
      </c>
      <c r="J75" s="149" t="s">
        <v>40</v>
      </c>
      <c r="K75" s="149" t="s">
        <v>75</v>
      </c>
      <c r="L75" s="149" t="s">
        <v>159</v>
      </c>
      <c r="M75" s="175"/>
      <c r="N75" s="304" t="s">
        <v>375</v>
      </c>
      <c r="O75" s="192"/>
      <c r="P75" s="150"/>
      <c r="Q75" s="150"/>
      <c r="R75" s="150"/>
      <c r="S75" s="150"/>
      <c r="T75" s="150"/>
      <c r="U75" s="150"/>
      <c r="V75" s="150"/>
      <c r="W75" s="150"/>
      <c r="X75" s="150"/>
      <c r="Y75" s="150"/>
      <c r="Z75" s="150"/>
      <c r="AA75" s="150"/>
      <c r="AB75" s="150"/>
      <c r="AC75" s="150"/>
      <c r="AD75" s="150"/>
      <c r="AE75" s="150"/>
      <c r="AF75" s="150"/>
      <c r="AG75" s="150"/>
      <c r="AH75" s="150"/>
      <c r="AI75" s="150"/>
      <c r="AJ75" s="150"/>
      <c r="AK75" s="150"/>
      <c r="AL75" s="150"/>
      <c r="AM75" s="150"/>
      <c r="AN75" s="150"/>
      <c r="AO75" s="150"/>
      <c r="AP75" s="150"/>
      <c r="AQ75" s="150"/>
      <c r="AR75" s="150">
        <v>40.8374786033826</v>
      </c>
      <c r="AS75" s="150">
        <v>40.649665398986748</v>
      </c>
      <c r="AT75" s="150">
        <v>40.094237643053496</v>
      </c>
      <c r="AU75" s="150">
        <v>39.538809887120244</v>
      </c>
      <c r="AV75" s="150">
        <v>38.983382131186993</v>
      </c>
      <c r="AW75" s="150">
        <v>38.427954375253741</v>
      </c>
      <c r="AX75" s="150">
        <v>37.872526619320482</v>
      </c>
      <c r="AY75" s="150">
        <v>37.279654215706401</v>
      </c>
      <c r="AZ75" s="150">
        <v>36.68678181209232</v>
      </c>
      <c r="BA75" s="150">
        <v>36.09390940847824</v>
      </c>
      <c r="BB75" s="150">
        <v>35.501037004864159</v>
      </c>
      <c r="BC75" s="150">
        <v>34.908164601250085</v>
      </c>
      <c r="BD75" s="150">
        <v>34.405659925017083</v>
      </c>
      <c r="BE75" s="150">
        <v>33.903155248784081</v>
      </c>
      <c r="BF75" s="150">
        <v>33.400650572551079</v>
      </c>
      <c r="BG75" s="150">
        <v>32.898145896318077</v>
      </c>
      <c r="BH75" s="150">
        <v>32.395641220085075</v>
      </c>
      <c r="BI75" s="150">
        <v>31.893136543852073</v>
      </c>
      <c r="BJ75" s="150">
        <v>31.390631867619071</v>
      </c>
      <c r="BK75" s="150">
        <v>30.888127191386069</v>
      </c>
      <c r="BL75" s="150">
        <v>30.385622515153067</v>
      </c>
      <c r="BM75" s="150">
        <v>29.883117838920064</v>
      </c>
      <c r="BN75" s="150">
        <v>29.380613162687062</v>
      </c>
      <c r="BO75" s="150">
        <v>28.87810848645406</v>
      </c>
      <c r="BP75" s="150">
        <v>28.375603810221058</v>
      </c>
      <c r="BQ75" s="150">
        <v>27.873099133988056</v>
      </c>
      <c r="BR75" s="150">
        <v>27.370594457755054</v>
      </c>
      <c r="BS75" s="150">
        <v>26.868089781522052</v>
      </c>
      <c r="BT75" s="150">
        <v>26.36558510528905</v>
      </c>
      <c r="BU75" s="150">
        <v>25.863080429056048</v>
      </c>
      <c r="BV75" s="150">
        <v>25.360575752823046</v>
      </c>
      <c r="BW75" s="150">
        <v>24.858071076590079</v>
      </c>
      <c r="BX75" s="157"/>
      <c r="BY75" s="157"/>
      <c r="BZ75" s="157"/>
      <c r="CA75" s="157"/>
      <c r="CB75" s="157"/>
      <c r="CC75" s="157"/>
      <c r="CD75" s="157"/>
      <c r="CE75" s="121"/>
      <c r="CF75" s="121"/>
      <c r="CG75" s="121"/>
      <c r="CH75" s="121"/>
      <c r="CI75" s="121"/>
      <c r="CJ75" s="121"/>
      <c r="CK75" s="121"/>
      <c r="CL75" s="121"/>
      <c r="CM75" s="121"/>
      <c r="CN75" s="121"/>
      <c r="CO75" s="121"/>
      <c r="CP75" s="121"/>
      <c r="CQ75" s="121"/>
      <c r="CR75" s="121"/>
      <c r="CS75" s="121"/>
      <c r="CT75" s="121"/>
      <c r="CU75" s="121"/>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X75" s="121"/>
      <c r="FY75" s="121"/>
      <c r="FZ75" s="121"/>
      <c r="GA75" s="121"/>
      <c r="GB75" s="121"/>
      <c r="GC75" s="121"/>
      <c r="GD75" s="121"/>
      <c r="GE75" s="121"/>
      <c r="GF75" s="121"/>
      <c r="GG75" s="121"/>
      <c r="GH75" s="121"/>
      <c r="GI75" s="121"/>
      <c r="GJ75" s="121"/>
      <c r="GK75" s="121"/>
      <c r="GL75" s="121"/>
      <c r="GM75" s="121"/>
      <c r="GN75" s="121"/>
      <c r="GO75" s="121"/>
      <c r="GP75" s="121"/>
      <c r="GQ75" s="121"/>
      <c r="GR75" s="121"/>
      <c r="GS75" s="121"/>
      <c r="GT75" s="121"/>
      <c r="GU75" s="121"/>
      <c r="GV75" s="121"/>
      <c r="GW75" s="121"/>
      <c r="GX75" s="121"/>
      <c r="GY75" s="121"/>
      <c r="GZ75" s="121"/>
      <c r="HA75" s="121"/>
      <c r="HB75" s="121"/>
      <c r="HC75" s="121"/>
      <c r="HD75" s="121"/>
      <c r="HE75" s="121"/>
      <c r="HF75" s="121"/>
      <c r="HG75" s="121"/>
      <c r="HH75" s="121"/>
      <c r="HI75" s="121"/>
      <c r="HJ75" s="121"/>
      <c r="HK75" s="121"/>
      <c r="HL75" s="121"/>
      <c r="HM75" s="121"/>
      <c r="HN75" s="121"/>
      <c r="HO75" s="121"/>
      <c r="HP75" s="121"/>
      <c r="HQ75" s="121"/>
      <c r="HR75" s="121"/>
      <c r="HS75" s="121"/>
      <c r="HT75" s="121"/>
      <c r="HU75" s="121"/>
      <c r="HV75" s="121"/>
      <c r="HW75" s="121"/>
      <c r="HX75" s="121"/>
      <c r="HY75" s="121"/>
      <c r="HZ75" s="121"/>
      <c r="IA75" s="121"/>
      <c r="IB75" s="121"/>
      <c r="IC75" s="121"/>
      <c r="ID75" s="121"/>
      <c r="IE75" s="121"/>
      <c r="IF75" s="121"/>
      <c r="IG75" s="121"/>
      <c r="IH75" s="121"/>
      <c r="II75" s="121"/>
      <c r="IJ75" s="121"/>
      <c r="IK75" s="121"/>
      <c r="IL75" s="121"/>
      <c r="IM75" s="121"/>
      <c r="IN75" s="121"/>
      <c r="IO75" s="121"/>
      <c r="IP75" s="121"/>
      <c r="IQ75" s="121"/>
      <c r="IR75" s="121"/>
      <c r="IS75" s="121"/>
      <c r="IT75" s="121"/>
      <c r="IU75" s="121"/>
      <c r="IV75" s="121"/>
      <c r="IW75" s="121"/>
      <c r="IX75" s="121"/>
      <c r="IY75" s="121"/>
      <c r="IZ75" s="121"/>
      <c r="JA75" s="121"/>
      <c r="JB75" s="121"/>
      <c r="JC75" s="121"/>
      <c r="JD75" s="121"/>
      <c r="JE75" s="121"/>
      <c r="JF75" s="121"/>
      <c r="JG75" s="121"/>
      <c r="JH75" s="121"/>
      <c r="JI75" s="121"/>
      <c r="JJ75" s="121"/>
      <c r="JK75" s="121"/>
      <c r="JL75" s="121"/>
      <c r="JM75" s="121"/>
      <c r="JN75" s="121"/>
      <c r="JO75" s="121"/>
      <c r="JP75" s="121"/>
      <c r="JQ75" s="121"/>
      <c r="JR75" s="121"/>
      <c r="JS75" s="121"/>
      <c r="JT75" s="121"/>
      <c r="JU75" s="121"/>
      <c r="JV75" s="121"/>
      <c r="JW75" s="121"/>
      <c r="JX75" s="121"/>
      <c r="JY75" s="121"/>
      <c r="JZ75" s="121"/>
      <c r="KA75" s="121"/>
      <c r="KB75" s="121"/>
      <c r="KC75" s="121"/>
      <c r="KD75" s="121"/>
      <c r="KE75" s="121"/>
      <c r="KF75" s="121"/>
      <c r="KG75" s="121"/>
      <c r="KH75" s="121"/>
      <c r="KI75" s="121"/>
      <c r="KJ75" s="121"/>
      <c r="KK75" s="121"/>
      <c r="KL75" s="121"/>
      <c r="KM75" s="121"/>
      <c r="KN75" s="121"/>
      <c r="KO75" s="121"/>
      <c r="KP75" s="121"/>
      <c r="KQ75" s="121"/>
      <c r="KR75" s="121"/>
      <c r="KS75" s="121"/>
      <c r="KT75" s="121"/>
      <c r="KU75" s="121"/>
      <c r="KV75" s="121"/>
      <c r="KW75" s="121"/>
      <c r="KX75" s="121"/>
      <c r="KY75" s="121"/>
      <c r="KZ75" s="121"/>
      <c r="LA75" s="121"/>
      <c r="LB75" s="121"/>
      <c r="LC75" s="121"/>
      <c r="LD75" s="121"/>
      <c r="LE75" s="121"/>
      <c r="LF75" s="121"/>
      <c r="LG75" s="121"/>
      <c r="LH75" s="121"/>
      <c r="LI75" s="121"/>
      <c r="LJ75" s="121"/>
      <c r="LK75" s="121"/>
      <c r="LL75" s="121"/>
      <c r="LM75" s="121"/>
      <c r="LN75" s="121"/>
      <c r="LO75" s="121"/>
      <c r="LP75" s="121"/>
      <c r="LQ75" s="121"/>
      <c r="LR75" s="121"/>
      <c r="LS75" s="121"/>
      <c r="LT75" s="121"/>
      <c r="LU75" s="121"/>
    </row>
    <row r="76" spans="1:1027" s="39" customFormat="1" ht="15">
      <c r="A76" s="349"/>
      <c r="B76" s="417"/>
      <c r="C76" s="321" t="s">
        <v>286</v>
      </c>
      <c r="D76" s="152" t="s">
        <v>12</v>
      </c>
      <c r="E76" s="8" t="s">
        <v>13</v>
      </c>
      <c r="F76" s="38" t="s">
        <v>325</v>
      </c>
      <c r="G76" s="21" t="s">
        <v>335</v>
      </c>
      <c r="H76" s="257" t="s">
        <v>336</v>
      </c>
      <c r="I76" s="33" t="s">
        <v>216</v>
      </c>
      <c r="J76" s="34" t="s">
        <v>40</v>
      </c>
      <c r="K76" s="35" t="s">
        <v>73</v>
      </c>
      <c r="L76" s="35" t="s">
        <v>159</v>
      </c>
      <c r="M76" s="174"/>
      <c r="N76" s="223"/>
      <c r="O76" s="190">
        <v>1.0701103949060045</v>
      </c>
      <c r="P76" s="78">
        <v>0.89922772186965572</v>
      </c>
      <c r="Q76" s="78">
        <v>0.80006925111197191</v>
      </c>
      <c r="R76" s="78">
        <v>0.73134103620577129</v>
      </c>
      <c r="S76" s="78">
        <v>0.70597420302938918</v>
      </c>
      <c r="T76" s="78">
        <v>0.59117546545552846</v>
      </c>
      <c r="U76" s="78">
        <v>0.56706361720535226</v>
      </c>
      <c r="V76" s="78">
        <v>0.54386815329807392</v>
      </c>
      <c r="W76" s="78">
        <v>0.47102626290909755</v>
      </c>
      <c r="X76" s="78">
        <v>0.448932</v>
      </c>
      <c r="Y76" s="78">
        <v>0.37393500000000002</v>
      </c>
      <c r="Z76" s="78">
        <v>0.36443200000000003</v>
      </c>
      <c r="AA76" s="78">
        <v>0.25321699999999997</v>
      </c>
      <c r="AB76" s="78">
        <v>0.248614</v>
      </c>
      <c r="AC76" s="78">
        <v>0.24113599999999996</v>
      </c>
      <c r="AD76" s="78">
        <v>0.216803</v>
      </c>
      <c r="AE76" s="78">
        <v>0.21051499999999998</v>
      </c>
      <c r="AF76" s="78">
        <v>0.20537099999999997</v>
      </c>
      <c r="AG76" s="78">
        <v>0.227469</v>
      </c>
      <c r="AH76" s="78">
        <v>0.20085</v>
      </c>
      <c r="AI76" s="78">
        <v>0.225324</v>
      </c>
      <c r="AJ76" s="78">
        <v>4.0427999999999999E-2</v>
      </c>
      <c r="AK76" s="78">
        <v>4.5040000000000004E-2</v>
      </c>
      <c r="AL76" s="78">
        <v>4.7338999999999999E-2</v>
      </c>
      <c r="AM76" s="78">
        <v>3.5054000000000002E-2</v>
      </c>
      <c r="AN76" s="78">
        <v>3.6282000000000002E-2</v>
      </c>
      <c r="AO76" s="78">
        <v>3.7670000000000002E-2</v>
      </c>
      <c r="AP76" s="78">
        <v>3.5086275E-2</v>
      </c>
      <c r="AQ76" s="203"/>
      <c r="AR76" s="78"/>
      <c r="AS76" s="78"/>
      <c r="AT76" s="78"/>
      <c r="AU76" s="78"/>
      <c r="AV76" s="78"/>
      <c r="AW76" s="78"/>
      <c r="AX76" s="78"/>
      <c r="AY76" s="78"/>
      <c r="AZ76" s="78"/>
      <c r="BA76" s="78"/>
      <c r="BB76" s="35"/>
      <c r="BC76" s="35"/>
      <c r="BD76" s="35"/>
      <c r="BE76" s="35"/>
      <c r="BF76" s="35"/>
      <c r="BG76" s="35"/>
      <c r="BH76" s="35"/>
      <c r="BI76" s="35"/>
      <c r="BJ76" s="35"/>
      <c r="BK76" s="35"/>
      <c r="BL76" s="35"/>
      <c r="BM76" s="35"/>
      <c r="BN76" s="35"/>
      <c r="BO76" s="35"/>
      <c r="BP76" s="35"/>
      <c r="BQ76" s="35"/>
      <c r="BR76" s="35"/>
      <c r="BS76" s="35"/>
      <c r="BT76" s="35"/>
      <c r="BU76" s="35"/>
      <c r="BV76" s="35"/>
      <c r="BW76" s="35"/>
      <c r="BX76" s="157"/>
      <c r="BY76" s="157"/>
      <c r="BZ76" s="157"/>
      <c r="CA76" s="157"/>
      <c r="CB76" s="157"/>
      <c r="CC76" s="157"/>
      <c r="CD76" s="157"/>
      <c r="CE76" s="121"/>
      <c r="CF76" s="121"/>
      <c r="CG76" s="121"/>
      <c r="CH76" s="121"/>
      <c r="CI76" s="121"/>
      <c r="CJ76" s="121"/>
      <c r="CK76" s="121"/>
      <c r="CL76" s="121"/>
      <c r="CM76" s="121"/>
      <c r="CN76" s="121"/>
      <c r="CO76" s="121"/>
      <c r="CP76" s="121"/>
      <c r="CQ76" s="121"/>
      <c r="CR76" s="121"/>
      <c r="CS76" s="121"/>
      <c r="CT76" s="121"/>
      <c r="CU76" s="121"/>
      <c r="CV76" s="121"/>
      <c r="CW76" s="121"/>
      <c r="CX76" s="121"/>
      <c r="CY76" s="121"/>
      <c r="CZ76" s="121"/>
      <c r="DA76" s="121"/>
      <c r="DB76" s="121"/>
      <c r="DC76" s="121"/>
      <c r="DD76" s="121"/>
      <c r="DE76" s="121"/>
      <c r="DF76" s="121"/>
      <c r="DG76" s="121"/>
      <c r="DH76" s="121"/>
      <c r="DI76" s="121"/>
      <c r="DJ76" s="121"/>
      <c r="DK76" s="121"/>
      <c r="DL76" s="121"/>
      <c r="DM76" s="121"/>
      <c r="DN76" s="121"/>
      <c r="DO76" s="121"/>
      <c r="DP76" s="121"/>
      <c r="DQ76" s="121"/>
      <c r="DR76" s="121"/>
      <c r="DS76" s="121"/>
      <c r="DT76" s="121"/>
      <c r="DU76" s="121"/>
      <c r="DV76" s="121"/>
      <c r="DW76" s="121"/>
      <c r="DX76" s="121"/>
      <c r="DY76" s="121"/>
      <c r="DZ76" s="121"/>
      <c r="EA76" s="121"/>
      <c r="EB76" s="121"/>
      <c r="EC76" s="121"/>
      <c r="ED76" s="121"/>
      <c r="EE76" s="121"/>
      <c r="EF76" s="121"/>
      <c r="EG76" s="121"/>
      <c r="EH76" s="121"/>
      <c r="EI76" s="121"/>
      <c r="EJ76" s="121"/>
      <c r="EK76" s="121"/>
      <c r="EL76" s="121"/>
      <c r="EM76" s="121"/>
      <c r="EN76" s="121"/>
      <c r="EO76" s="121"/>
      <c r="EP76" s="121"/>
      <c r="EQ76" s="121"/>
      <c r="ER76" s="121"/>
      <c r="ES76" s="121"/>
      <c r="ET76" s="121"/>
      <c r="EU76" s="121"/>
      <c r="EV76" s="121"/>
      <c r="EW76" s="121"/>
      <c r="EX76" s="121"/>
      <c r="EY76" s="121"/>
      <c r="EZ76" s="121"/>
      <c r="FA76" s="121"/>
      <c r="FB76" s="121"/>
      <c r="FC76" s="121"/>
      <c r="FD76" s="121"/>
      <c r="FE76" s="121"/>
      <c r="FF76" s="121"/>
      <c r="FG76" s="121"/>
      <c r="FH76" s="121"/>
      <c r="FI76" s="121"/>
      <c r="FJ76" s="121"/>
      <c r="FK76" s="121"/>
      <c r="FL76" s="121"/>
      <c r="FM76" s="121"/>
      <c r="FN76" s="121"/>
      <c r="FO76" s="121"/>
      <c r="FP76" s="121"/>
      <c r="FQ76" s="121"/>
      <c r="FR76" s="121"/>
      <c r="FS76" s="121"/>
      <c r="FT76" s="121"/>
      <c r="FU76" s="121"/>
      <c r="FV76" s="121"/>
      <c r="FW76" s="121"/>
      <c r="FX76" s="121"/>
      <c r="FY76" s="121"/>
      <c r="FZ76" s="121"/>
      <c r="GA76" s="121"/>
      <c r="GB76" s="121"/>
      <c r="GC76" s="121"/>
      <c r="GD76" s="121"/>
      <c r="GE76" s="121"/>
      <c r="GF76" s="121"/>
      <c r="GG76" s="121"/>
      <c r="GH76" s="121"/>
      <c r="GI76" s="121"/>
      <c r="GJ76" s="121"/>
      <c r="GK76" s="121"/>
      <c r="GL76" s="121"/>
      <c r="GM76" s="121"/>
      <c r="GN76" s="121"/>
      <c r="GO76" s="121"/>
      <c r="GP76" s="121"/>
      <c r="GQ76" s="121"/>
      <c r="GR76" s="121"/>
      <c r="GS76" s="121"/>
      <c r="GT76" s="121"/>
      <c r="GU76" s="121"/>
      <c r="GV76" s="121"/>
      <c r="GW76" s="121"/>
      <c r="GX76" s="121"/>
      <c r="GY76" s="121"/>
      <c r="GZ76" s="121"/>
      <c r="HA76" s="121"/>
      <c r="HB76" s="121"/>
      <c r="HC76" s="121"/>
      <c r="HD76" s="121"/>
      <c r="HE76" s="121"/>
      <c r="HF76" s="121"/>
      <c r="HG76" s="121"/>
      <c r="HH76" s="121"/>
      <c r="HI76" s="121"/>
      <c r="HJ76" s="121"/>
      <c r="HK76" s="121"/>
      <c r="HL76" s="121"/>
      <c r="HM76" s="121"/>
      <c r="HN76" s="121"/>
      <c r="HO76" s="121"/>
      <c r="HP76" s="121"/>
      <c r="HQ76" s="121"/>
      <c r="HR76" s="121"/>
      <c r="HS76" s="121"/>
      <c r="HT76" s="121"/>
      <c r="HU76" s="121"/>
      <c r="HV76" s="121"/>
      <c r="HW76" s="121"/>
      <c r="HX76" s="121"/>
      <c r="HY76" s="121"/>
      <c r="HZ76" s="121"/>
      <c r="IA76" s="121"/>
      <c r="IB76" s="121"/>
      <c r="IC76" s="121"/>
      <c r="ID76" s="121"/>
      <c r="IE76" s="121"/>
      <c r="IF76" s="121"/>
      <c r="IG76" s="121"/>
      <c r="IH76" s="121"/>
      <c r="II76" s="121"/>
      <c r="IJ76" s="121"/>
      <c r="IK76" s="121"/>
      <c r="IL76" s="121"/>
      <c r="IM76" s="121"/>
      <c r="IN76" s="121"/>
      <c r="IO76" s="121"/>
      <c r="IP76" s="121"/>
      <c r="IQ76" s="121"/>
      <c r="IR76" s="121"/>
      <c r="IS76" s="121"/>
      <c r="IT76" s="121"/>
      <c r="IU76" s="121"/>
      <c r="IV76" s="121"/>
      <c r="IW76" s="121"/>
      <c r="IX76" s="121"/>
      <c r="IY76" s="121"/>
      <c r="IZ76" s="121"/>
      <c r="JA76" s="121"/>
      <c r="JB76" s="121"/>
      <c r="JC76" s="121"/>
      <c r="JD76" s="121"/>
      <c r="JE76" s="121"/>
      <c r="JF76" s="121"/>
      <c r="JG76" s="121"/>
      <c r="JH76" s="121"/>
      <c r="JI76" s="121"/>
      <c r="JJ76" s="121"/>
      <c r="JK76" s="121"/>
      <c r="JL76" s="121"/>
      <c r="JM76" s="121"/>
      <c r="JN76" s="121"/>
      <c r="JO76" s="121"/>
      <c r="JP76" s="121"/>
      <c r="JQ76" s="121"/>
      <c r="JR76" s="121"/>
      <c r="JS76" s="121"/>
      <c r="JT76" s="121"/>
      <c r="JU76" s="121"/>
      <c r="JV76" s="121"/>
      <c r="JW76" s="121"/>
      <c r="JX76" s="121"/>
      <c r="JY76" s="121"/>
      <c r="JZ76" s="121"/>
      <c r="KA76" s="121"/>
      <c r="KB76" s="121"/>
      <c r="KC76" s="121"/>
      <c r="KD76" s="121"/>
      <c r="KE76" s="121"/>
      <c r="KF76" s="121"/>
      <c r="KG76" s="121"/>
      <c r="KH76" s="121"/>
      <c r="KI76" s="121"/>
      <c r="KJ76" s="121"/>
      <c r="KK76" s="121"/>
      <c r="KL76" s="121"/>
      <c r="KM76" s="121"/>
      <c r="KN76" s="121"/>
      <c r="KO76" s="121"/>
      <c r="KP76" s="121"/>
      <c r="KQ76" s="121"/>
      <c r="KR76" s="121"/>
      <c r="KS76" s="121"/>
      <c r="KT76" s="121"/>
      <c r="KU76" s="121"/>
      <c r="KV76" s="121"/>
      <c r="KW76" s="121"/>
      <c r="KX76" s="121"/>
      <c r="KY76" s="121"/>
      <c r="KZ76" s="121"/>
      <c r="LA76" s="121"/>
      <c r="LB76" s="121"/>
      <c r="LC76" s="121"/>
      <c r="LD76" s="121"/>
      <c r="LE76" s="121"/>
      <c r="LF76" s="121"/>
      <c r="LG76" s="121"/>
      <c r="LH76" s="121"/>
      <c r="LI76" s="121"/>
      <c r="LJ76" s="121"/>
      <c r="LK76" s="121"/>
      <c r="LL76" s="121"/>
      <c r="LM76" s="121"/>
      <c r="LN76" s="121"/>
      <c r="LO76" s="121"/>
      <c r="LP76" s="121"/>
      <c r="LQ76" s="121"/>
      <c r="LR76" s="121"/>
      <c r="LS76" s="121"/>
      <c r="LT76" s="121"/>
      <c r="LU76" s="121"/>
    </row>
    <row r="77" spans="1:1027" s="39" customFormat="1" ht="12.75" hidden="1" customHeight="1">
      <c r="A77" s="349"/>
      <c r="B77" s="417"/>
      <c r="C77" s="321"/>
      <c r="D77" s="152" t="s">
        <v>15</v>
      </c>
      <c r="E77" s="8" t="s">
        <v>13</v>
      </c>
      <c r="F77" s="38" t="s">
        <v>325</v>
      </c>
      <c r="G77" s="38"/>
      <c r="H77" s="256"/>
      <c r="I77" s="33" t="s">
        <v>216</v>
      </c>
      <c r="J77" s="34" t="s">
        <v>40</v>
      </c>
      <c r="K77" s="35" t="s">
        <v>73</v>
      </c>
      <c r="L77" s="35" t="s">
        <v>159</v>
      </c>
      <c r="M77" s="174"/>
      <c r="N77" s="223"/>
      <c r="O77" s="190"/>
      <c r="P77" s="78"/>
      <c r="Q77" s="78"/>
      <c r="R77" s="78"/>
      <c r="S77" s="78"/>
      <c r="T77" s="78"/>
      <c r="U77" s="78"/>
      <c r="V77" s="78"/>
      <c r="W77" s="78"/>
      <c r="X77" s="78"/>
      <c r="Y77" s="78"/>
      <c r="Z77" s="78"/>
      <c r="AA77" s="78"/>
      <c r="AB77" s="78"/>
      <c r="AC77" s="78"/>
      <c r="AD77" s="78"/>
      <c r="AE77" s="78"/>
      <c r="AF77" s="78"/>
      <c r="AG77" s="78"/>
      <c r="AH77" s="78"/>
      <c r="AI77" s="78"/>
      <c r="AJ77" s="78"/>
      <c r="AK77" s="78"/>
      <c r="AL77" s="78"/>
      <c r="AM77" s="78"/>
      <c r="AN77" s="78"/>
      <c r="AO77" s="78"/>
      <c r="AP77" s="78"/>
      <c r="AQ77" s="78"/>
      <c r="AR77" s="78"/>
      <c r="AS77" s="78"/>
      <c r="AT77" s="78"/>
      <c r="AU77" s="78"/>
      <c r="AV77" s="78"/>
      <c r="AW77" s="78"/>
      <c r="AX77" s="78"/>
      <c r="AY77" s="78"/>
      <c r="AZ77" s="78"/>
      <c r="BA77" s="78"/>
      <c r="BB77" s="35"/>
      <c r="BC77" s="35"/>
      <c r="BD77" s="35"/>
      <c r="BE77" s="35"/>
      <c r="BF77" s="35"/>
      <c r="BG77" s="35"/>
      <c r="BH77" s="35"/>
      <c r="BI77" s="35"/>
      <c r="BJ77" s="35"/>
      <c r="BK77" s="35"/>
      <c r="BL77" s="35"/>
      <c r="BM77" s="35"/>
      <c r="BN77" s="35"/>
      <c r="BO77" s="35"/>
      <c r="BP77" s="35"/>
      <c r="BQ77" s="35"/>
      <c r="BR77" s="35"/>
      <c r="BS77" s="35"/>
      <c r="BT77" s="35"/>
      <c r="BU77" s="35"/>
      <c r="BV77" s="35"/>
      <c r="BW77" s="35"/>
      <c r="BX77" s="157"/>
      <c r="BY77" s="157"/>
      <c r="BZ77" s="157"/>
      <c r="CA77" s="157"/>
      <c r="CB77" s="157"/>
      <c r="CC77" s="157"/>
      <c r="CD77" s="157"/>
      <c r="CE77" s="121"/>
      <c r="CF77" s="121"/>
      <c r="CG77" s="121"/>
      <c r="CH77" s="121"/>
      <c r="CI77" s="121"/>
      <c r="CJ77" s="121"/>
      <c r="CK77" s="121"/>
      <c r="CL77" s="121"/>
      <c r="CM77" s="121"/>
      <c r="CN77" s="121"/>
      <c r="CO77" s="121"/>
      <c r="CP77" s="121"/>
      <c r="CQ77" s="121"/>
      <c r="CR77" s="121"/>
      <c r="CS77" s="121"/>
      <c r="CT77" s="121"/>
      <c r="CU77" s="121"/>
      <c r="CV77" s="121"/>
      <c r="CW77" s="121"/>
      <c r="CX77" s="121"/>
      <c r="CY77" s="121"/>
      <c r="CZ77" s="121"/>
      <c r="DA77" s="121"/>
      <c r="DB77" s="121"/>
      <c r="DC77" s="121"/>
      <c r="DD77" s="121"/>
      <c r="DE77" s="121"/>
      <c r="DF77" s="121"/>
      <c r="DG77" s="121"/>
      <c r="DH77" s="121"/>
      <c r="DI77" s="121"/>
      <c r="DJ77" s="121"/>
      <c r="DK77" s="121"/>
      <c r="DL77" s="121"/>
      <c r="DM77" s="121"/>
      <c r="DN77" s="121"/>
      <c r="DO77" s="121"/>
      <c r="DP77" s="121"/>
      <c r="DQ77" s="121"/>
      <c r="DR77" s="121"/>
      <c r="DS77" s="121"/>
      <c r="DT77" s="121"/>
      <c r="DU77" s="121"/>
      <c r="DV77" s="121"/>
      <c r="DW77" s="121"/>
      <c r="DX77" s="121"/>
      <c r="DY77" s="121"/>
      <c r="DZ77" s="121"/>
      <c r="EA77" s="121"/>
      <c r="EB77" s="121"/>
      <c r="EC77" s="121"/>
      <c r="ED77" s="121"/>
      <c r="EE77" s="121"/>
      <c r="EF77" s="121"/>
      <c r="EG77" s="121"/>
      <c r="EH77" s="121"/>
      <c r="EI77" s="121"/>
      <c r="EJ77" s="121"/>
      <c r="EK77" s="121"/>
      <c r="EL77" s="121"/>
      <c r="EM77" s="121"/>
      <c r="EN77" s="121"/>
      <c r="EO77" s="121"/>
      <c r="EP77" s="121"/>
      <c r="EQ77" s="121"/>
      <c r="ER77" s="121"/>
      <c r="ES77" s="121"/>
      <c r="ET77" s="121"/>
      <c r="EU77" s="121"/>
      <c r="EV77" s="121"/>
      <c r="EW77" s="121"/>
      <c r="EX77" s="121"/>
      <c r="EY77" s="121"/>
      <c r="EZ77" s="121"/>
      <c r="FA77" s="121"/>
      <c r="FB77" s="121"/>
      <c r="FC77" s="121"/>
      <c r="FD77" s="121"/>
      <c r="FE77" s="121"/>
      <c r="FF77" s="121"/>
      <c r="FG77" s="121"/>
      <c r="FH77" s="121"/>
      <c r="FI77" s="121"/>
      <c r="FJ77" s="121"/>
      <c r="FK77" s="121"/>
      <c r="FL77" s="121"/>
      <c r="FM77" s="121"/>
      <c r="FN77" s="121"/>
      <c r="FO77" s="121"/>
      <c r="FP77" s="121"/>
      <c r="FQ77" s="121"/>
      <c r="FR77" s="121"/>
      <c r="FS77" s="121"/>
      <c r="FT77" s="121"/>
      <c r="FU77" s="121"/>
      <c r="FV77" s="121"/>
      <c r="FW77" s="121"/>
      <c r="FX77" s="121"/>
      <c r="FY77" s="121"/>
      <c r="FZ77" s="121"/>
      <c r="GA77" s="121"/>
      <c r="GB77" s="121"/>
      <c r="GC77" s="121"/>
      <c r="GD77" s="121"/>
      <c r="GE77" s="121"/>
      <c r="GF77" s="121"/>
      <c r="GG77" s="121"/>
      <c r="GH77" s="121"/>
      <c r="GI77" s="121"/>
      <c r="GJ77" s="121"/>
      <c r="GK77" s="121"/>
      <c r="GL77" s="121"/>
      <c r="GM77" s="121"/>
      <c r="GN77" s="121"/>
      <c r="GO77" s="121"/>
      <c r="GP77" s="121"/>
      <c r="GQ77" s="121"/>
      <c r="GR77" s="121"/>
      <c r="GS77" s="121"/>
      <c r="GT77" s="121"/>
      <c r="GU77" s="121"/>
      <c r="GV77" s="121"/>
      <c r="GW77" s="121"/>
      <c r="GX77" s="121"/>
      <c r="GY77" s="121"/>
      <c r="GZ77" s="121"/>
      <c r="HA77" s="121"/>
      <c r="HB77" s="121"/>
      <c r="HC77" s="121"/>
      <c r="HD77" s="121"/>
      <c r="HE77" s="121"/>
      <c r="HF77" s="121"/>
      <c r="HG77" s="121"/>
      <c r="HH77" s="121"/>
      <c r="HI77" s="121"/>
      <c r="HJ77" s="121"/>
      <c r="HK77" s="121"/>
      <c r="HL77" s="121"/>
      <c r="HM77" s="121"/>
      <c r="HN77" s="121"/>
      <c r="HO77" s="121"/>
      <c r="HP77" s="121"/>
      <c r="HQ77" s="121"/>
      <c r="HR77" s="121"/>
      <c r="HS77" s="121"/>
      <c r="HT77" s="121"/>
      <c r="HU77" s="121"/>
      <c r="HV77" s="121"/>
      <c r="HW77" s="121"/>
      <c r="HX77" s="121"/>
      <c r="HY77" s="121"/>
      <c r="HZ77" s="121"/>
      <c r="IA77" s="121"/>
      <c r="IB77" s="121"/>
      <c r="IC77" s="121"/>
      <c r="ID77" s="121"/>
      <c r="IE77" s="121"/>
      <c r="IF77" s="121"/>
      <c r="IG77" s="121"/>
      <c r="IH77" s="121"/>
      <c r="II77" s="121"/>
      <c r="IJ77" s="121"/>
      <c r="IK77" s="121"/>
      <c r="IL77" s="121"/>
      <c r="IM77" s="121"/>
      <c r="IN77" s="121"/>
      <c r="IO77" s="121"/>
      <c r="IP77" s="121"/>
      <c r="IQ77" s="121"/>
      <c r="IR77" s="121"/>
      <c r="IS77" s="121"/>
      <c r="IT77" s="121"/>
      <c r="IU77" s="121"/>
      <c r="IV77" s="121"/>
      <c r="IW77" s="121"/>
      <c r="IX77" s="121"/>
      <c r="IY77" s="121"/>
      <c r="IZ77" s="121"/>
      <c r="JA77" s="121"/>
      <c r="JB77" s="121"/>
      <c r="JC77" s="121"/>
      <c r="JD77" s="121"/>
      <c r="JE77" s="121"/>
      <c r="JF77" s="121"/>
      <c r="JG77" s="121"/>
      <c r="JH77" s="121"/>
      <c r="JI77" s="121"/>
      <c r="JJ77" s="121"/>
      <c r="JK77" s="121"/>
      <c r="JL77" s="121"/>
      <c r="JM77" s="121"/>
      <c r="JN77" s="121"/>
      <c r="JO77" s="121"/>
      <c r="JP77" s="121"/>
      <c r="JQ77" s="121"/>
      <c r="JR77" s="121"/>
      <c r="JS77" s="121"/>
      <c r="JT77" s="121"/>
      <c r="JU77" s="121"/>
      <c r="JV77" s="121"/>
      <c r="JW77" s="121"/>
      <c r="JX77" s="121"/>
      <c r="JY77" s="121"/>
      <c r="JZ77" s="121"/>
      <c r="KA77" s="121"/>
      <c r="KB77" s="121"/>
      <c r="KC77" s="121"/>
      <c r="KD77" s="121"/>
      <c r="KE77" s="121"/>
      <c r="KF77" s="121"/>
      <c r="KG77" s="121"/>
      <c r="KH77" s="121"/>
      <c r="KI77" s="121"/>
      <c r="KJ77" s="121"/>
      <c r="KK77" s="121"/>
      <c r="KL77" s="121"/>
      <c r="KM77" s="121"/>
      <c r="KN77" s="121"/>
      <c r="KO77" s="121"/>
      <c r="KP77" s="121"/>
      <c r="KQ77" s="121"/>
      <c r="KR77" s="121"/>
      <c r="KS77" s="121"/>
      <c r="KT77" s="121"/>
      <c r="KU77" s="121"/>
      <c r="KV77" s="121"/>
      <c r="KW77" s="121"/>
      <c r="KX77" s="121"/>
      <c r="KY77" s="121"/>
      <c r="KZ77" s="121"/>
      <c r="LA77" s="121"/>
      <c r="LB77" s="121"/>
      <c r="LC77" s="121"/>
      <c r="LD77" s="121"/>
      <c r="LE77" s="121"/>
      <c r="LF77" s="121"/>
      <c r="LG77" s="121"/>
      <c r="LH77" s="121"/>
      <c r="LI77" s="121"/>
      <c r="LJ77" s="121"/>
      <c r="LK77" s="121"/>
      <c r="LL77" s="121"/>
      <c r="LM77" s="121"/>
      <c r="LN77" s="121"/>
      <c r="LO77" s="121"/>
      <c r="LP77" s="121"/>
      <c r="LQ77" s="121"/>
      <c r="LR77" s="121"/>
      <c r="LS77" s="121"/>
      <c r="LT77" s="121"/>
      <c r="LU77" s="121"/>
    </row>
    <row r="78" spans="1:1027" s="43" customFormat="1" ht="15" customHeight="1">
      <c r="A78" s="349"/>
      <c r="B78" s="417"/>
      <c r="C78" s="40" t="s">
        <v>287</v>
      </c>
      <c r="D78" s="11" t="s">
        <v>48</v>
      </c>
      <c r="E78" s="11" t="s">
        <v>49</v>
      </c>
      <c r="F78" s="41" t="s">
        <v>325</v>
      </c>
      <c r="G78" s="252"/>
      <c r="H78" s="269"/>
      <c r="I78" s="60" t="s">
        <v>216</v>
      </c>
      <c r="J78" s="42" t="s">
        <v>40</v>
      </c>
      <c r="K78" s="42" t="s">
        <v>75</v>
      </c>
      <c r="L78" s="42" t="s">
        <v>159</v>
      </c>
      <c r="M78" s="172" t="s">
        <v>213</v>
      </c>
      <c r="N78" s="310" t="s">
        <v>376</v>
      </c>
      <c r="O78" s="193"/>
      <c r="P78" s="71"/>
      <c r="Q78" s="71"/>
      <c r="R78" s="71"/>
      <c r="S78" s="71"/>
      <c r="T78" s="71"/>
      <c r="U78" s="71"/>
      <c r="V78" s="71"/>
      <c r="W78" s="71"/>
      <c r="X78" s="71"/>
      <c r="Y78" s="71"/>
      <c r="Z78" s="71"/>
      <c r="AA78" s="71"/>
      <c r="AB78" s="71"/>
      <c r="AC78" s="71"/>
      <c r="AD78" s="71"/>
      <c r="AE78" s="71"/>
      <c r="AF78" s="71"/>
      <c r="AG78" s="71"/>
      <c r="AH78" s="71"/>
      <c r="AI78" s="71"/>
      <c r="AJ78" s="71"/>
      <c r="AK78" s="71"/>
      <c r="AL78" s="71"/>
      <c r="AM78" s="71"/>
      <c r="AN78" s="71">
        <v>0</v>
      </c>
      <c r="AO78" s="71">
        <v>0</v>
      </c>
      <c r="AP78" s="71">
        <v>0</v>
      </c>
      <c r="AQ78" s="71">
        <v>0</v>
      </c>
      <c r="AR78" s="71">
        <v>0</v>
      </c>
      <c r="AS78" s="71">
        <v>0</v>
      </c>
      <c r="AT78" s="71">
        <v>0</v>
      </c>
      <c r="AU78" s="71">
        <v>0</v>
      </c>
      <c r="AV78" s="71">
        <v>0</v>
      </c>
      <c r="AW78" s="71">
        <v>0</v>
      </c>
      <c r="AX78" s="71">
        <v>0</v>
      </c>
      <c r="AY78" s="71">
        <v>0</v>
      </c>
      <c r="AZ78" s="71">
        <v>0</v>
      </c>
      <c r="BA78" s="71">
        <v>0</v>
      </c>
      <c r="BB78" s="71">
        <v>0</v>
      </c>
      <c r="BC78" s="71">
        <v>0</v>
      </c>
      <c r="BD78" s="71">
        <v>0</v>
      </c>
      <c r="BE78" s="71">
        <v>0</v>
      </c>
      <c r="BF78" s="71">
        <v>0</v>
      </c>
      <c r="BG78" s="71">
        <v>0</v>
      </c>
      <c r="BH78" s="71">
        <v>0</v>
      </c>
      <c r="BI78" s="71"/>
      <c r="BJ78" s="71"/>
      <c r="BK78" s="71"/>
      <c r="BL78" s="71"/>
      <c r="BM78" s="71"/>
      <c r="BN78" s="71"/>
      <c r="BO78" s="71"/>
      <c r="BP78" s="71"/>
      <c r="BQ78" s="71"/>
      <c r="BR78" s="71"/>
      <c r="BS78" s="71"/>
      <c r="BT78" s="71"/>
      <c r="BU78" s="71"/>
      <c r="BV78" s="71"/>
      <c r="BW78" s="71"/>
      <c r="BX78" s="157"/>
      <c r="BY78" s="157"/>
      <c r="BZ78" s="157"/>
      <c r="CA78" s="157"/>
      <c r="CB78" s="157"/>
      <c r="CC78" s="157"/>
      <c r="CD78" s="157"/>
      <c r="CE78" s="160"/>
      <c r="CF78" s="160"/>
      <c r="CG78" s="160"/>
      <c r="CH78" s="160"/>
      <c r="CI78" s="160"/>
      <c r="CJ78" s="160"/>
      <c r="CK78" s="160"/>
      <c r="CL78" s="160"/>
      <c r="CM78" s="160"/>
      <c r="CN78" s="160"/>
      <c r="CO78" s="160"/>
      <c r="CP78" s="160"/>
      <c r="CQ78" s="160"/>
      <c r="CR78" s="160"/>
      <c r="CS78" s="160"/>
      <c r="CT78" s="160"/>
      <c r="CU78" s="160"/>
      <c r="CV78" s="160"/>
      <c r="CW78" s="160"/>
      <c r="CX78" s="160"/>
      <c r="CY78" s="160"/>
      <c r="CZ78" s="160"/>
      <c r="DA78" s="160"/>
      <c r="DB78" s="160"/>
      <c r="DC78" s="160"/>
      <c r="DD78" s="160"/>
      <c r="DE78" s="160"/>
      <c r="DF78" s="160"/>
      <c r="DG78" s="160"/>
      <c r="DH78" s="160"/>
      <c r="DI78" s="160"/>
      <c r="DJ78" s="160"/>
      <c r="DK78" s="160"/>
      <c r="DL78" s="160"/>
      <c r="DM78" s="160"/>
      <c r="DN78" s="160"/>
      <c r="DO78" s="160"/>
      <c r="DP78" s="160"/>
      <c r="DQ78" s="160"/>
      <c r="DR78" s="160"/>
      <c r="DS78" s="160"/>
      <c r="DT78" s="160"/>
      <c r="DU78" s="160"/>
      <c r="DV78" s="160"/>
      <c r="DW78" s="160"/>
      <c r="DX78" s="160"/>
      <c r="DY78" s="160"/>
      <c r="DZ78" s="160"/>
      <c r="EA78" s="160"/>
      <c r="EB78" s="160"/>
      <c r="EC78" s="160"/>
      <c r="ED78" s="160"/>
      <c r="EE78" s="160"/>
      <c r="EF78" s="160"/>
      <c r="EG78" s="160"/>
      <c r="EH78" s="160"/>
      <c r="EI78" s="160"/>
      <c r="EJ78" s="160"/>
      <c r="EK78" s="160"/>
      <c r="EL78" s="160"/>
      <c r="EM78" s="160"/>
      <c r="EN78" s="160"/>
      <c r="EO78" s="160"/>
      <c r="EP78" s="160"/>
      <c r="EQ78" s="160"/>
      <c r="ER78" s="160"/>
      <c r="ES78" s="160"/>
      <c r="ET78" s="160"/>
      <c r="EU78" s="160"/>
      <c r="EV78" s="160"/>
      <c r="EW78" s="160"/>
      <c r="EX78" s="160"/>
      <c r="EY78" s="160"/>
      <c r="EZ78" s="160"/>
      <c r="FA78" s="160"/>
      <c r="FB78" s="160"/>
      <c r="FC78" s="160"/>
      <c r="FD78" s="160"/>
      <c r="FE78" s="160"/>
      <c r="FF78" s="160"/>
      <c r="FG78" s="160"/>
      <c r="FH78" s="160"/>
      <c r="FI78" s="160"/>
      <c r="FJ78" s="160"/>
      <c r="FK78" s="160"/>
      <c r="FL78" s="160"/>
      <c r="FM78" s="160"/>
      <c r="FN78" s="160"/>
      <c r="FO78" s="160"/>
      <c r="FP78" s="160"/>
      <c r="FQ78" s="160"/>
      <c r="FR78" s="160"/>
      <c r="FS78" s="160"/>
      <c r="FT78" s="160"/>
      <c r="FU78" s="160"/>
      <c r="FV78" s="160"/>
      <c r="FW78" s="160"/>
      <c r="FX78" s="160"/>
      <c r="FY78" s="160"/>
      <c r="FZ78" s="160"/>
      <c r="GA78" s="160"/>
      <c r="GB78" s="160"/>
      <c r="GC78" s="160"/>
      <c r="GD78" s="160"/>
      <c r="GE78" s="160"/>
      <c r="GF78" s="160"/>
      <c r="GG78" s="160"/>
      <c r="GH78" s="160"/>
      <c r="GI78" s="160"/>
      <c r="GJ78" s="160"/>
      <c r="GK78" s="160"/>
      <c r="GL78" s="160"/>
      <c r="GM78" s="160"/>
      <c r="GN78" s="160"/>
      <c r="GO78" s="160"/>
      <c r="GP78" s="160"/>
      <c r="GQ78" s="160"/>
      <c r="GR78" s="160"/>
      <c r="GS78" s="160"/>
      <c r="GT78" s="160"/>
      <c r="GU78" s="160"/>
      <c r="GV78" s="160"/>
      <c r="GW78" s="160"/>
      <c r="GX78" s="160"/>
      <c r="GY78" s="160"/>
      <c r="GZ78" s="160"/>
      <c r="HA78" s="160"/>
      <c r="HB78" s="160"/>
      <c r="HC78" s="160"/>
      <c r="HD78" s="160"/>
      <c r="HE78" s="160"/>
      <c r="HF78" s="160"/>
      <c r="HG78" s="160"/>
      <c r="HH78" s="160"/>
      <c r="HI78" s="160"/>
      <c r="HJ78" s="160"/>
      <c r="HK78" s="160"/>
      <c r="HL78" s="160"/>
      <c r="HM78" s="160"/>
      <c r="HN78" s="160"/>
      <c r="HO78" s="160"/>
      <c r="HP78" s="160"/>
      <c r="HQ78" s="160"/>
      <c r="HR78" s="160"/>
      <c r="HS78" s="160"/>
      <c r="HT78" s="160"/>
      <c r="HU78" s="160"/>
      <c r="HV78" s="160"/>
      <c r="HW78" s="160"/>
      <c r="HX78" s="160"/>
      <c r="HY78" s="160"/>
      <c r="HZ78" s="160"/>
      <c r="IA78" s="160"/>
      <c r="IB78" s="160"/>
      <c r="IC78" s="160"/>
      <c r="ID78" s="160"/>
      <c r="IE78" s="160"/>
      <c r="IF78" s="160"/>
      <c r="IG78" s="160"/>
      <c r="IH78" s="160"/>
      <c r="II78" s="160"/>
      <c r="IJ78" s="160"/>
      <c r="IK78" s="160"/>
      <c r="IL78" s="160"/>
      <c r="IM78" s="160"/>
      <c r="IN78" s="160"/>
      <c r="IO78" s="160"/>
      <c r="IP78" s="160"/>
      <c r="IQ78" s="160"/>
      <c r="IR78" s="160"/>
      <c r="IS78" s="160"/>
      <c r="IT78" s="160"/>
      <c r="IU78" s="160"/>
      <c r="IV78" s="160"/>
      <c r="IW78" s="160"/>
      <c r="IX78" s="160"/>
      <c r="IY78" s="160"/>
      <c r="IZ78" s="160"/>
      <c r="JA78" s="160"/>
      <c r="JB78" s="160"/>
      <c r="JC78" s="160"/>
      <c r="JD78" s="160"/>
      <c r="JE78" s="160"/>
      <c r="JF78" s="160"/>
      <c r="JG78" s="160"/>
      <c r="JH78" s="160"/>
      <c r="JI78" s="160"/>
      <c r="JJ78" s="160"/>
      <c r="JK78" s="160"/>
      <c r="JL78" s="160"/>
      <c r="JM78" s="160"/>
      <c r="JN78" s="160"/>
      <c r="JO78" s="160"/>
      <c r="JP78" s="160"/>
      <c r="JQ78" s="160"/>
      <c r="JR78" s="160"/>
      <c r="JS78" s="160"/>
      <c r="JT78" s="160"/>
      <c r="JU78" s="160"/>
      <c r="JV78" s="160"/>
      <c r="JW78" s="160"/>
      <c r="JX78" s="160"/>
      <c r="JY78" s="160"/>
      <c r="JZ78" s="160"/>
      <c r="KA78" s="160"/>
      <c r="KB78" s="160"/>
      <c r="KC78" s="160"/>
      <c r="KD78" s="160"/>
      <c r="KE78" s="160"/>
      <c r="KF78" s="160"/>
      <c r="KG78" s="160"/>
      <c r="KH78" s="160"/>
      <c r="KI78" s="160"/>
      <c r="KJ78" s="160"/>
      <c r="KK78" s="160"/>
      <c r="KL78" s="160"/>
      <c r="KM78" s="160"/>
      <c r="KN78" s="160"/>
      <c r="KO78" s="160"/>
      <c r="KP78" s="160"/>
      <c r="KQ78" s="160"/>
      <c r="KR78" s="160"/>
      <c r="KS78" s="160"/>
      <c r="KT78" s="160"/>
      <c r="KU78" s="160"/>
      <c r="KV78" s="160"/>
      <c r="KW78" s="160"/>
      <c r="KX78" s="160"/>
      <c r="KY78" s="160"/>
      <c r="KZ78" s="160"/>
      <c r="LA78" s="160"/>
      <c r="LB78" s="160"/>
      <c r="LC78" s="160"/>
      <c r="LD78" s="160"/>
      <c r="LE78" s="160"/>
      <c r="LF78" s="160"/>
      <c r="LG78" s="160"/>
      <c r="LH78" s="160"/>
      <c r="LI78" s="160"/>
      <c r="LJ78" s="160"/>
      <c r="LK78" s="160"/>
      <c r="LL78" s="160"/>
      <c r="LM78" s="160"/>
      <c r="LN78" s="160"/>
      <c r="LO78" s="160"/>
      <c r="LP78" s="160"/>
      <c r="LQ78" s="160"/>
      <c r="LR78" s="160"/>
      <c r="LS78" s="160"/>
      <c r="LT78" s="160"/>
      <c r="LU78" s="160"/>
    </row>
    <row r="79" spans="1:1027" s="43" customFormat="1" ht="15" customHeight="1">
      <c r="A79" s="349"/>
      <c r="B79" s="417"/>
      <c r="C79" s="286" t="s">
        <v>343</v>
      </c>
      <c r="D79" s="287"/>
      <c r="E79" s="287"/>
      <c r="F79" s="288"/>
      <c r="G79" s="289"/>
      <c r="H79" s="290"/>
      <c r="I79" s="291"/>
      <c r="J79" s="149"/>
      <c r="K79" s="149"/>
      <c r="L79" s="149"/>
      <c r="M79" s="175"/>
      <c r="N79" s="311" t="s">
        <v>375</v>
      </c>
      <c r="O79" s="192"/>
      <c r="P79" s="150"/>
      <c r="Q79" s="150"/>
      <c r="R79" s="150"/>
      <c r="S79" s="150"/>
      <c r="T79" s="150"/>
      <c r="U79" s="150"/>
      <c r="V79" s="150"/>
      <c r="W79" s="150"/>
      <c r="X79" s="150"/>
      <c r="Y79" s="150"/>
      <c r="Z79" s="150"/>
      <c r="AA79" s="150"/>
      <c r="AB79" s="150"/>
      <c r="AC79" s="150"/>
      <c r="AD79" s="150"/>
      <c r="AE79" s="150"/>
      <c r="AF79" s="150"/>
      <c r="AG79" s="150"/>
      <c r="AH79" s="150"/>
      <c r="AI79" s="150"/>
      <c r="AJ79" s="150"/>
      <c r="AK79" s="150"/>
      <c r="AL79" s="150"/>
      <c r="AM79" s="150"/>
      <c r="AN79" s="150"/>
      <c r="AO79" s="150"/>
      <c r="AP79" s="150"/>
      <c r="AQ79" s="150"/>
      <c r="AR79" s="150">
        <v>7.2564000000000023E-3</v>
      </c>
      <c r="AS79" s="150">
        <v>0</v>
      </c>
      <c r="AT79" s="150">
        <v>0</v>
      </c>
      <c r="AU79" s="150">
        <v>0</v>
      </c>
      <c r="AV79" s="150">
        <v>0</v>
      </c>
      <c r="AW79" s="150">
        <v>0</v>
      </c>
      <c r="AX79" s="150">
        <v>0</v>
      </c>
      <c r="AY79" s="150">
        <v>0</v>
      </c>
      <c r="AZ79" s="150">
        <v>0</v>
      </c>
      <c r="BA79" s="150">
        <v>0</v>
      </c>
      <c r="BB79" s="150">
        <v>0</v>
      </c>
      <c r="BC79" s="150">
        <v>0</v>
      </c>
      <c r="BD79" s="150">
        <v>0</v>
      </c>
      <c r="BE79" s="150">
        <v>0</v>
      </c>
      <c r="BF79" s="150">
        <v>0</v>
      </c>
      <c r="BG79" s="150">
        <v>0</v>
      </c>
      <c r="BH79" s="150">
        <v>0</v>
      </c>
      <c r="BI79" s="150">
        <v>0</v>
      </c>
      <c r="BJ79" s="150">
        <v>0</v>
      </c>
      <c r="BK79" s="150">
        <v>0</v>
      </c>
      <c r="BL79" s="150">
        <v>0</v>
      </c>
      <c r="BM79" s="150">
        <v>0</v>
      </c>
      <c r="BN79" s="150">
        <v>0</v>
      </c>
      <c r="BO79" s="150">
        <v>0</v>
      </c>
      <c r="BP79" s="150">
        <v>0</v>
      </c>
      <c r="BQ79" s="150">
        <v>0</v>
      </c>
      <c r="BR79" s="150">
        <v>0</v>
      </c>
      <c r="BS79" s="150">
        <v>0</v>
      </c>
      <c r="BT79" s="150">
        <v>0</v>
      </c>
      <c r="BU79" s="150">
        <v>0</v>
      </c>
      <c r="BV79" s="150">
        <v>0</v>
      </c>
      <c r="BW79" s="150">
        <v>0</v>
      </c>
      <c r="BX79" s="157"/>
      <c r="BY79" s="157"/>
      <c r="BZ79" s="157"/>
      <c r="CA79" s="157"/>
      <c r="CB79" s="157"/>
      <c r="CC79" s="157"/>
      <c r="CD79" s="157"/>
      <c r="CE79" s="160"/>
      <c r="CF79" s="160"/>
      <c r="CG79" s="160"/>
      <c r="CH79" s="160"/>
      <c r="CI79" s="160"/>
      <c r="CJ79" s="160"/>
      <c r="CK79" s="160"/>
      <c r="CL79" s="160"/>
      <c r="CM79" s="160"/>
      <c r="CN79" s="160"/>
      <c r="CO79" s="160"/>
      <c r="CP79" s="160"/>
      <c r="CQ79" s="160"/>
      <c r="CR79" s="160"/>
      <c r="CS79" s="160"/>
      <c r="CT79" s="160"/>
      <c r="CU79" s="160"/>
      <c r="CV79" s="160"/>
      <c r="CW79" s="160"/>
      <c r="CX79" s="160"/>
      <c r="CY79" s="160"/>
      <c r="CZ79" s="160"/>
      <c r="DA79" s="160"/>
      <c r="DB79" s="160"/>
      <c r="DC79" s="160"/>
      <c r="DD79" s="160"/>
      <c r="DE79" s="160"/>
      <c r="DF79" s="160"/>
      <c r="DG79" s="160"/>
      <c r="DH79" s="160"/>
      <c r="DI79" s="160"/>
      <c r="DJ79" s="160"/>
      <c r="DK79" s="160"/>
      <c r="DL79" s="160"/>
      <c r="DM79" s="160"/>
      <c r="DN79" s="160"/>
      <c r="DO79" s="160"/>
      <c r="DP79" s="160"/>
      <c r="DQ79" s="160"/>
      <c r="DR79" s="160"/>
      <c r="DS79" s="160"/>
      <c r="DT79" s="160"/>
      <c r="DU79" s="160"/>
      <c r="DV79" s="160"/>
      <c r="DW79" s="160"/>
      <c r="DX79" s="160"/>
      <c r="DY79" s="160"/>
      <c r="DZ79" s="160"/>
      <c r="EA79" s="160"/>
      <c r="EB79" s="160"/>
      <c r="EC79" s="160"/>
      <c r="ED79" s="160"/>
      <c r="EE79" s="160"/>
      <c r="EF79" s="160"/>
      <c r="EG79" s="160"/>
      <c r="EH79" s="160"/>
      <c r="EI79" s="160"/>
      <c r="EJ79" s="160"/>
      <c r="EK79" s="160"/>
      <c r="EL79" s="160"/>
      <c r="EM79" s="160"/>
      <c r="EN79" s="160"/>
      <c r="EO79" s="160"/>
      <c r="EP79" s="160"/>
      <c r="EQ79" s="160"/>
      <c r="ER79" s="160"/>
      <c r="ES79" s="160"/>
      <c r="ET79" s="160"/>
      <c r="EU79" s="160"/>
      <c r="EV79" s="160"/>
      <c r="EW79" s="160"/>
      <c r="EX79" s="160"/>
      <c r="EY79" s="160"/>
      <c r="EZ79" s="160"/>
      <c r="FA79" s="160"/>
      <c r="FB79" s="160"/>
      <c r="FC79" s="160"/>
      <c r="FD79" s="160"/>
      <c r="FE79" s="160"/>
      <c r="FF79" s="160"/>
      <c r="FG79" s="160"/>
      <c r="FH79" s="160"/>
      <c r="FI79" s="160"/>
      <c r="FJ79" s="160"/>
      <c r="FK79" s="160"/>
      <c r="FL79" s="160"/>
      <c r="FM79" s="160"/>
      <c r="FN79" s="160"/>
      <c r="FO79" s="160"/>
      <c r="FP79" s="160"/>
      <c r="FQ79" s="160"/>
      <c r="FR79" s="160"/>
      <c r="FS79" s="160"/>
      <c r="FT79" s="160"/>
      <c r="FU79" s="160"/>
      <c r="FV79" s="160"/>
      <c r="FW79" s="160"/>
      <c r="FX79" s="160"/>
      <c r="FY79" s="160"/>
      <c r="FZ79" s="160"/>
      <c r="GA79" s="160"/>
      <c r="GB79" s="160"/>
      <c r="GC79" s="160"/>
      <c r="GD79" s="160"/>
      <c r="GE79" s="160"/>
      <c r="GF79" s="160"/>
      <c r="GG79" s="160"/>
      <c r="GH79" s="160"/>
      <c r="GI79" s="160"/>
      <c r="GJ79" s="160"/>
      <c r="GK79" s="160"/>
      <c r="GL79" s="160"/>
      <c r="GM79" s="160"/>
      <c r="GN79" s="160"/>
      <c r="GO79" s="160"/>
      <c r="GP79" s="160"/>
      <c r="GQ79" s="160"/>
      <c r="GR79" s="160"/>
      <c r="GS79" s="160"/>
      <c r="GT79" s="160"/>
      <c r="GU79" s="160"/>
      <c r="GV79" s="160"/>
      <c r="GW79" s="160"/>
      <c r="GX79" s="160"/>
      <c r="GY79" s="160"/>
      <c r="GZ79" s="160"/>
      <c r="HA79" s="160"/>
      <c r="HB79" s="160"/>
      <c r="HC79" s="160"/>
      <c r="HD79" s="160"/>
      <c r="HE79" s="160"/>
      <c r="HF79" s="160"/>
      <c r="HG79" s="160"/>
      <c r="HH79" s="160"/>
      <c r="HI79" s="160"/>
      <c r="HJ79" s="160"/>
      <c r="HK79" s="160"/>
      <c r="HL79" s="160"/>
      <c r="HM79" s="160"/>
      <c r="HN79" s="160"/>
      <c r="HO79" s="160"/>
      <c r="HP79" s="160"/>
      <c r="HQ79" s="160"/>
      <c r="HR79" s="160"/>
      <c r="HS79" s="160"/>
      <c r="HT79" s="160"/>
      <c r="HU79" s="160"/>
      <c r="HV79" s="160"/>
      <c r="HW79" s="160"/>
      <c r="HX79" s="160"/>
      <c r="HY79" s="160"/>
      <c r="HZ79" s="160"/>
      <c r="IA79" s="160"/>
      <c r="IB79" s="160"/>
      <c r="IC79" s="160"/>
      <c r="ID79" s="160"/>
      <c r="IE79" s="160"/>
      <c r="IF79" s="160"/>
      <c r="IG79" s="160"/>
      <c r="IH79" s="160"/>
      <c r="II79" s="160"/>
      <c r="IJ79" s="160"/>
      <c r="IK79" s="160"/>
      <c r="IL79" s="160"/>
      <c r="IM79" s="160"/>
      <c r="IN79" s="160"/>
      <c r="IO79" s="160"/>
      <c r="IP79" s="160"/>
      <c r="IQ79" s="160"/>
      <c r="IR79" s="160"/>
      <c r="IS79" s="160"/>
      <c r="IT79" s="160"/>
      <c r="IU79" s="160"/>
      <c r="IV79" s="160"/>
      <c r="IW79" s="160"/>
      <c r="IX79" s="160"/>
      <c r="IY79" s="160"/>
      <c r="IZ79" s="160"/>
      <c r="JA79" s="160"/>
      <c r="JB79" s="160"/>
      <c r="JC79" s="160"/>
      <c r="JD79" s="160"/>
      <c r="JE79" s="160"/>
      <c r="JF79" s="160"/>
      <c r="JG79" s="160"/>
      <c r="JH79" s="160"/>
      <c r="JI79" s="160"/>
      <c r="JJ79" s="160"/>
      <c r="JK79" s="160"/>
      <c r="JL79" s="160"/>
      <c r="JM79" s="160"/>
      <c r="JN79" s="160"/>
      <c r="JO79" s="160"/>
      <c r="JP79" s="160"/>
      <c r="JQ79" s="160"/>
      <c r="JR79" s="160"/>
      <c r="JS79" s="160"/>
      <c r="JT79" s="160"/>
      <c r="JU79" s="160"/>
      <c r="JV79" s="160"/>
      <c r="JW79" s="160"/>
      <c r="JX79" s="160"/>
      <c r="JY79" s="160"/>
      <c r="JZ79" s="160"/>
      <c r="KA79" s="160"/>
      <c r="KB79" s="160"/>
      <c r="KC79" s="160"/>
      <c r="KD79" s="160"/>
      <c r="KE79" s="160"/>
      <c r="KF79" s="160"/>
      <c r="KG79" s="160"/>
      <c r="KH79" s="160"/>
      <c r="KI79" s="160"/>
      <c r="KJ79" s="160"/>
      <c r="KK79" s="160"/>
      <c r="KL79" s="160"/>
      <c r="KM79" s="160"/>
      <c r="KN79" s="160"/>
      <c r="KO79" s="160"/>
      <c r="KP79" s="160"/>
      <c r="KQ79" s="160"/>
      <c r="KR79" s="160"/>
      <c r="KS79" s="160"/>
      <c r="KT79" s="160"/>
      <c r="KU79" s="160"/>
      <c r="KV79" s="160"/>
      <c r="KW79" s="160"/>
      <c r="KX79" s="160"/>
      <c r="KY79" s="160"/>
      <c r="KZ79" s="160"/>
      <c r="LA79" s="160"/>
      <c r="LB79" s="160"/>
      <c r="LC79" s="160"/>
      <c r="LD79" s="160"/>
      <c r="LE79" s="160"/>
      <c r="LF79" s="160"/>
      <c r="LG79" s="160"/>
      <c r="LH79" s="160"/>
      <c r="LI79" s="160"/>
      <c r="LJ79" s="160"/>
      <c r="LK79" s="160"/>
      <c r="LL79" s="160"/>
      <c r="LM79" s="160"/>
      <c r="LN79" s="160"/>
      <c r="LO79" s="160"/>
      <c r="LP79" s="160"/>
      <c r="LQ79" s="160"/>
      <c r="LR79" s="160"/>
      <c r="LS79" s="160"/>
      <c r="LT79" s="160"/>
      <c r="LU79" s="160"/>
    </row>
    <row r="80" spans="1:1027" s="39" customFormat="1" ht="15">
      <c r="A80" s="349"/>
      <c r="B80" s="417"/>
      <c r="C80" s="321" t="s">
        <v>288</v>
      </c>
      <c r="D80" s="152" t="s">
        <v>12</v>
      </c>
      <c r="E80" s="8" t="s">
        <v>13</v>
      </c>
      <c r="F80" s="38" t="s">
        <v>325</v>
      </c>
      <c r="G80" s="21" t="s">
        <v>335</v>
      </c>
      <c r="H80" s="257" t="s">
        <v>336</v>
      </c>
      <c r="I80" s="33" t="s">
        <v>216</v>
      </c>
      <c r="J80" s="34" t="s">
        <v>40</v>
      </c>
      <c r="K80" s="35" t="s">
        <v>73</v>
      </c>
      <c r="L80" s="35" t="s">
        <v>159</v>
      </c>
      <c r="M80" s="174"/>
      <c r="N80" s="223"/>
      <c r="O80" s="190">
        <v>8.5199503052057057</v>
      </c>
      <c r="P80" s="78">
        <v>8.749788051070988</v>
      </c>
      <c r="Q80" s="78">
        <v>9.2613409515543186</v>
      </c>
      <c r="R80" s="78">
        <v>9.4210655825377358</v>
      </c>
      <c r="S80" s="78">
        <v>9.8723582979128732</v>
      </c>
      <c r="T80" s="78">
        <v>9.4701538924257651</v>
      </c>
      <c r="U80" s="78">
        <v>10.001181499600635</v>
      </c>
      <c r="V80" s="78">
        <v>10.348623902981485</v>
      </c>
      <c r="W80" s="78">
        <v>10.533927206369214</v>
      </c>
      <c r="X80" s="78">
        <v>10.987813351333807</v>
      </c>
      <c r="Y80" s="78">
        <v>11.301048283191225</v>
      </c>
      <c r="Z80" s="78">
        <v>11.583447999998361</v>
      </c>
      <c r="AA80" s="78">
        <v>11.839800289392581</v>
      </c>
      <c r="AB80" s="78">
        <v>12.119424237227172</v>
      </c>
      <c r="AC80" s="78">
        <v>12.172693986988765</v>
      </c>
      <c r="AD80" s="78">
        <v>11.741038871564733</v>
      </c>
      <c r="AE80" s="78">
        <v>12.362048833098568</v>
      </c>
      <c r="AF80" s="78">
        <v>12.555068678099246</v>
      </c>
      <c r="AG80" s="78">
        <v>13.188642141143616</v>
      </c>
      <c r="AH80" s="78">
        <v>12.787193418501246</v>
      </c>
      <c r="AI80" s="78">
        <v>13.033806884180185</v>
      </c>
      <c r="AJ80" s="78">
        <v>13.425775169105671</v>
      </c>
      <c r="AK80" s="78">
        <v>13.585407717051144</v>
      </c>
      <c r="AL80" s="78">
        <v>13.783029628222824</v>
      </c>
      <c r="AM80" s="78">
        <v>13.766603460776771</v>
      </c>
      <c r="AN80" s="78">
        <v>13.88853238818</v>
      </c>
      <c r="AO80" s="78">
        <v>13.846515499095418</v>
      </c>
      <c r="AP80" s="78">
        <v>13.954651507465078</v>
      </c>
      <c r="AQ80" s="78"/>
      <c r="AR80" s="78"/>
      <c r="AS80" s="78"/>
      <c r="AT80" s="78"/>
      <c r="AU80" s="78"/>
      <c r="AV80" s="78"/>
      <c r="AW80" s="78"/>
      <c r="AX80" s="78"/>
      <c r="AY80" s="78"/>
      <c r="AZ80" s="78"/>
      <c r="BA80" s="78"/>
      <c r="BB80" s="35"/>
      <c r="BC80" s="35"/>
      <c r="BD80" s="35"/>
      <c r="BE80" s="35"/>
      <c r="BF80" s="35"/>
      <c r="BG80" s="35"/>
      <c r="BH80" s="35"/>
      <c r="BI80" s="35"/>
      <c r="BJ80" s="35"/>
      <c r="BK80" s="35"/>
      <c r="BL80" s="35"/>
      <c r="BM80" s="35"/>
      <c r="BN80" s="35"/>
      <c r="BO80" s="35"/>
      <c r="BP80" s="35"/>
      <c r="BQ80" s="35"/>
      <c r="BR80" s="35"/>
      <c r="BS80" s="35"/>
      <c r="BT80" s="35"/>
      <c r="BU80" s="35"/>
      <c r="BV80" s="35"/>
      <c r="BW80" s="35"/>
      <c r="BX80" s="157"/>
      <c r="BY80" s="157"/>
      <c r="BZ80" s="157"/>
      <c r="CA80" s="157"/>
      <c r="CB80" s="157"/>
      <c r="CC80" s="157"/>
      <c r="CD80" s="157"/>
      <c r="CE80" s="121"/>
      <c r="CF80" s="121"/>
      <c r="CG80" s="121"/>
      <c r="CH80" s="121"/>
      <c r="CI80" s="121"/>
      <c r="CJ80" s="121"/>
      <c r="CK80" s="121"/>
      <c r="CL80" s="121"/>
      <c r="CM80" s="121"/>
      <c r="CN80" s="121"/>
      <c r="CO80" s="121"/>
      <c r="CP80" s="121"/>
      <c r="CQ80" s="121"/>
      <c r="CR80" s="121"/>
      <c r="CS80" s="121"/>
      <c r="CT80" s="121"/>
      <c r="CU80" s="121"/>
      <c r="CV80" s="121"/>
      <c r="CW80" s="121"/>
      <c r="CX80" s="121"/>
      <c r="CY80" s="121"/>
      <c r="CZ80" s="121"/>
      <c r="DA80" s="121"/>
      <c r="DB80" s="121"/>
      <c r="DC80" s="121"/>
      <c r="DD80" s="121"/>
      <c r="DE80" s="121"/>
      <c r="DF80" s="121"/>
      <c r="DG80" s="121"/>
      <c r="DH80" s="121"/>
      <c r="DI80" s="121"/>
      <c r="DJ80" s="121"/>
      <c r="DK80" s="121"/>
      <c r="DL80" s="121"/>
      <c r="DM80" s="121"/>
      <c r="DN80" s="121"/>
      <c r="DO80" s="121"/>
      <c r="DP80" s="121"/>
      <c r="DQ80" s="121"/>
      <c r="DR80" s="121"/>
      <c r="DS80" s="121"/>
      <c r="DT80" s="121"/>
      <c r="DU80" s="121"/>
      <c r="DV80" s="121"/>
      <c r="DW80" s="121"/>
      <c r="DX80" s="121"/>
      <c r="DY80" s="121"/>
      <c r="DZ80" s="121"/>
      <c r="EA80" s="121"/>
      <c r="EB80" s="121"/>
      <c r="EC80" s="121"/>
      <c r="ED80" s="121"/>
      <c r="EE80" s="121"/>
      <c r="EF80" s="121"/>
      <c r="EG80" s="121"/>
      <c r="EH80" s="121"/>
      <c r="EI80" s="121"/>
      <c r="EJ80" s="121"/>
      <c r="EK80" s="121"/>
      <c r="EL80" s="121"/>
      <c r="EM80" s="121"/>
      <c r="EN80" s="121"/>
      <c r="EO80" s="121"/>
      <c r="EP80" s="121"/>
      <c r="EQ80" s="121"/>
      <c r="ER80" s="121"/>
      <c r="ES80" s="121"/>
      <c r="ET80" s="121"/>
      <c r="EU80" s="121"/>
      <c r="EV80" s="121"/>
      <c r="EW80" s="121"/>
      <c r="EX80" s="121"/>
      <c r="EY80" s="121"/>
      <c r="EZ80" s="121"/>
      <c r="FA80" s="121"/>
      <c r="FB80" s="121"/>
      <c r="FC80" s="121"/>
      <c r="FD80" s="121"/>
      <c r="FE80" s="121"/>
      <c r="FF80" s="121"/>
      <c r="FG80" s="121"/>
      <c r="FH80" s="121"/>
      <c r="FI80" s="121"/>
      <c r="FJ80" s="121"/>
      <c r="FK80" s="121"/>
      <c r="FL80" s="121"/>
      <c r="FM80" s="121"/>
      <c r="FN80" s="121"/>
      <c r="FO80" s="121"/>
      <c r="FP80" s="121"/>
      <c r="FQ80" s="121"/>
      <c r="FR80" s="121"/>
      <c r="FS80" s="121"/>
      <c r="FT80" s="121"/>
      <c r="FU80" s="121"/>
      <c r="FV80" s="121"/>
      <c r="FW80" s="121"/>
      <c r="FX80" s="121"/>
      <c r="FY80" s="121"/>
      <c r="FZ80" s="121"/>
      <c r="GA80" s="121"/>
      <c r="GB80" s="121"/>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121"/>
      <c r="JN80" s="121"/>
      <c r="JO80" s="121"/>
      <c r="JP80" s="121"/>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row>
    <row r="81" spans="1:333" s="39" customFormat="1" ht="12.75" hidden="1" customHeight="1">
      <c r="A81" s="349"/>
      <c r="B81" s="417"/>
      <c r="C81" s="321"/>
      <c r="D81" s="152" t="s">
        <v>15</v>
      </c>
      <c r="E81" s="8"/>
      <c r="F81" s="38"/>
      <c r="G81" s="38"/>
      <c r="H81" s="256"/>
      <c r="I81" s="33" t="s">
        <v>216</v>
      </c>
      <c r="J81" s="34"/>
      <c r="K81" s="35"/>
      <c r="L81" s="35"/>
      <c r="M81" s="174"/>
      <c r="N81" s="223"/>
      <c r="O81" s="190"/>
      <c r="P81" s="78"/>
      <c r="Q81" s="78"/>
      <c r="R81" s="78"/>
      <c r="S81" s="78"/>
      <c r="T81" s="78"/>
      <c r="U81" s="78"/>
      <c r="V81" s="78"/>
      <c r="W81" s="78"/>
      <c r="X81" s="78"/>
      <c r="Y81" s="78"/>
      <c r="Z81" s="78"/>
      <c r="AA81" s="78"/>
      <c r="AB81" s="78"/>
      <c r="AC81" s="78"/>
      <c r="AD81" s="78"/>
      <c r="AE81" s="78"/>
      <c r="AF81" s="78"/>
      <c r="AG81" s="78"/>
      <c r="AH81" s="78"/>
      <c r="AI81" s="78"/>
      <c r="AJ81" s="78"/>
      <c r="AK81" s="78"/>
      <c r="AL81" s="78"/>
      <c r="AM81" s="78"/>
      <c r="AN81" s="78"/>
      <c r="AO81" s="78"/>
      <c r="AP81" s="78"/>
      <c r="AQ81" s="78"/>
      <c r="AR81" s="78"/>
      <c r="AS81" s="78"/>
      <c r="AT81" s="78"/>
      <c r="AU81" s="78"/>
      <c r="AV81" s="78"/>
      <c r="AW81" s="78"/>
      <c r="AX81" s="78"/>
      <c r="AY81" s="78"/>
      <c r="AZ81" s="78"/>
      <c r="BA81" s="78"/>
      <c r="BB81" s="35"/>
      <c r="BC81" s="35"/>
      <c r="BD81" s="35"/>
      <c r="BE81" s="35"/>
      <c r="BF81" s="35"/>
      <c r="BG81" s="35"/>
      <c r="BH81" s="35"/>
      <c r="BI81" s="35"/>
      <c r="BJ81" s="35"/>
      <c r="BK81" s="35"/>
      <c r="BL81" s="35"/>
      <c r="BM81" s="35"/>
      <c r="BN81" s="35"/>
      <c r="BO81" s="35"/>
      <c r="BP81" s="35"/>
      <c r="BQ81" s="35"/>
      <c r="BR81" s="35"/>
      <c r="BS81" s="35"/>
      <c r="BT81" s="35"/>
      <c r="BU81" s="35"/>
      <c r="BV81" s="35"/>
      <c r="BW81" s="35"/>
      <c r="BX81" s="157"/>
      <c r="BY81" s="157"/>
      <c r="BZ81" s="157"/>
      <c r="CA81" s="157"/>
      <c r="CB81" s="157"/>
      <c r="CC81" s="157"/>
      <c r="CD81" s="157"/>
      <c r="CE81" s="121"/>
      <c r="CF81" s="121"/>
      <c r="CG81" s="121"/>
      <c r="CH81" s="121"/>
      <c r="CI81" s="121"/>
      <c r="CJ81" s="121"/>
      <c r="CK81" s="121"/>
      <c r="CL81" s="121"/>
      <c r="CM81" s="121"/>
      <c r="CN81" s="121"/>
      <c r="CO81" s="121"/>
      <c r="CP81" s="121"/>
      <c r="CQ81" s="121"/>
      <c r="CR81" s="121"/>
      <c r="CS81" s="121"/>
      <c r="CT81" s="121"/>
      <c r="CU81" s="121"/>
      <c r="CV81" s="121"/>
      <c r="CW81" s="121"/>
      <c r="CX81" s="121"/>
      <c r="CY81" s="121"/>
      <c r="CZ81" s="121"/>
      <c r="DA81" s="121"/>
      <c r="DB81" s="121"/>
      <c r="DC81" s="121"/>
      <c r="DD81" s="121"/>
      <c r="DE81" s="121"/>
      <c r="DF81" s="121"/>
      <c r="DG81" s="121"/>
      <c r="DH81" s="121"/>
      <c r="DI81" s="121"/>
      <c r="DJ81" s="121"/>
      <c r="DK81" s="121"/>
      <c r="DL81" s="121"/>
      <c r="DM81" s="121"/>
      <c r="DN81" s="121"/>
      <c r="DO81" s="121"/>
      <c r="DP81" s="121"/>
      <c r="DQ81" s="121"/>
      <c r="DR81" s="121"/>
      <c r="DS81" s="121"/>
      <c r="DT81" s="121"/>
      <c r="DU81" s="121"/>
      <c r="DV81" s="121"/>
      <c r="DW81" s="121"/>
      <c r="DX81" s="121"/>
      <c r="DY81" s="121"/>
      <c r="DZ81" s="121"/>
      <c r="EA81" s="121"/>
      <c r="EB81" s="121"/>
      <c r="EC81" s="121"/>
      <c r="ED81" s="121"/>
      <c r="EE81" s="121"/>
      <c r="EF81" s="121"/>
      <c r="EG81" s="121"/>
      <c r="EH81" s="121"/>
      <c r="EI81" s="121"/>
      <c r="EJ81" s="121"/>
      <c r="EK81" s="121"/>
      <c r="EL81" s="121"/>
      <c r="EM81" s="121"/>
      <c r="EN81" s="121"/>
      <c r="EO81" s="121"/>
      <c r="EP81" s="121"/>
      <c r="EQ81" s="121"/>
      <c r="ER81" s="121"/>
      <c r="ES81" s="121"/>
      <c r="ET81" s="121"/>
      <c r="EU81" s="121"/>
      <c r="EV81" s="121"/>
      <c r="EW81" s="121"/>
      <c r="EX81" s="121"/>
      <c r="EY81" s="121"/>
      <c r="EZ81" s="121"/>
      <c r="FA81" s="121"/>
      <c r="FB81" s="121"/>
      <c r="FC81" s="121"/>
      <c r="FD81" s="121"/>
      <c r="FE81" s="121"/>
      <c r="FF81" s="121"/>
      <c r="FG81" s="121"/>
      <c r="FH81" s="121"/>
      <c r="FI81" s="121"/>
      <c r="FJ81" s="121"/>
      <c r="FK81" s="121"/>
      <c r="FL81" s="121"/>
      <c r="FM81" s="121"/>
      <c r="FN81" s="121"/>
      <c r="FO81" s="121"/>
      <c r="FP81" s="121"/>
      <c r="FQ81" s="121"/>
      <c r="FR81" s="121"/>
      <c r="FS81" s="121"/>
      <c r="FT81" s="121"/>
      <c r="FU81" s="121"/>
      <c r="FV81" s="121"/>
      <c r="FW81" s="121"/>
      <c r="FX81" s="121"/>
      <c r="FY81" s="121"/>
      <c r="FZ81" s="121"/>
      <c r="GA81" s="121"/>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121"/>
      <c r="JN81" s="121"/>
      <c r="JO81" s="121"/>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row>
    <row r="82" spans="1:333" s="43" customFormat="1" ht="15" customHeight="1">
      <c r="A82" s="349"/>
      <c r="B82" s="417"/>
      <c r="C82" s="40" t="s">
        <v>289</v>
      </c>
      <c r="D82" s="11" t="s">
        <v>48</v>
      </c>
      <c r="E82" s="11" t="s">
        <v>49</v>
      </c>
      <c r="F82" s="41" t="s">
        <v>325</v>
      </c>
      <c r="G82" s="252"/>
      <c r="H82" s="269"/>
      <c r="I82" s="60" t="s">
        <v>216</v>
      </c>
      <c r="J82" s="42" t="s">
        <v>40</v>
      </c>
      <c r="K82" s="42" t="s">
        <v>75</v>
      </c>
      <c r="L82" s="42" t="s">
        <v>159</v>
      </c>
      <c r="M82" s="172" t="s">
        <v>213</v>
      </c>
      <c r="N82" s="310" t="s">
        <v>376</v>
      </c>
      <c r="O82" s="193"/>
      <c r="P82" s="71"/>
      <c r="Q82" s="71"/>
      <c r="R82" s="71"/>
      <c r="S82" s="71"/>
      <c r="T82" s="71"/>
      <c r="U82" s="71"/>
      <c r="V82" s="71"/>
      <c r="W82" s="71"/>
      <c r="X82" s="71"/>
      <c r="Y82" s="71"/>
      <c r="Z82" s="71"/>
      <c r="AA82" s="71"/>
      <c r="AB82" s="71"/>
      <c r="AC82" s="71"/>
      <c r="AD82" s="71"/>
      <c r="AE82" s="71"/>
      <c r="AF82" s="71"/>
      <c r="AG82" s="71"/>
      <c r="AH82" s="71"/>
      <c r="AI82" s="71"/>
      <c r="AJ82" s="71"/>
      <c r="AK82" s="71"/>
      <c r="AL82" s="71"/>
      <c r="AM82" s="71"/>
      <c r="AN82" s="71">
        <v>12.833286778269722</v>
      </c>
      <c r="AO82" s="71">
        <v>12.793182757087628</v>
      </c>
      <c r="AP82" s="71">
        <v>12.753078735905536</v>
      </c>
      <c r="AQ82" s="71">
        <v>12.712974714723442</v>
      </c>
      <c r="AR82" s="71">
        <v>12.67287069354135</v>
      </c>
      <c r="AS82" s="71">
        <v>12.632766672359256</v>
      </c>
      <c r="AT82" s="71">
        <v>12.392142545266699</v>
      </c>
      <c r="AU82" s="71">
        <v>12.151518418174142</v>
      </c>
      <c r="AV82" s="71">
        <v>11.910894291081584</v>
      </c>
      <c r="AW82" s="71">
        <v>11.670270163989027</v>
      </c>
      <c r="AX82" s="71">
        <v>11.42964603689647</v>
      </c>
      <c r="AY82" s="71">
        <v>11.189021909803913</v>
      </c>
      <c r="AZ82" s="71">
        <v>10.948397782711355</v>
      </c>
      <c r="BA82" s="71">
        <v>10.707773655618798</v>
      </c>
      <c r="BB82" s="71">
        <v>10.467149528526241</v>
      </c>
      <c r="BC82" s="71">
        <v>10.226525401433683</v>
      </c>
      <c r="BD82" s="71">
        <v>10.166369369660543</v>
      </c>
      <c r="BE82" s="71">
        <v>10.106213337887406</v>
      </c>
      <c r="BF82" s="71">
        <v>10.046057306114266</v>
      </c>
      <c r="BG82" s="71">
        <v>9.9859012743411277</v>
      </c>
      <c r="BH82" s="71">
        <v>9.925745242567988</v>
      </c>
      <c r="BI82" s="71"/>
      <c r="BJ82" s="71"/>
      <c r="BK82" s="71"/>
      <c r="BL82" s="71"/>
      <c r="BM82" s="71"/>
      <c r="BN82" s="71"/>
      <c r="BO82" s="71"/>
      <c r="BP82" s="71"/>
      <c r="BQ82" s="71"/>
      <c r="BR82" s="71"/>
      <c r="BS82" s="71"/>
      <c r="BT82" s="71"/>
      <c r="BU82" s="71"/>
      <c r="BV82" s="71"/>
      <c r="BW82" s="71"/>
      <c r="BX82" s="157"/>
      <c r="BY82" s="157"/>
      <c r="BZ82" s="157"/>
      <c r="CA82" s="157"/>
      <c r="CB82" s="157"/>
      <c r="CC82" s="157"/>
      <c r="CD82" s="157"/>
      <c r="CE82" s="160"/>
      <c r="CF82" s="160"/>
      <c r="CG82" s="160"/>
      <c r="CH82" s="160"/>
      <c r="CI82" s="160"/>
      <c r="CJ82" s="160"/>
      <c r="CK82" s="160"/>
      <c r="CL82" s="160"/>
      <c r="CM82" s="160"/>
      <c r="CN82" s="160"/>
      <c r="CO82" s="160"/>
      <c r="CP82" s="160"/>
      <c r="CQ82" s="160"/>
      <c r="CR82" s="160"/>
      <c r="CS82" s="160"/>
      <c r="CT82" s="160"/>
      <c r="CU82" s="160"/>
      <c r="CV82" s="160"/>
      <c r="CW82" s="160"/>
      <c r="CX82" s="160"/>
      <c r="CY82" s="160"/>
      <c r="CZ82" s="160"/>
      <c r="DA82" s="160"/>
      <c r="DB82" s="160"/>
      <c r="DC82" s="160"/>
      <c r="DD82" s="160"/>
      <c r="DE82" s="160"/>
      <c r="DF82" s="160"/>
      <c r="DG82" s="160"/>
      <c r="DH82" s="160"/>
      <c r="DI82" s="160"/>
      <c r="DJ82" s="160"/>
      <c r="DK82" s="160"/>
      <c r="DL82" s="160"/>
      <c r="DM82" s="160"/>
      <c r="DN82" s="160"/>
      <c r="DO82" s="160"/>
      <c r="DP82" s="160"/>
      <c r="DQ82" s="160"/>
      <c r="DR82" s="160"/>
      <c r="DS82" s="160"/>
      <c r="DT82" s="160"/>
      <c r="DU82" s="160"/>
      <c r="DV82" s="160"/>
      <c r="DW82" s="160"/>
      <c r="DX82" s="160"/>
      <c r="DY82" s="160"/>
      <c r="DZ82" s="160"/>
      <c r="EA82" s="160"/>
      <c r="EB82" s="160"/>
      <c r="EC82" s="160"/>
      <c r="ED82" s="160"/>
      <c r="EE82" s="160"/>
      <c r="EF82" s="160"/>
      <c r="EG82" s="160"/>
      <c r="EH82" s="160"/>
      <c r="EI82" s="160"/>
      <c r="EJ82" s="160"/>
      <c r="EK82" s="160"/>
      <c r="EL82" s="160"/>
      <c r="EM82" s="160"/>
      <c r="EN82" s="160"/>
      <c r="EO82" s="160"/>
      <c r="EP82" s="160"/>
      <c r="EQ82" s="160"/>
      <c r="ER82" s="160"/>
      <c r="ES82" s="160"/>
      <c r="ET82" s="160"/>
      <c r="EU82" s="160"/>
      <c r="EV82" s="160"/>
      <c r="EW82" s="160"/>
      <c r="EX82" s="160"/>
      <c r="EY82" s="160"/>
      <c r="EZ82" s="160"/>
      <c r="FA82" s="160"/>
      <c r="FB82" s="160"/>
      <c r="FC82" s="160"/>
      <c r="FD82" s="160"/>
      <c r="FE82" s="160"/>
      <c r="FF82" s="160"/>
      <c r="FG82" s="160"/>
      <c r="FH82" s="160"/>
      <c r="FI82" s="160"/>
      <c r="FJ82" s="160"/>
      <c r="FK82" s="160"/>
      <c r="FL82" s="160"/>
      <c r="FM82" s="160"/>
      <c r="FN82" s="160"/>
      <c r="FO82" s="160"/>
      <c r="FP82" s="160"/>
      <c r="FQ82" s="160"/>
      <c r="FR82" s="160"/>
      <c r="FS82" s="160"/>
      <c r="FT82" s="160"/>
      <c r="FU82" s="160"/>
      <c r="FV82" s="160"/>
      <c r="FW82" s="160"/>
      <c r="FX82" s="160"/>
      <c r="FY82" s="160"/>
      <c r="FZ82" s="160"/>
      <c r="GA82" s="160"/>
      <c r="GB82" s="160"/>
      <c r="GC82" s="160"/>
      <c r="GD82" s="160"/>
      <c r="GE82" s="160"/>
      <c r="GF82" s="160"/>
      <c r="GG82" s="160"/>
      <c r="GH82" s="160"/>
      <c r="GI82" s="160"/>
      <c r="GJ82" s="160"/>
      <c r="GK82" s="160"/>
      <c r="GL82" s="160"/>
      <c r="GM82" s="160"/>
      <c r="GN82" s="160"/>
      <c r="GO82" s="160"/>
      <c r="GP82" s="160"/>
      <c r="GQ82" s="160"/>
      <c r="GR82" s="160"/>
      <c r="GS82" s="160"/>
      <c r="GT82" s="160"/>
      <c r="GU82" s="160"/>
      <c r="GV82" s="160"/>
      <c r="GW82" s="160"/>
      <c r="GX82" s="160"/>
      <c r="GY82" s="160"/>
      <c r="GZ82" s="160"/>
      <c r="HA82" s="160"/>
      <c r="HB82" s="160"/>
      <c r="HC82" s="160"/>
      <c r="HD82" s="160"/>
      <c r="HE82" s="160"/>
      <c r="HF82" s="160"/>
      <c r="HG82" s="160"/>
      <c r="HH82" s="160"/>
      <c r="HI82" s="160"/>
      <c r="HJ82" s="160"/>
      <c r="HK82" s="160"/>
      <c r="HL82" s="160"/>
      <c r="HM82" s="160"/>
      <c r="HN82" s="160"/>
      <c r="HO82" s="160"/>
      <c r="HP82" s="160"/>
      <c r="HQ82" s="160"/>
      <c r="HR82" s="160"/>
      <c r="HS82" s="160"/>
      <c r="HT82" s="160"/>
      <c r="HU82" s="160"/>
      <c r="HV82" s="160"/>
      <c r="HW82" s="160"/>
      <c r="HX82" s="160"/>
      <c r="HY82" s="160"/>
      <c r="HZ82" s="160"/>
      <c r="IA82" s="160"/>
      <c r="IB82" s="160"/>
      <c r="IC82" s="160"/>
      <c r="ID82" s="160"/>
      <c r="IE82" s="160"/>
      <c r="IF82" s="160"/>
      <c r="IG82" s="160"/>
      <c r="IH82" s="160"/>
      <c r="II82" s="160"/>
      <c r="IJ82" s="160"/>
      <c r="IK82" s="160"/>
      <c r="IL82" s="160"/>
      <c r="IM82" s="160"/>
      <c r="IN82" s="160"/>
      <c r="IO82" s="160"/>
      <c r="IP82" s="160"/>
      <c r="IQ82" s="160"/>
      <c r="IR82" s="160"/>
      <c r="IS82" s="160"/>
      <c r="IT82" s="160"/>
      <c r="IU82" s="160"/>
      <c r="IV82" s="160"/>
      <c r="IW82" s="160"/>
      <c r="IX82" s="160"/>
      <c r="IY82" s="160"/>
      <c r="IZ82" s="160"/>
      <c r="JA82" s="160"/>
      <c r="JB82" s="160"/>
      <c r="JC82" s="160"/>
      <c r="JD82" s="160"/>
      <c r="JE82" s="160"/>
      <c r="JF82" s="160"/>
      <c r="JG82" s="160"/>
      <c r="JH82" s="160"/>
      <c r="JI82" s="160"/>
      <c r="JJ82" s="160"/>
      <c r="JK82" s="160"/>
      <c r="JL82" s="160"/>
      <c r="JM82" s="160"/>
      <c r="JN82" s="160"/>
      <c r="JO82" s="160"/>
      <c r="JP82" s="160"/>
      <c r="JQ82" s="160"/>
      <c r="JR82" s="160"/>
      <c r="JS82" s="160"/>
      <c r="JT82" s="160"/>
      <c r="JU82" s="160"/>
      <c r="JV82" s="160"/>
      <c r="JW82" s="160"/>
      <c r="JX82" s="160"/>
      <c r="JY82" s="160"/>
      <c r="JZ82" s="160"/>
      <c r="KA82" s="160"/>
      <c r="KB82" s="160"/>
      <c r="KC82" s="160"/>
      <c r="KD82" s="160"/>
      <c r="KE82" s="160"/>
      <c r="KF82" s="160"/>
      <c r="KG82" s="160"/>
      <c r="KH82" s="160"/>
      <c r="KI82" s="160"/>
      <c r="KJ82" s="160"/>
      <c r="KK82" s="160"/>
      <c r="KL82" s="160"/>
      <c r="KM82" s="160"/>
      <c r="KN82" s="160"/>
      <c r="KO82" s="160"/>
      <c r="KP82" s="160"/>
      <c r="KQ82" s="160"/>
      <c r="KR82" s="160"/>
      <c r="KS82" s="160"/>
      <c r="KT82" s="160"/>
      <c r="KU82" s="160"/>
      <c r="KV82" s="160"/>
      <c r="KW82" s="160"/>
      <c r="KX82" s="160"/>
      <c r="KY82" s="160"/>
      <c r="KZ82" s="160"/>
      <c r="LA82" s="160"/>
      <c r="LB82" s="160"/>
      <c r="LC82" s="160"/>
      <c r="LD82" s="160"/>
      <c r="LE82" s="160"/>
      <c r="LF82" s="160"/>
      <c r="LG82" s="160"/>
      <c r="LH82" s="160"/>
      <c r="LI82" s="160"/>
      <c r="LJ82" s="160"/>
      <c r="LK82" s="160"/>
      <c r="LL82" s="160"/>
      <c r="LM82" s="160"/>
      <c r="LN82" s="160"/>
      <c r="LO82" s="160"/>
      <c r="LP82" s="160"/>
      <c r="LQ82" s="160"/>
      <c r="LR82" s="160"/>
      <c r="LS82" s="160"/>
      <c r="LT82" s="160"/>
      <c r="LU82" s="160"/>
    </row>
    <row r="83" spans="1:333" s="43" customFormat="1" ht="15" customHeight="1">
      <c r="A83" s="349"/>
      <c r="B83" s="417"/>
      <c r="C83" s="286" t="s">
        <v>344</v>
      </c>
      <c r="D83" s="287"/>
      <c r="E83" s="287"/>
      <c r="F83" s="288"/>
      <c r="G83" s="289"/>
      <c r="H83" s="290"/>
      <c r="I83" s="291"/>
      <c r="J83" s="149"/>
      <c r="K83" s="149"/>
      <c r="L83" s="149"/>
      <c r="M83" s="175"/>
      <c r="N83" s="311" t="s">
        <v>375</v>
      </c>
      <c r="O83" s="192"/>
      <c r="P83" s="150"/>
      <c r="Q83" s="150"/>
      <c r="R83" s="150"/>
      <c r="S83" s="150"/>
      <c r="T83" s="150"/>
      <c r="U83" s="150"/>
      <c r="V83" s="150"/>
      <c r="W83" s="150"/>
      <c r="X83" s="150"/>
      <c r="Y83" s="150"/>
      <c r="Z83" s="150"/>
      <c r="AA83" s="150"/>
      <c r="AB83" s="150"/>
      <c r="AC83" s="150"/>
      <c r="AD83" s="150"/>
      <c r="AE83" s="150"/>
      <c r="AF83" s="150"/>
      <c r="AG83" s="150"/>
      <c r="AH83" s="150"/>
      <c r="AI83" s="150"/>
      <c r="AJ83" s="150"/>
      <c r="AK83" s="150"/>
      <c r="AL83" s="150"/>
      <c r="AM83" s="150"/>
      <c r="AN83" s="150"/>
      <c r="AO83" s="150"/>
      <c r="AP83" s="150"/>
      <c r="AQ83" s="150"/>
      <c r="AR83" s="150">
        <v>13.517217602286973</v>
      </c>
      <c r="AS83" s="150">
        <v>13.424388905813712</v>
      </c>
      <c r="AT83" s="150">
        <v>13.327511203482837</v>
      </c>
      <c r="AU83" s="150">
        <v>13.230633501151962</v>
      </c>
      <c r="AV83" s="150">
        <v>13.133755798821086</v>
      </c>
      <c r="AW83" s="150">
        <v>13.036878096490211</v>
      </c>
      <c r="AX83" s="150">
        <v>12.940000394159339</v>
      </c>
      <c r="AY83" s="150">
        <v>12.802865014891429</v>
      </c>
      <c r="AZ83" s="150">
        <v>12.665729635623519</v>
      </c>
      <c r="BA83" s="150">
        <v>12.528594256355609</v>
      </c>
      <c r="BB83" s="150">
        <v>12.391458877087699</v>
      </c>
      <c r="BC83" s="150">
        <v>12.254323497819785</v>
      </c>
      <c r="BD83" s="150">
        <v>12.208877547811026</v>
      </c>
      <c r="BE83" s="150">
        <v>12.163431597802267</v>
      </c>
      <c r="BF83" s="150">
        <v>12.117985647793509</v>
      </c>
      <c r="BG83" s="150">
        <v>12.07253969778475</v>
      </c>
      <c r="BH83" s="150">
        <v>12.027093747775991</v>
      </c>
      <c r="BI83" s="150">
        <v>11.981647797767232</v>
      </c>
      <c r="BJ83" s="150">
        <v>11.936201847758474</v>
      </c>
      <c r="BK83" s="150">
        <v>11.890755897749715</v>
      </c>
      <c r="BL83" s="150">
        <v>11.845309947740956</v>
      </c>
      <c r="BM83" s="150">
        <v>11.799863997732198</v>
      </c>
      <c r="BN83" s="150">
        <v>11.754418047723439</v>
      </c>
      <c r="BO83" s="150">
        <v>11.70897209771468</v>
      </c>
      <c r="BP83" s="150">
        <v>11.663526147705921</v>
      </c>
      <c r="BQ83" s="150">
        <v>11.618080197697163</v>
      </c>
      <c r="BR83" s="150">
        <v>11.572634247688404</v>
      </c>
      <c r="BS83" s="150">
        <v>11.527188297679645</v>
      </c>
      <c r="BT83" s="150">
        <v>11.481742347670886</v>
      </c>
      <c r="BU83" s="150">
        <v>11.436296397662128</v>
      </c>
      <c r="BV83" s="150">
        <v>11.390850447653369</v>
      </c>
      <c r="BW83" s="150">
        <v>11.345404497644601</v>
      </c>
      <c r="BX83" s="157"/>
      <c r="BY83" s="157"/>
      <c r="BZ83" s="157"/>
      <c r="CA83" s="157"/>
      <c r="CB83" s="157"/>
      <c r="CC83" s="157"/>
      <c r="CD83" s="157"/>
      <c r="CE83" s="160"/>
      <c r="CF83" s="160"/>
      <c r="CG83" s="160"/>
      <c r="CH83" s="160"/>
      <c r="CI83" s="160"/>
      <c r="CJ83" s="160"/>
      <c r="CK83" s="160"/>
      <c r="CL83" s="160"/>
      <c r="CM83" s="160"/>
      <c r="CN83" s="160"/>
      <c r="CO83" s="160"/>
      <c r="CP83" s="160"/>
      <c r="CQ83" s="160"/>
      <c r="CR83" s="160"/>
      <c r="CS83" s="160"/>
      <c r="CT83" s="160"/>
      <c r="CU83" s="160"/>
      <c r="CV83" s="160"/>
      <c r="CW83" s="160"/>
      <c r="CX83" s="160"/>
      <c r="CY83" s="160"/>
      <c r="CZ83" s="160"/>
      <c r="DA83" s="160"/>
      <c r="DB83" s="160"/>
      <c r="DC83" s="160"/>
      <c r="DD83" s="160"/>
      <c r="DE83" s="160"/>
      <c r="DF83" s="160"/>
      <c r="DG83" s="160"/>
      <c r="DH83" s="160"/>
      <c r="DI83" s="160"/>
      <c r="DJ83" s="160"/>
      <c r="DK83" s="160"/>
      <c r="DL83" s="160"/>
      <c r="DM83" s="160"/>
      <c r="DN83" s="160"/>
      <c r="DO83" s="160"/>
      <c r="DP83" s="160"/>
      <c r="DQ83" s="160"/>
      <c r="DR83" s="160"/>
      <c r="DS83" s="160"/>
      <c r="DT83" s="160"/>
      <c r="DU83" s="160"/>
      <c r="DV83" s="160"/>
      <c r="DW83" s="160"/>
      <c r="DX83" s="160"/>
      <c r="DY83" s="160"/>
      <c r="DZ83" s="160"/>
      <c r="EA83" s="160"/>
      <c r="EB83" s="160"/>
      <c r="EC83" s="160"/>
      <c r="ED83" s="160"/>
      <c r="EE83" s="160"/>
      <c r="EF83" s="160"/>
      <c r="EG83" s="160"/>
      <c r="EH83" s="160"/>
      <c r="EI83" s="160"/>
      <c r="EJ83" s="160"/>
      <c r="EK83" s="160"/>
      <c r="EL83" s="160"/>
      <c r="EM83" s="160"/>
      <c r="EN83" s="160"/>
      <c r="EO83" s="160"/>
      <c r="EP83" s="160"/>
      <c r="EQ83" s="160"/>
      <c r="ER83" s="160"/>
      <c r="ES83" s="160"/>
      <c r="ET83" s="160"/>
      <c r="EU83" s="160"/>
      <c r="EV83" s="160"/>
      <c r="EW83" s="160"/>
      <c r="EX83" s="160"/>
      <c r="EY83" s="160"/>
      <c r="EZ83" s="160"/>
      <c r="FA83" s="160"/>
      <c r="FB83" s="160"/>
      <c r="FC83" s="160"/>
      <c r="FD83" s="160"/>
      <c r="FE83" s="160"/>
      <c r="FF83" s="160"/>
      <c r="FG83" s="160"/>
      <c r="FH83" s="160"/>
      <c r="FI83" s="160"/>
      <c r="FJ83" s="160"/>
      <c r="FK83" s="160"/>
      <c r="FL83" s="160"/>
      <c r="FM83" s="160"/>
      <c r="FN83" s="160"/>
      <c r="FO83" s="160"/>
      <c r="FP83" s="160"/>
      <c r="FQ83" s="160"/>
      <c r="FR83" s="160"/>
      <c r="FS83" s="160"/>
      <c r="FT83" s="160"/>
      <c r="FU83" s="160"/>
      <c r="FV83" s="160"/>
      <c r="FW83" s="160"/>
      <c r="FX83" s="160"/>
      <c r="FY83" s="160"/>
      <c r="FZ83" s="160"/>
      <c r="GA83" s="160"/>
      <c r="GB83" s="160"/>
      <c r="GC83" s="160"/>
      <c r="GD83" s="160"/>
      <c r="GE83" s="160"/>
      <c r="GF83" s="160"/>
      <c r="GG83" s="160"/>
      <c r="GH83" s="160"/>
      <c r="GI83" s="160"/>
      <c r="GJ83" s="160"/>
      <c r="GK83" s="160"/>
      <c r="GL83" s="160"/>
      <c r="GM83" s="160"/>
      <c r="GN83" s="160"/>
      <c r="GO83" s="160"/>
      <c r="GP83" s="160"/>
      <c r="GQ83" s="160"/>
      <c r="GR83" s="160"/>
      <c r="GS83" s="160"/>
      <c r="GT83" s="160"/>
      <c r="GU83" s="160"/>
      <c r="GV83" s="160"/>
      <c r="GW83" s="160"/>
      <c r="GX83" s="160"/>
      <c r="GY83" s="160"/>
      <c r="GZ83" s="160"/>
      <c r="HA83" s="160"/>
      <c r="HB83" s="160"/>
      <c r="HC83" s="160"/>
      <c r="HD83" s="160"/>
      <c r="HE83" s="160"/>
      <c r="HF83" s="160"/>
      <c r="HG83" s="160"/>
      <c r="HH83" s="160"/>
      <c r="HI83" s="160"/>
      <c r="HJ83" s="160"/>
      <c r="HK83" s="160"/>
      <c r="HL83" s="160"/>
      <c r="HM83" s="160"/>
      <c r="HN83" s="160"/>
      <c r="HO83" s="160"/>
      <c r="HP83" s="160"/>
      <c r="HQ83" s="160"/>
      <c r="HR83" s="160"/>
      <c r="HS83" s="160"/>
      <c r="HT83" s="160"/>
      <c r="HU83" s="160"/>
      <c r="HV83" s="160"/>
      <c r="HW83" s="160"/>
      <c r="HX83" s="160"/>
      <c r="HY83" s="160"/>
      <c r="HZ83" s="160"/>
      <c r="IA83" s="160"/>
      <c r="IB83" s="160"/>
      <c r="IC83" s="160"/>
      <c r="ID83" s="160"/>
      <c r="IE83" s="160"/>
      <c r="IF83" s="160"/>
      <c r="IG83" s="160"/>
      <c r="IH83" s="160"/>
      <c r="II83" s="160"/>
      <c r="IJ83" s="160"/>
      <c r="IK83" s="160"/>
      <c r="IL83" s="160"/>
      <c r="IM83" s="160"/>
      <c r="IN83" s="160"/>
      <c r="IO83" s="160"/>
      <c r="IP83" s="160"/>
      <c r="IQ83" s="160"/>
      <c r="IR83" s="160"/>
      <c r="IS83" s="160"/>
      <c r="IT83" s="160"/>
      <c r="IU83" s="160"/>
      <c r="IV83" s="160"/>
      <c r="IW83" s="160"/>
      <c r="IX83" s="160"/>
      <c r="IY83" s="160"/>
      <c r="IZ83" s="160"/>
      <c r="JA83" s="160"/>
      <c r="JB83" s="160"/>
      <c r="JC83" s="160"/>
      <c r="JD83" s="160"/>
      <c r="JE83" s="160"/>
      <c r="JF83" s="160"/>
      <c r="JG83" s="160"/>
      <c r="JH83" s="160"/>
      <c r="JI83" s="160"/>
      <c r="JJ83" s="160"/>
      <c r="JK83" s="160"/>
      <c r="JL83" s="160"/>
      <c r="JM83" s="160"/>
      <c r="JN83" s="160"/>
      <c r="JO83" s="160"/>
      <c r="JP83" s="160"/>
      <c r="JQ83" s="160"/>
      <c r="JR83" s="160"/>
      <c r="JS83" s="160"/>
      <c r="JT83" s="160"/>
      <c r="JU83" s="160"/>
      <c r="JV83" s="160"/>
      <c r="JW83" s="160"/>
      <c r="JX83" s="160"/>
      <c r="JY83" s="160"/>
      <c r="JZ83" s="160"/>
      <c r="KA83" s="160"/>
      <c r="KB83" s="160"/>
      <c r="KC83" s="160"/>
      <c r="KD83" s="160"/>
      <c r="KE83" s="160"/>
      <c r="KF83" s="160"/>
      <c r="KG83" s="160"/>
      <c r="KH83" s="160"/>
      <c r="KI83" s="160"/>
      <c r="KJ83" s="160"/>
      <c r="KK83" s="160"/>
      <c r="KL83" s="160"/>
      <c r="KM83" s="160"/>
      <c r="KN83" s="160"/>
      <c r="KO83" s="160"/>
      <c r="KP83" s="160"/>
      <c r="KQ83" s="160"/>
      <c r="KR83" s="160"/>
      <c r="KS83" s="160"/>
      <c r="KT83" s="160"/>
      <c r="KU83" s="160"/>
      <c r="KV83" s="160"/>
      <c r="KW83" s="160"/>
      <c r="KX83" s="160"/>
      <c r="KY83" s="160"/>
      <c r="KZ83" s="160"/>
      <c r="LA83" s="160"/>
      <c r="LB83" s="160"/>
      <c r="LC83" s="160"/>
      <c r="LD83" s="160"/>
      <c r="LE83" s="160"/>
      <c r="LF83" s="160"/>
      <c r="LG83" s="160"/>
      <c r="LH83" s="160"/>
      <c r="LI83" s="160"/>
      <c r="LJ83" s="160"/>
      <c r="LK83" s="160"/>
      <c r="LL83" s="160"/>
      <c r="LM83" s="160"/>
      <c r="LN83" s="160"/>
      <c r="LO83" s="160"/>
      <c r="LP83" s="160"/>
      <c r="LQ83" s="160"/>
      <c r="LR83" s="160"/>
      <c r="LS83" s="160"/>
      <c r="LT83" s="160"/>
      <c r="LU83" s="160"/>
    </row>
    <row r="84" spans="1:333" s="39" customFormat="1" ht="15">
      <c r="A84" s="349"/>
      <c r="B84" s="417"/>
      <c r="C84" s="321" t="s">
        <v>290</v>
      </c>
      <c r="D84" s="152" t="s">
        <v>12</v>
      </c>
      <c r="E84" s="8" t="s">
        <v>13</v>
      </c>
      <c r="F84" s="38" t="s">
        <v>325</v>
      </c>
      <c r="G84" s="21" t="s">
        <v>335</v>
      </c>
      <c r="H84" s="257" t="s">
        <v>336</v>
      </c>
      <c r="I84" s="33" t="s">
        <v>216</v>
      </c>
      <c r="J84" s="34" t="s">
        <v>40</v>
      </c>
      <c r="K84" s="35" t="s">
        <v>73</v>
      </c>
      <c r="L84" s="35" t="s">
        <v>159</v>
      </c>
      <c r="M84" s="174"/>
      <c r="N84" s="223"/>
      <c r="O84" s="190"/>
      <c r="P84" s="78"/>
      <c r="Q84" s="78"/>
      <c r="R84" s="78"/>
      <c r="S84" s="78"/>
      <c r="T84" s="78"/>
      <c r="U84" s="78"/>
      <c r="V84" s="78"/>
      <c r="W84" s="78"/>
      <c r="X84" s="78"/>
      <c r="Y84" s="78">
        <v>13.279236765725502</v>
      </c>
      <c r="Z84" s="78">
        <v>13.10041277893896</v>
      </c>
      <c r="AA84" s="78">
        <v>14.318325783288657</v>
      </c>
      <c r="AB84" s="78">
        <v>13.0276369266589</v>
      </c>
      <c r="AC84" s="78">
        <v>14.388159732451482</v>
      </c>
      <c r="AD84" s="78">
        <v>14.063671228759597</v>
      </c>
      <c r="AE84" s="78">
        <v>14.703337641040052</v>
      </c>
      <c r="AF84" s="78">
        <v>13.750595959827535</v>
      </c>
      <c r="AG84" s="78">
        <v>14.135031841787415</v>
      </c>
      <c r="AH84" s="78">
        <v>14.143042491441392</v>
      </c>
      <c r="AI84" s="78">
        <v>12.380248165298308</v>
      </c>
      <c r="AJ84" s="78">
        <v>13.156605425878734</v>
      </c>
      <c r="AK84" s="78">
        <v>12.963840760799012</v>
      </c>
      <c r="AL84" s="78">
        <v>12.559072349655681</v>
      </c>
      <c r="AM84" s="78">
        <v>11.602695282680948</v>
      </c>
      <c r="AN84" s="78">
        <v>11.697546348757021</v>
      </c>
      <c r="AO84" s="78">
        <v>11.653459981766693</v>
      </c>
      <c r="AP84" s="78">
        <v>11.809580435992849</v>
      </c>
      <c r="AQ84" s="78"/>
      <c r="AR84" s="78"/>
      <c r="AS84" s="78"/>
      <c r="AT84" s="78"/>
      <c r="AU84" s="78"/>
      <c r="AV84" s="78"/>
      <c r="AW84" s="78"/>
      <c r="AX84" s="78"/>
      <c r="AY84" s="78"/>
      <c r="AZ84" s="78"/>
      <c r="BA84" s="78"/>
      <c r="BB84" s="35"/>
      <c r="BC84" s="35"/>
      <c r="BD84" s="35"/>
      <c r="BE84" s="35"/>
      <c r="BF84" s="35"/>
      <c r="BG84" s="35"/>
      <c r="BH84" s="35"/>
      <c r="BI84" s="35"/>
      <c r="BJ84" s="35"/>
      <c r="BK84" s="35"/>
      <c r="BL84" s="35"/>
      <c r="BM84" s="35"/>
      <c r="BN84" s="35"/>
      <c r="BO84" s="35"/>
      <c r="BP84" s="35"/>
      <c r="BQ84" s="35"/>
      <c r="BR84" s="35"/>
      <c r="BS84" s="35"/>
      <c r="BT84" s="35"/>
      <c r="BU84" s="35"/>
      <c r="BV84" s="35"/>
      <c r="BW84" s="35"/>
      <c r="BX84" s="157"/>
      <c r="BY84" s="157"/>
      <c r="BZ84" s="157"/>
      <c r="CA84" s="157"/>
      <c r="CB84" s="157"/>
      <c r="CC84" s="157"/>
      <c r="CD84" s="157"/>
      <c r="CE84" s="121"/>
      <c r="CF84" s="121"/>
      <c r="CG84" s="121"/>
      <c r="CH84" s="121"/>
      <c r="CI84" s="121"/>
      <c r="CJ84" s="121"/>
      <c r="CK84" s="121"/>
      <c r="CL84" s="121"/>
      <c r="CM84" s="121"/>
      <c r="CN84" s="121"/>
      <c r="CO84" s="121"/>
      <c r="CP84" s="121"/>
      <c r="CQ84" s="121"/>
      <c r="CR84" s="121"/>
      <c r="CS84" s="121"/>
      <c r="CT84" s="121"/>
      <c r="CU84" s="121"/>
      <c r="CV84" s="121"/>
      <c r="CW84" s="121"/>
      <c r="CX84" s="121"/>
      <c r="CY84" s="121"/>
      <c r="CZ84" s="121"/>
      <c r="DA84" s="121"/>
      <c r="DB84" s="121"/>
      <c r="DC84" s="121"/>
      <c r="DD84" s="121"/>
      <c r="DE84" s="121"/>
      <c r="DF84" s="121"/>
      <c r="DG84" s="121"/>
      <c r="DH84" s="121"/>
      <c r="DI84" s="121"/>
      <c r="DJ84" s="121"/>
      <c r="DK84" s="121"/>
      <c r="DL84" s="121"/>
      <c r="DM84" s="121"/>
      <c r="DN84" s="121"/>
      <c r="DO84" s="121"/>
      <c r="DP84" s="121"/>
      <c r="DQ84" s="121"/>
      <c r="DR84" s="121"/>
      <c r="DS84" s="121"/>
      <c r="DT84" s="121"/>
      <c r="DU84" s="121"/>
      <c r="DV84" s="121"/>
      <c r="DW84" s="121"/>
      <c r="DX84" s="121"/>
      <c r="DY84" s="121"/>
      <c r="DZ84" s="121"/>
      <c r="EA84" s="121"/>
      <c r="EB84" s="121"/>
      <c r="EC84" s="121"/>
      <c r="ED84" s="121"/>
      <c r="EE84" s="121"/>
      <c r="EF84" s="121"/>
      <c r="EG84" s="121"/>
      <c r="EH84" s="121"/>
      <c r="EI84" s="121"/>
      <c r="EJ84" s="121"/>
      <c r="EK84" s="121"/>
      <c r="EL84" s="121"/>
      <c r="EM84" s="121"/>
      <c r="EN84" s="121"/>
      <c r="EO84" s="121"/>
      <c r="EP84" s="121"/>
      <c r="EQ84" s="121"/>
      <c r="ER84" s="121"/>
      <c r="ES84" s="121"/>
      <c r="ET84" s="121"/>
      <c r="EU84" s="121"/>
      <c r="EV84" s="121"/>
      <c r="EW84" s="121"/>
      <c r="EX84" s="121"/>
      <c r="EY84" s="121"/>
      <c r="EZ84" s="121"/>
      <c r="FA84" s="121"/>
      <c r="FB84" s="121"/>
      <c r="FC84" s="121"/>
      <c r="FD84" s="121"/>
      <c r="FE84" s="121"/>
      <c r="FF84" s="121"/>
      <c r="FG84" s="121"/>
      <c r="FH84" s="121"/>
      <c r="FI84" s="121"/>
      <c r="FJ84" s="121"/>
      <c r="FK84" s="121"/>
      <c r="FL84" s="121"/>
      <c r="FM84" s="121"/>
      <c r="FN84" s="121"/>
      <c r="FO84" s="121"/>
      <c r="FP84" s="121"/>
      <c r="FQ84" s="121"/>
      <c r="FR84" s="121"/>
      <c r="FS84" s="121"/>
      <c r="FT84" s="121"/>
      <c r="FU84" s="121"/>
      <c r="FV84" s="121"/>
      <c r="FW84" s="121"/>
      <c r="FX84" s="121"/>
      <c r="FY84" s="121"/>
      <c r="FZ84" s="121"/>
      <c r="GA84" s="121"/>
      <c r="GB84" s="121"/>
      <c r="GC84" s="121"/>
      <c r="GD84" s="121"/>
      <c r="GE84" s="121"/>
      <c r="GF84" s="121"/>
      <c r="GG84" s="121"/>
      <c r="GH84" s="121"/>
      <c r="GI84" s="121"/>
      <c r="GJ84" s="121"/>
      <c r="GK84" s="121"/>
      <c r="GL84" s="121"/>
      <c r="GM84" s="121"/>
      <c r="GN84" s="121"/>
      <c r="GO84" s="121"/>
      <c r="GP84" s="121"/>
      <c r="GQ84" s="121"/>
      <c r="GR84" s="121"/>
      <c r="GS84" s="121"/>
      <c r="GT84" s="121"/>
      <c r="GU84" s="121"/>
      <c r="GV84" s="121"/>
      <c r="GW84" s="121"/>
      <c r="GX84" s="121"/>
      <c r="GY84" s="121"/>
      <c r="GZ84" s="121"/>
      <c r="HA84" s="121"/>
      <c r="HB84" s="121"/>
      <c r="HC84" s="121"/>
      <c r="HD84" s="121"/>
      <c r="HE84" s="121"/>
      <c r="HF84" s="121"/>
      <c r="HG84" s="121"/>
      <c r="HH84" s="121"/>
      <c r="HI84" s="121"/>
      <c r="HJ84" s="121"/>
      <c r="HK84" s="121"/>
      <c r="HL84" s="121"/>
      <c r="HM84" s="121"/>
      <c r="HN84" s="121"/>
      <c r="HO84" s="121"/>
      <c r="HP84" s="121"/>
      <c r="HQ84" s="121"/>
      <c r="HR84" s="121"/>
      <c r="HS84" s="121"/>
      <c r="HT84" s="121"/>
      <c r="HU84" s="121"/>
      <c r="HV84" s="121"/>
      <c r="HW84" s="121"/>
      <c r="HX84" s="121"/>
      <c r="HY84" s="121"/>
      <c r="HZ84" s="121"/>
      <c r="IA84" s="121"/>
      <c r="IB84" s="121"/>
      <c r="IC84" s="121"/>
      <c r="ID84" s="121"/>
      <c r="IE84" s="121"/>
      <c r="IF84" s="121"/>
      <c r="IG84" s="121"/>
      <c r="IH84" s="121"/>
      <c r="II84" s="121"/>
      <c r="IJ84" s="121"/>
      <c r="IK84" s="121"/>
      <c r="IL84" s="121"/>
      <c r="IM84" s="121"/>
      <c r="IN84" s="121"/>
      <c r="IO84" s="121"/>
      <c r="IP84" s="121"/>
      <c r="IQ84" s="121"/>
      <c r="IR84" s="121"/>
      <c r="IS84" s="121"/>
      <c r="IT84" s="121"/>
      <c r="IU84" s="121"/>
      <c r="IV84" s="121"/>
      <c r="IW84" s="121"/>
      <c r="IX84" s="121"/>
      <c r="IY84" s="121"/>
      <c r="IZ84" s="121"/>
      <c r="JA84" s="121"/>
      <c r="JB84" s="121"/>
      <c r="JC84" s="121"/>
      <c r="JD84" s="121"/>
      <c r="JE84" s="121"/>
      <c r="JF84" s="121"/>
      <c r="JG84" s="121"/>
      <c r="JH84" s="121"/>
      <c r="JI84" s="121"/>
      <c r="JJ84" s="121"/>
      <c r="JK84" s="121"/>
      <c r="JL84" s="121"/>
      <c r="JM84" s="121"/>
      <c r="JN84" s="121"/>
      <c r="JO84" s="121"/>
      <c r="JP84" s="121"/>
      <c r="JQ84" s="121"/>
      <c r="JR84" s="121"/>
      <c r="JS84" s="121"/>
      <c r="JT84" s="121"/>
      <c r="JU84" s="121"/>
      <c r="JV84" s="121"/>
      <c r="JW84" s="121"/>
      <c r="JX84" s="121"/>
      <c r="JY84" s="121"/>
      <c r="JZ84" s="121"/>
      <c r="KA84" s="121"/>
      <c r="KB84" s="121"/>
      <c r="KC84" s="121"/>
      <c r="KD84" s="121"/>
      <c r="KE84" s="121"/>
      <c r="KF84" s="121"/>
      <c r="KG84" s="121"/>
      <c r="KH84" s="121"/>
      <c r="KI84" s="121"/>
      <c r="KJ84" s="121"/>
      <c r="KK84" s="121"/>
      <c r="KL84" s="121"/>
      <c r="KM84" s="121"/>
      <c r="KN84" s="121"/>
      <c r="KO84" s="121"/>
      <c r="KP84" s="121"/>
      <c r="KQ84" s="121"/>
      <c r="KR84" s="121"/>
      <c r="KS84" s="121"/>
      <c r="KT84" s="121"/>
      <c r="KU84" s="121"/>
      <c r="KV84" s="121"/>
      <c r="KW84" s="121"/>
      <c r="KX84" s="121"/>
      <c r="KY84" s="121"/>
      <c r="KZ84" s="121"/>
      <c r="LA84" s="121"/>
      <c r="LB84" s="121"/>
      <c r="LC84" s="121"/>
      <c r="LD84" s="121"/>
      <c r="LE84" s="121"/>
      <c r="LF84" s="121"/>
      <c r="LG84" s="121"/>
      <c r="LH84" s="121"/>
      <c r="LI84" s="121"/>
      <c r="LJ84" s="121"/>
      <c r="LK84" s="121"/>
      <c r="LL84" s="121"/>
      <c r="LM84" s="121"/>
      <c r="LN84" s="121"/>
      <c r="LO84" s="121"/>
      <c r="LP84" s="121"/>
      <c r="LQ84" s="121"/>
      <c r="LR84" s="121"/>
      <c r="LS84" s="121"/>
      <c r="LT84" s="121"/>
      <c r="LU84" s="121"/>
    </row>
    <row r="85" spans="1:333" s="39" customFormat="1" ht="12.75" hidden="1" customHeight="1">
      <c r="A85" s="349"/>
      <c r="B85" s="417"/>
      <c r="C85" s="321"/>
      <c r="D85" s="152" t="s">
        <v>15</v>
      </c>
      <c r="E85" s="8"/>
      <c r="F85" s="38"/>
      <c r="G85" s="38"/>
      <c r="H85" s="256"/>
      <c r="I85" s="33" t="s">
        <v>216</v>
      </c>
      <c r="J85" s="34"/>
      <c r="K85" s="35"/>
      <c r="L85" s="35"/>
      <c r="M85" s="174"/>
      <c r="N85" s="223"/>
      <c r="O85" s="190"/>
      <c r="P85" s="78"/>
      <c r="Q85" s="78"/>
      <c r="R85" s="78"/>
      <c r="S85" s="78"/>
      <c r="T85" s="78"/>
      <c r="U85" s="78"/>
      <c r="V85" s="78"/>
      <c r="W85" s="78"/>
      <c r="X85" s="78"/>
      <c r="Y85" s="78"/>
      <c r="Z85" s="78"/>
      <c r="AA85" s="78"/>
      <c r="AB85" s="78"/>
      <c r="AC85" s="78"/>
      <c r="AD85" s="78"/>
      <c r="AE85" s="78"/>
      <c r="AF85" s="78"/>
      <c r="AG85" s="78"/>
      <c r="AH85" s="78"/>
      <c r="AI85" s="78"/>
      <c r="AJ85" s="78"/>
      <c r="AK85" s="78"/>
      <c r="AL85" s="78"/>
      <c r="AM85" s="78"/>
      <c r="AN85" s="78"/>
      <c r="AO85" s="78"/>
      <c r="AP85" s="78"/>
      <c r="AQ85" s="78"/>
      <c r="AR85" s="78"/>
      <c r="AS85" s="78"/>
      <c r="AT85" s="78"/>
      <c r="AU85" s="78"/>
      <c r="AV85" s="78"/>
      <c r="AW85" s="78"/>
      <c r="AX85" s="78"/>
      <c r="AY85" s="78"/>
      <c r="AZ85" s="78"/>
      <c r="BA85" s="78"/>
      <c r="BB85" s="35"/>
      <c r="BC85" s="35"/>
      <c r="BD85" s="35"/>
      <c r="BE85" s="35"/>
      <c r="BF85" s="35"/>
      <c r="BG85" s="35"/>
      <c r="BH85" s="35"/>
      <c r="BI85" s="35"/>
      <c r="BJ85" s="35"/>
      <c r="BK85" s="35"/>
      <c r="BL85" s="35"/>
      <c r="BM85" s="35"/>
      <c r="BN85" s="35"/>
      <c r="BO85" s="35"/>
      <c r="BP85" s="35"/>
      <c r="BQ85" s="35"/>
      <c r="BR85" s="35"/>
      <c r="BS85" s="35"/>
      <c r="BT85" s="35"/>
      <c r="BU85" s="35"/>
      <c r="BV85" s="35"/>
      <c r="BW85" s="35"/>
      <c r="BX85" s="157"/>
      <c r="BY85" s="157"/>
      <c r="BZ85" s="157"/>
      <c r="CA85" s="157"/>
      <c r="CB85" s="157"/>
      <c r="CC85" s="157"/>
      <c r="CD85" s="157"/>
      <c r="CE85" s="121"/>
      <c r="CF85" s="121"/>
      <c r="CG85" s="121"/>
      <c r="CH85" s="121"/>
      <c r="CI85" s="121"/>
      <c r="CJ85" s="121"/>
      <c r="CK85" s="121"/>
      <c r="CL85" s="121"/>
      <c r="CM85" s="121"/>
      <c r="CN85" s="121"/>
      <c r="CO85" s="121"/>
      <c r="CP85" s="121"/>
      <c r="CQ85" s="121"/>
      <c r="CR85" s="121"/>
      <c r="CS85" s="121"/>
      <c r="CT85" s="121"/>
      <c r="CU85" s="121"/>
      <c r="CV85" s="121"/>
      <c r="CW85" s="121"/>
      <c r="CX85" s="121"/>
      <c r="CY85" s="121"/>
      <c r="CZ85" s="121"/>
      <c r="DA85" s="121"/>
      <c r="DB85" s="121"/>
      <c r="DC85" s="121"/>
      <c r="DD85" s="121"/>
      <c r="DE85" s="121"/>
      <c r="DF85" s="121"/>
      <c r="DG85" s="121"/>
      <c r="DH85" s="121"/>
      <c r="DI85" s="121"/>
      <c r="DJ85" s="121"/>
      <c r="DK85" s="121"/>
      <c r="DL85" s="121"/>
      <c r="DM85" s="121"/>
      <c r="DN85" s="121"/>
      <c r="DO85" s="121"/>
      <c r="DP85" s="121"/>
      <c r="DQ85" s="121"/>
      <c r="DR85" s="121"/>
      <c r="DS85" s="121"/>
      <c r="DT85" s="121"/>
      <c r="DU85" s="121"/>
      <c r="DV85" s="121"/>
      <c r="DW85" s="121"/>
      <c r="DX85" s="121"/>
      <c r="DY85" s="121"/>
      <c r="DZ85" s="121"/>
      <c r="EA85" s="121"/>
      <c r="EB85" s="121"/>
      <c r="EC85" s="121"/>
      <c r="ED85" s="121"/>
      <c r="EE85" s="121"/>
      <c r="EF85" s="121"/>
      <c r="EG85" s="121"/>
      <c r="EH85" s="121"/>
      <c r="EI85" s="121"/>
      <c r="EJ85" s="121"/>
      <c r="EK85" s="121"/>
      <c r="EL85" s="121"/>
      <c r="EM85" s="121"/>
      <c r="EN85" s="121"/>
      <c r="EO85" s="121"/>
      <c r="EP85" s="121"/>
      <c r="EQ85" s="121"/>
      <c r="ER85" s="121"/>
      <c r="ES85" s="121"/>
      <c r="ET85" s="121"/>
      <c r="EU85" s="121"/>
      <c r="EV85" s="121"/>
      <c r="EW85" s="121"/>
      <c r="EX85" s="121"/>
      <c r="EY85" s="121"/>
      <c r="EZ85" s="121"/>
      <c r="FA85" s="121"/>
      <c r="FB85" s="121"/>
      <c r="FC85" s="121"/>
      <c r="FD85" s="121"/>
      <c r="FE85" s="121"/>
      <c r="FF85" s="121"/>
      <c r="FG85" s="121"/>
      <c r="FH85" s="121"/>
      <c r="FI85" s="121"/>
      <c r="FJ85" s="121"/>
      <c r="FK85" s="121"/>
      <c r="FL85" s="121"/>
      <c r="FM85" s="121"/>
      <c r="FN85" s="121"/>
      <c r="FO85" s="121"/>
      <c r="FP85" s="121"/>
      <c r="FQ85" s="121"/>
      <c r="FR85" s="121"/>
      <c r="FS85" s="121"/>
      <c r="FT85" s="121"/>
      <c r="FU85" s="121"/>
      <c r="FV85" s="121"/>
      <c r="FW85" s="121"/>
      <c r="FX85" s="121"/>
      <c r="FY85" s="121"/>
      <c r="FZ85" s="121"/>
      <c r="GA85" s="121"/>
      <c r="GB85" s="121"/>
      <c r="GC85" s="121"/>
      <c r="GD85" s="121"/>
      <c r="GE85" s="121"/>
      <c r="GF85" s="121"/>
      <c r="GG85" s="121"/>
      <c r="GH85" s="121"/>
      <c r="GI85" s="121"/>
      <c r="GJ85" s="121"/>
      <c r="GK85" s="121"/>
      <c r="GL85" s="121"/>
      <c r="GM85" s="121"/>
      <c r="GN85" s="121"/>
      <c r="GO85" s="121"/>
      <c r="GP85" s="121"/>
      <c r="GQ85" s="121"/>
      <c r="GR85" s="121"/>
      <c r="GS85" s="121"/>
      <c r="GT85" s="121"/>
      <c r="GU85" s="121"/>
      <c r="GV85" s="121"/>
      <c r="GW85" s="121"/>
      <c r="GX85" s="121"/>
      <c r="GY85" s="121"/>
      <c r="GZ85" s="121"/>
      <c r="HA85" s="121"/>
      <c r="HB85" s="121"/>
      <c r="HC85" s="121"/>
      <c r="HD85" s="121"/>
      <c r="HE85" s="121"/>
      <c r="HF85" s="121"/>
      <c r="HG85" s="121"/>
      <c r="HH85" s="121"/>
      <c r="HI85" s="121"/>
      <c r="HJ85" s="121"/>
      <c r="HK85" s="121"/>
      <c r="HL85" s="121"/>
      <c r="HM85" s="121"/>
      <c r="HN85" s="121"/>
      <c r="HO85" s="121"/>
      <c r="HP85" s="121"/>
      <c r="HQ85" s="121"/>
      <c r="HR85" s="121"/>
      <c r="HS85" s="121"/>
      <c r="HT85" s="121"/>
      <c r="HU85" s="121"/>
      <c r="HV85" s="121"/>
      <c r="HW85" s="121"/>
      <c r="HX85" s="121"/>
      <c r="HY85" s="121"/>
      <c r="HZ85" s="121"/>
      <c r="IA85" s="121"/>
      <c r="IB85" s="121"/>
      <c r="IC85" s="121"/>
      <c r="ID85" s="121"/>
      <c r="IE85" s="121"/>
      <c r="IF85" s="121"/>
      <c r="IG85" s="121"/>
      <c r="IH85" s="121"/>
      <c r="II85" s="121"/>
      <c r="IJ85" s="121"/>
      <c r="IK85" s="121"/>
      <c r="IL85" s="121"/>
      <c r="IM85" s="121"/>
      <c r="IN85" s="121"/>
      <c r="IO85" s="121"/>
      <c r="IP85" s="121"/>
      <c r="IQ85" s="121"/>
      <c r="IR85" s="121"/>
      <c r="IS85" s="121"/>
      <c r="IT85" s="121"/>
      <c r="IU85" s="121"/>
      <c r="IV85" s="121"/>
      <c r="IW85" s="121"/>
      <c r="IX85" s="121"/>
      <c r="IY85" s="121"/>
      <c r="IZ85" s="121"/>
      <c r="JA85" s="121"/>
      <c r="JB85" s="121"/>
      <c r="JC85" s="121"/>
      <c r="JD85" s="121"/>
      <c r="JE85" s="121"/>
      <c r="JF85" s="121"/>
      <c r="JG85" s="121"/>
      <c r="JH85" s="121"/>
      <c r="JI85" s="121"/>
      <c r="JJ85" s="121"/>
      <c r="JK85" s="121"/>
      <c r="JL85" s="121"/>
      <c r="JM85" s="121"/>
      <c r="JN85" s="121"/>
      <c r="JO85" s="121"/>
      <c r="JP85" s="121"/>
      <c r="JQ85" s="121"/>
      <c r="JR85" s="121"/>
      <c r="JS85" s="121"/>
      <c r="JT85" s="121"/>
      <c r="JU85" s="121"/>
      <c r="JV85" s="121"/>
      <c r="JW85" s="121"/>
      <c r="JX85" s="121"/>
      <c r="JY85" s="121"/>
      <c r="JZ85" s="121"/>
      <c r="KA85" s="121"/>
      <c r="KB85" s="121"/>
      <c r="KC85" s="121"/>
      <c r="KD85" s="121"/>
      <c r="KE85" s="121"/>
      <c r="KF85" s="121"/>
      <c r="KG85" s="121"/>
      <c r="KH85" s="121"/>
      <c r="KI85" s="121"/>
      <c r="KJ85" s="121"/>
      <c r="KK85" s="121"/>
      <c r="KL85" s="121"/>
      <c r="KM85" s="121"/>
      <c r="KN85" s="121"/>
      <c r="KO85" s="121"/>
      <c r="KP85" s="121"/>
      <c r="KQ85" s="121"/>
      <c r="KR85" s="121"/>
      <c r="KS85" s="121"/>
      <c r="KT85" s="121"/>
      <c r="KU85" s="121"/>
      <c r="KV85" s="121"/>
      <c r="KW85" s="121"/>
      <c r="KX85" s="121"/>
      <c r="KY85" s="121"/>
      <c r="KZ85" s="121"/>
      <c r="LA85" s="121"/>
      <c r="LB85" s="121"/>
      <c r="LC85" s="121"/>
      <c r="LD85" s="121"/>
      <c r="LE85" s="121"/>
      <c r="LF85" s="121"/>
      <c r="LG85" s="121"/>
      <c r="LH85" s="121"/>
      <c r="LI85" s="121"/>
      <c r="LJ85" s="121"/>
      <c r="LK85" s="121"/>
      <c r="LL85" s="121"/>
      <c r="LM85" s="121"/>
      <c r="LN85" s="121"/>
      <c r="LO85" s="121"/>
      <c r="LP85" s="121"/>
      <c r="LQ85" s="121"/>
      <c r="LR85" s="121"/>
      <c r="LS85" s="121"/>
      <c r="LT85" s="121"/>
      <c r="LU85" s="121"/>
    </row>
    <row r="86" spans="1:333" s="43" customFormat="1" ht="15" customHeight="1">
      <c r="A86" s="349"/>
      <c r="B86" s="417"/>
      <c r="C86" s="40" t="s">
        <v>291</v>
      </c>
      <c r="D86" s="11" t="s">
        <v>48</v>
      </c>
      <c r="E86" s="11" t="s">
        <v>49</v>
      </c>
      <c r="F86" s="41" t="s">
        <v>325</v>
      </c>
      <c r="G86" s="252"/>
      <c r="H86" s="269"/>
      <c r="I86" s="60" t="s">
        <v>216</v>
      </c>
      <c r="J86" s="42" t="s">
        <v>40</v>
      </c>
      <c r="K86" s="42" t="s">
        <v>75</v>
      </c>
      <c r="L86" s="42" t="s">
        <v>159</v>
      </c>
      <c r="M86" s="172" t="s">
        <v>213</v>
      </c>
      <c r="N86" s="310" t="s">
        <v>376</v>
      </c>
      <c r="O86" s="193"/>
      <c r="P86" s="71"/>
      <c r="Q86" s="71"/>
      <c r="R86" s="71"/>
      <c r="S86" s="71"/>
      <c r="T86" s="71"/>
      <c r="U86" s="71"/>
      <c r="V86" s="71"/>
      <c r="W86" s="71"/>
      <c r="X86" s="71"/>
      <c r="Y86" s="71"/>
      <c r="Z86" s="71"/>
      <c r="AA86" s="71"/>
      <c r="AB86" s="71"/>
      <c r="AC86" s="71"/>
      <c r="AD86" s="71"/>
      <c r="AE86" s="71"/>
      <c r="AF86" s="71"/>
      <c r="AG86" s="71"/>
      <c r="AH86" s="71"/>
      <c r="AI86" s="71"/>
      <c r="AJ86" s="71"/>
      <c r="AK86" s="71"/>
      <c r="AL86" s="71"/>
      <c r="AM86" s="71"/>
      <c r="AN86" s="71">
        <v>11.115113316289722</v>
      </c>
      <c r="AO86" s="71">
        <v>10.807866281530494</v>
      </c>
      <c r="AP86" s="71">
        <v>10.500619246771265</v>
      </c>
      <c r="AQ86" s="71">
        <v>10.193372212012038</v>
      </c>
      <c r="AR86" s="71">
        <v>9.8861251772528096</v>
      </c>
      <c r="AS86" s="71">
        <v>9.5788781424935809</v>
      </c>
      <c r="AT86" s="71">
        <v>9.3077778177060271</v>
      </c>
      <c r="AU86" s="71">
        <v>9.0366774929184732</v>
      </c>
      <c r="AV86" s="71">
        <v>8.7655771681309176</v>
      </c>
      <c r="AW86" s="71">
        <v>8.4944768433433637</v>
      </c>
      <c r="AX86" s="71">
        <v>8.2233765185558099</v>
      </c>
      <c r="AY86" s="71">
        <v>7.952276193768256</v>
      </c>
      <c r="AZ86" s="71">
        <v>7.6811758689807021</v>
      </c>
      <c r="BA86" s="71">
        <v>7.4100755441931483</v>
      </c>
      <c r="BB86" s="71">
        <v>7.1389752194055935</v>
      </c>
      <c r="BC86" s="71">
        <v>6.8678748946180397</v>
      </c>
      <c r="BD86" s="71">
        <v>6.7232880547313441</v>
      </c>
      <c r="BE86" s="71">
        <v>6.5787012148446484</v>
      </c>
      <c r="BF86" s="71">
        <v>6.4341143749579528</v>
      </c>
      <c r="BG86" s="71">
        <v>6.2895275350712572</v>
      </c>
      <c r="BH86" s="71">
        <v>6.1449406951845615</v>
      </c>
      <c r="BI86" s="71"/>
      <c r="BJ86" s="71"/>
      <c r="BK86" s="71"/>
      <c r="BL86" s="71"/>
      <c r="BM86" s="71"/>
      <c r="BN86" s="71"/>
      <c r="BO86" s="71"/>
      <c r="BP86" s="71"/>
      <c r="BQ86" s="71"/>
      <c r="BR86" s="71"/>
      <c r="BS86" s="71"/>
      <c r="BT86" s="71"/>
      <c r="BU86" s="71"/>
      <c r="BV86" s="71"/>
      <c r="BW86" s="42"/>
      <c r="BX86" s="157"/>
      <c r="BY86" s="157"/>
      <c r="BZ86" s="157"/>
      <c r="CA86" s="157"/>
      <c r="CB86" s="157"/>
      <c r="CC86" s="157"/>
      <c r="CD86" s="157"/>
      <c r="CE86" s="160"/>
      <c r="CF86" s="160"/>
      <c r="CG86" s="160"/>
      <c r="CH86" s="160"/>
      <c r="CI86" s="160"/>
      <c r="CJ86" s="160"/>
      <c r="CK86" s="160"/>
      <c r="CL86" s="160"/>
      <c r="CM86" s="160"/>
      <c r="CN86" s="160"/>
      <c r="CO86" s="160"/>
      <c r="CP86" s="160"/>
      <c r="CQ86" s="160"/>
      <c r="CR86" s="160"/>
      <c r="CS86" s="160"/>
      <c r="CT86" s="160"/>
      <c r="CU86" s="160"/>
      <c r="CV86" s="160"/>
      <c r="CW86" s="160"/>
      <c r="CX86" s="160"/>
      <c r="CY86" s="160"/>
      <c r="CZ86" s="160"/>
      <c r="DA86" s="160"/>
      <c r="DB86" s="160"/>
      <c r="DC86" s="160"/>
      <c r="DD86" s="160"/>
      <c r="DE86" s="160"/>
      <c r="DF86" s="160"/>
      <c r="DG86" s="160"/>
      <c r="DH86" s="160"/>
      <c r="DI86" s="160"/>
      <c r="DJ86" s="160"/>
      <c r="DK86" s="160"/>
      <c r="DL86" s="160"/>
      <c r="DM86" s="160"/>
      <c r="DN86" s="160"/>
      <c r="DO86" s="160"/>
      <c r="DP86" s="160"/>
      <c r="DQ86" s="160"/>
      <c r="DR86" s="160"/>
      <c r="DS86" s="160"/>
      <c r="DT86" s="160"/>
      <c r="DU86" s="160"/>
      <c r="DV86" s="160"/>
      <c r="DW86" s="160"/>
      <c r="DX86" s="160"/>
      <c r="DY86" s="160"/>
      <c r="DZ86" s="160"/>
      <c r="EA86" s="160"/>
      <c r="EB86" s="160"/>
      <c r="EC86" s="160"/>
      <c r="ED86" s="160"/>
      <c r="EE86" s="160"/>
      <c r="EF86" s="160"/>
      <c r="EG86" s="160"/>
      <c r="EH86" s="160"/>
      <c r="EI86" s="160"/>
      <c r="EJ86" s="160"/>
      <c r="EK86" s="160"/>
      <c r="EL86" s="160"/>
      <c r="EM86" s="160"/>
      <c r="EN86" s="160"/>
      <c r="EO86" s="160"/>
      <c r="EP86" s="160"/>
      <c r="EQ86" s="160"/>
      <c r="ER86" s="160"/>
      <c r="ES86" s="160"/>
      <c r="ET86" s="160"/>
      <c r="EU86" s="160"/>
      <c r="EV86" s="160"/>
      <c r="EW86" s="160"/>
      <c r="EX86" s="160"/>
      <c r="EY86" s="160"/>
      <c r="EZ86" s="160"/>
      <c r="FA86" s="160"/>
      <c r="FB86" s="160"/>
      <c r="FC86" s="160"/>
      <c r="FD86" s="160"/>
      <c r="FE86" s="160"/>
      <c r="FF86" s="160"/>
      <c r="FG86" s="160"/>
      <c r="FH86" s="160"/>
      <c r="FI86" s="160"/>
      <c r="FJ86" s="160"/>
      <c r="FK86" s="160"/>
      <c r="FL86" s="160"/>
      <c r="FM86" s="160"/>
      <c r="FN86" s="160"/>
      <c r="FO86" s="160"/>
      <c r="FP86" s="160"/>
      <c r="FQ86" s="160"/>
      <c r="FR86" s="160"/>
      <c r="FS86" s="160"/>
      <c r="FT86" s="160"/>
      <c r="FU86" s="160"/>
      <c r="FV86" s="160"/>
      <c r="FW86" s="160"/>
      <c r="FX86" s="160"/>
      <c r="FY86" s="160"/>
      <c r="FZ86" s="160"/>
      <c r="GA86" s="160"/>
      <c r="GB86" s="160"/>
      <c r="GC86" s="160"/>
      <c r="GD86" s="160"/>
      <c r="GE86" s="160"/>
      <c r="GF86" s="160"/>
      <c r="GG86" s="160"/>
      <c r="GH86" s="160"/>
      <c r="GI86" s="160"/>
      <c r="GJ86" s="160"/>
      <c r="GK86" s="160"/>
      <c r="GL86" s="160"/>
      <c r="GM86" s="160"/>
      <c r="GN86" s="160"/>
      <c r="GO86" s="160"/>
      <c r="GP86" s="160"/>
      <c r="GQ86" s="160"/>
      <c r="GR86" s="160"/>
      <c r="GS86" s="160"/>
      <c r="GT86" s="160"/>
      <c r="GU86" s="160"/>
      <c r="GV86" s="160"/>
      <c r="GW86" s="160"/>
      <c r="GX86" s="160"/>
      <c r="GY86" s="160"/>
      <c r="GZ86" s="160"/>
      <c r="HA86" s="160"/>
      <c r="HB86" s="160"/>
      <c r="HC86" s="160"/>
      <c r="HD86" s="160"/>
      <c r="HE86" s="160"/>
      <c r="HF86" s="160"/>
      <c r="HG86" s="160"/>
      <c r="HH86" s="160"/>
      <c r="HI86" s="160"/>
      <c r="HJ86" s="160"/>
      <c r="HK86" s="160"/>
      <c r="HL86" s="160"/>
      <c r="HM86" s="160"/>
      <c r="HN86" s="160"/>
      <c r="HO86" s="160"/>
      <c r="HP86" s="160"/>
      <c r="HQ86" s="160"/>
      <c r="HR86" s="160"/>
      <c r="HS86" s="160"/>
      <c r="HT86" s="160"/>
      <c r="HU86" s="160"/>
      <c r="HV86" s="160"/>
      <c r="HW86" s="160"/>
      <c r="HX86" s="160"/>
      <c r="HY86" s="160"/>
      <c r="HZ86" s="160"/>
      <c r="IA86" s="160"/>
      <c r="IB86" s="160"/>
      <c r="IC86" s="160"/>
      <c r="ID86" s="160"/>
      <c r="IE86" s="160"/>
      <c r="IF86" s="160"/>
      <c r="IG86" s="160"/>
      <c r="IH86" s="160"/>
      <c r="II86" s="160"/>
      <c r="IJ86" s="160"/>
      <c r="IK86" s="160"/>
      <c r="IL86" s="160"/>
      <c r="IM86" s="160"/>
      <c r="IN86" s="160"/>
      <c r="IO86" s="160"/>
      <c r="IP86" s="160"/>
      <c r="IQ86" s="160"/>
      <c r="IR86" s="160"/>
      <c r="IS86" s="160"/>
      <c r="IT86" s="160"/>
      <c r="IU86" s="160"/>
      <c r="IV86" s="160"/>
      <c r="IW86" s="160"/>
      <c r="IX86" s="160"/>
      <c r="IY86" s="160"/>
      <c r="IZ86" s="160"/>
      <c r="JA86" s="160"/>
      <c r="JB86" s="160"/>
      <c r="JC86" s="160"/>
      <c r="JD86" s="160"/>
      <c r="JE86" s="160"/>
      <c r="JF86" s="160"/>
      <c r="JG86" s="160"/>
      <c r="JH86" s="160"/>
      <c r="JI86" s="160"/>
      <c r="JJ86" s="160"/>
      <c r="JK86" s="160"/>
      <c r="JL86" s="160"/>
      <c r="JM86" s="160"/>
      <c r="JN86" s="160"/>
      <c r="JO86" s="160"/>
      <c r="JP86" s="160"/>
      <c r="JQ86" s="160"/>
      <c r="JR86" s="160"/>
      <c r="JS86" s="160"/>
      <c r="JT86" s="160"/>
      <c r="JU86" s="160"/>
      <c r="JV86" s="160"/>
      <c r="JW86" s="160"/>
      <c r="JX86" s="160"/>
      <c r="JY86" s="160"/>
      <c r="JZ86" s="160"/>
      <c r="KA86" s="160"/>
      <c r="KB86" s="160"/>
      <c r="KC86" s="160"/>
      <c r="KD86" s="160"/>
      <c r="KE86" s="160"/>
      <c r="KF86" s="160"/>
      <c r="KG86" s="160"/>
      <c r="KH86" s="160"/>
      <c r="KI86" s="160"/>
      <c r="KJ86" s="160"/>
      <c r="KK86" s="160"/>
      <c r="KL86" s="160"/>
      <c r="KM86" s="160"/>
      <c r="KN86" s="160"/>
      <c r="KO86" s="160"/>
      <c r="KP86" s="160"/>
      <c r="KQ86" s="160"/>
      <c r="KR86" s="160"/>
      <c r="KS86" s="160"/>
      <c r="KT86" s="160"/>
      <c r="KU86" s="160"/>
      <c r="KV86" s="160"/>
      <c r="KW86" s="160"/>
      <c r="KX86" s="160"/>
      <c r="KY86" s="160"/>
      <c r="KZ86" s="160"/>
      <c r="LA86" s="160"/>
      <c r="LB86" s="160"/>
      <c r="LC86" s="160"/>
      <c r="LD86" s="160"/>
      <c r="LE86" s="160"/>
      <c r="LF86" s="160"/>
      <c r="LG86" s="160"/>
      <c r="LH86" s="160"/>
      <c r="LI86" s="160"/>
      <c r="LJ86" s="160"/>
      <c r="LK86" s="160"/>
      <c r="LL86" s="160"/>
      <c r="LM86" s="160"/>
      <c r="LN86" s="160"/>
      <c r="LO86" s="160"/>
      <c r="LP86" s="160"/>
      <c r="LQ86" s="160"/>
      <c r="LR86" s="160"/>
      <c r="LS86" s="160"/>
      <c r="LT86" s="160"/>
      <c r="LU86" s="160"/>
    </row>
    <row r="87" spans="1:333" s="43" customFormat="1" ht="15" customHeight="1">
      <c r="A87" s="349"/>
      <c r="B87" s="417"/>
      <c r="C87" s="286" t="s">
        <v>345</v>
      </c>
      <c r="D87" s="287"/>
      <c r="E87" s="287"/>
      <c r="F87" s="288"/>
      <c r="G87" s="289"/>
      <c r="H87" s="290"/>
      <c r="I87" s="291"/>
      <c r="J87" s="149"/>
      <c r="K87" s="149"/>
      <c r="L87" s="149"/>
      <c r="M87" s="175"/>
      <c r="N87" s="311" t="s">
        <v>375</v>
      </c>
      <c r="O87" s="192"/>
      <c r="P87" s="150"/>
      <c r="Q87" s="150"/>
      <c r="R87" s="150"/>
      <c r="S87" s="150"/>
      <c r="T87" s="150"/>
      <c r="U87" s="150"/>
      <c r="V87" s="150"/>
      <c r="W87" s="150"/>
      <c r="X87" s="150"/>
      <c r="Y87" s="150"/>
      <c r="Z87" s="150"/>
      <c r="AA87" s="150"/>
      <c r="AB87" s="150"/>
      <c r="AC87" s="150"/>
      <c r="AD87" s="150"/>
      <c r="AE87" s="150"/>
      <c r="AF87" s="150"/>
      <c r="AG87" s="150"/>
      <c r="AH87" s="150"/>
      <c r="AI87" s="150"/>
      <c r="AJ87" s="150"/>
      <c r="AK87" s="150"/>
      <c r="AL87" s="150"/>
      <c r="AM87" s="150"/>
      <c r="AN87" s="150"/>
      <c r="AO87" s="150"/>
      <c r="AP87" s="150"/>
      <c r="AQ87" s="150"/>
      <c r="AR87" s="150">
        <v>11.447739165705078</v>
      </c>
      <c r="AS87" s="150">
        <v>11.385287369942093</v>
      </c>
      <c r="AT87" s="150">
        <v>11.107248830805672</v>
      </c>
      <c r="AU87" s="150">
        <v>10.82921029166925</v>
      </c>
      <c r="AV87" s="150">
        <v>10.551171752532829</v>
      </c>
      <c r="AW87" s="150">
        <v>10.273133213396408</v>
      </c>
      <c r="AX87" s="150">
        <v>9.9950946742599882</v>
      </c>
      <c r="AY87" s="150">
        <v>9.7488314448808744</v>
      </c>
      <c r="AZ87" s="150">
        <v>9.5025682155017606</v>
      </c>
      <c r="BA87" s="150">
        <v>9.2563049861226467</v>
      </c>
      <c r="BB87" s="150">
        <v>9.0100417567435329</v>
      </c>
      <c r="BC87" s="150">
        <v>8.7637785273644155</v>
      </c>
      <c r="BD87" s="150">
        <v>8.4580159774360979</v>
      </c>
      <c r="BE87" s="150">
        <v>8.1522534275077803</v>
      </c>
      <c r="BF87" s="150">
        <v>7.8464908775794626</v>
      </c>
      <c r="BG87" s="150">
        <v>7.540728327651145</v>
      </c>
      <c r="BH87" s="150">
        <v>7.2349657777228273</v>
      </c>
      <c r="BI87" s="150">
        <v>6.9292032277945097</v>
      </c>
      <c r="BJ87" s="150">
        <v>6.6234406778661921</v>
      </c>
      <c r="BK87" s="150">
        <v>6.3176781279378744</v>
      </c>
      <c r="BL87" s="150">
        <v>6.0119155780095568</v>
      </c>
      <c r="BM87" s="150">
        <v>5.7061530280812391</v>
      </c>
      <c r="BN87" s="150">
        <v>5.4003904781529215</v>
      </c>
      <c r="BO87" s="150">
        <v>5.0946279282246039</v>
      </c>
      <c r="BP87" s="150">
        <v>4.7888653782962862</v>
      </c>
      <c r="BQ87" s="150">
        <v>4.4831028283679686</v>
      </c>
      <c r="BR87" s="150">
        <v>4.1773402784396509</v>
      </c>
      <c r="BS87" s="150">
        <v>3.8715777285113329</v>
      </c>
      <c r="BT87" s="150">
        <v>3.5658151785830148</v>
      </c>
      <c r="BU87" s="150">
        <v>3.2600526286546967</v>
      </c>
      <c r="BV87" s="150">
        <v>2.9542900787263786</v>
      </c>
      <c r="BW87" s="150">
        <v>2.6485275287980543</v>
      </c>
      <c r="BX87" s="157"/>
      <c r="BY87" s="157"/>
      <c r="BZ87" s="157"/>
      <c r="CA87" s="157"/>
      <c r="CB87" s="157"/>
      <c r="CC87" s="157"/>
      <c r="CD87" s="157"/>
      <c r="CE87" s="160"/>
      <c r="CF87" s="160"/>
      <c r="CG87" s="160"/>
      <c r="CH87" s="160"/>
      <c r="CI87" s="160"/>
      <c r="CJ87" s="160"/>
      <c r="CK87" s="160"/>
      <c r="CL87" s="160"/>
      <c r="CM87" s="160"/>
      <c r="CN87" s="160"/>
      <c r="CO87" s="160"/>
      <c r="CP87" s="160"/>
      <c r="CQ87" s="160"/>
      <c r="CR87" s="160"/>
      <c r="CS87" s="160"/>
      <c r="CT87" s="160"/>
      <c r="CU87" s="160"/>
      <c r="CV87" s="160"/>
      <c r="CW87" s="160"/>
      <c r="CX87" s="160"/>
      <c r="CY87" s="160"/>
      <c r="CZ87" s="160"/>
      <c r="DA87" s="160"/>
      <c r="DB87" s="160"/>
      <c r="DC87" s="160"/>
      <c r="DD87" s="160"/>
      <c r="DE87" s="160"/>
      <c r="DF87" s="160"/>
      <c r="DG87" s="160"/>
      <c r="DH87" s="160"/>
      <c r="DI87" s="160"/>
      <c r="DJ87" s="160"/>
      <c r="DK87" s="160"/>
      <c r="DL87" s="160"/>
      <c r="DM87" s="160"/>
      <c r="DN87" s="160"/>
      <c r="DO87" s="160"/>
      <c r="DP87" s="160"/>
      <c r="DQ87" s="160"/>
      <c r="DR87" s="160"/>
      <c r="DS87" s="160"/>
      <c r="DT87" s="160"/>
      <c r="DU87" s="160"/>
      <c r="DV87" s="160"/>
      <c r="DW87" s="160"/>
      <c r="DX87" s="160"/>
      <c r="DY87" s="160"/>
      <c r="DZ87" s="160"/>
      <c r="EA87" s="160"/>
      <c r="EB87" s="160"/>
      <c r="EC87" s="160"/>
      <c r="ED87" s="160"/>
      <c r="EE87" s="160"/>
      <c r="EF87" s="160"/>
      <c r="EG87" s="160"/>
      <c r="EH87" s="160"/>
      <c r="EI87" s="160"/>
      <c r="EJ87" s="160"/>
      <c r="EK87" s="160"/>
      <c r="EL87" s="160"/>
      <c r="EM87" s="160"/>
      <c r="EN87" s="160"/>
      <c r="EO87" s="160"/>
      <c r="EP87" s="160"/>
      <c r="EQ87" s="160"/>
      <c r="ER87" s="160"/>
      <c r="ES87" s="160"/>
      <c r="ET87" s="160"/>
      <c r="EU87" s="160"/>
      <c r="EV87" s="160"/>
      <c r="EW87" s="160"/>
      <c r="EX87" s="160"/>
      <c r="EY87" s="160"/>
      <c r="EZ87" s="160"/>
      <c r="FA87" s="160"/>
      <c r="FB87" s="160"/>
      <c r="FC87" s="160"/>
      <c r="FD87" s="160"/>
      <c r="FE87" s="160"/>
      <c r="FF87" s="160"/>
      <c r="FG87" s="160"/>
      <c r="FH87" s="160"/>
      <c r="FI87" s="160"/>
      <c r="FJ87" s="160"/>
      <c r="FK87" s="160"/>
      <c r="FL87" s="160"/>
      <c r="FM87" s="160"/>
      <c r="FN87" s="160"/>
      <c r="FO87" s="160"/>
      <c r="FP87" s="160"/>
      <c r="FQ87" s="160"/>
      <c r="FR87" s="160"/>
      <c r="FS87" s="160"/>
      <c r="FT87" s="160"/>
      <c r="FU87" s="160"/>
      <c r="FV87" s="160"/>
      <c r="FW87" s="160"/>
      <c r="FX87" s="160"/>
      <c r="FY87" s="160"/>
      <c r="FZ87" s="160"/>
      <c r="GA87" s="160"/>
      <c r="GB87" s="160"/>
      <c r="GC87" s="160"/>
      <c r="GD87" s="160"/>
      <c r="GE87" s="160"/>
      <c r="GF87" s="160"/>
      <c r="GG87" s="160"/>
      <c r="GH87" s="160"/>
      <c r="GI87" s="160"/>
      <c r="GJ87" s="160"/>
      <c r="GK87" s="160"/>
      <c r="GL87" s="160"/>
      <c r="GM87" s="160"/>
      <c r="GN87" s="160"/>
      <c r="GO87" s="160"/>
      <c r="GP87" s="160"/>
      <c r="GQ87" s="160"/>
      <c r="GR87" s="160"/>
      <c r="GS87" s="160"/>
      <c r="GT87" s="160"/>
      <c r="GU87" s="160"/>
      <c r="GV87" s="160"/>
      <c r="GW87" s="160"/>
      <c r="GX87" s="160"/>
      <c r="GY87" s="160"/>
      <c r="GZ87" s="160"/>
      <c r="HA87" s="160"/>
      <c r="HB87" s="160"/>
      <c r="HC87" s="160"/>
      <c r="HD87" s="160"/>
      <c r="HE87" s="160"/>
      <c r="HF87" s="160"/>
      <c r="HG87" s="160"/>
      <c r="HH87" s="160"/>
      <c r="HI87" s="160"/>
      <c r="HJ87" s="160"/>
      <c r="HK87" s="160"/>
      <c r="HL87" s="160"/>
      <c r="HM87" s="160"/>
      <c r="HN87" s="160"/>
      <c r="HO87" s="160"/>
      <c r="HP87" s="160"/>
      <c r="HQ87" s="160"/>
      <c r="HR87" s="160"/>
      <c r="HS87" s="160"/>
      <c r="HT87" s="160"/>
      <c r="HU87" s="160"/>
      <c r="HV87" s="160"/>
      <c r="HW87" s="160"/>
      <c r="HX87" s="160"/>
      <c r="HY87" s="160"/>
      <c r="HZ87" s="160"/>
      <c r="IA87" s="160"/>
      <c r="IB87" s="160"/>
      <c r="IC87" s="160"/>
      <c r="ID87" s="160"/>
      <c r="IE87" s="160"/>
      <c r="IF87" s="160"/>
      <c r="IG87" s="160"/>
      <c r="IH87" s="160"/>
      <c r="II87" s="160"/>
      <c r="IJ87" s="160"/>
      <c r="IK87" s="160"/>
      <c r="IL87" s="160"/>
      <c r="IM87" s="160"/>
      <c r="IN87" s="160"/>
      <c r="IO87" s="160"/>
      <c r="IP87" s="160"/>
      <c r="IQ87" s="160"/>
      <c r="IR87" s="160"/>
      <c r="IS87" s="160"/>
      <c r="IT87" s="160"/>
      <c r="IU87" s="160"/>
      <c r="IV87" s="160"/>
      <c r="IW87" s="160"/>
      <c r="IX87" s="160"/>
      <c r="IY87" s="160"/>
      <c r="IZ87" s="160"/>
      <c r="JA87" s="160"/>
      <c r="JB87" s="160"/>
      <c r="JC87" s="160"/>
      <c r="JD87" s="160"/>
      <c r="JE87" s="160"/>
      <c r="JF87" s="160"/>
      <c r="JG87" s="160"/>
      <c r="JH87" s="160"/>
      <c r="JI87" s="160"/>
      <c r="JJ87" s="160"/>
      <c r="JK87" s="160"/>
      <c r="JL87" s="160"/>
      <c r="JM87" s="160"/>
      <c r="JN87" s="160"/>
      <c r="JO87" s="160"/>
      <c r="JP87" s="160"/>
      <c r="JQ87" s="160"/>
      <c r="JR87" s="160"/>
      <c r="JS87" s="160"/>
      <c r="JT87" s="160"/>
      <c r="JU87" s="160"/>
      <c r="JV87" s="160"/>
      <c r="JW87" s="160"/>
      <c r="JX87" s="160"/>
      <c r="JY87" s="160"/>
      <c r="JZ87" s="160"/>
      <c r="KA87" s="160"/>
      <c r="KB87" s="160"/>
      <c r="KC87" s="160"/>
      <c r="KD87" s="160"/>
      <c r="KE87" s="160"/>
      <c r="KF87" s="160"/>
      <c r="KG87" s="160"/>
      <c r="KH87" s="160"/>
      <c r="KI87" s="160"/>
      <c r="KJ87" s="160"/>
      <c r="KK87" s="160"/>
      <c r="KL87" s="160"/>
      <c r="KM87" s="160"/>
      <c r="KN87" s="160"/>
      <c r="KO87" s="160"/>
      <c r="KP87" s="160"/>
      <c r="KQ87" s="160"/>
      <c r="KR87" s="160"/>
      <c r="KS87" s="160"/>
      <c r="KT87" s="160"/>
      <c r="KU87" s="160"/>
      <c r="KV87" s="160"/>
      <c r="KW87" s="160"/>
      <c r="KX87" s="160"/>
      <c r="KY87" s="160"/>
      <c r="KZ87" s="160"/>
      <c r="LA87" s="160"/>
      <c r="LB87" s="160"/>
      <c r="LC87" s="160"/>
      <c r="LD87" s="160"/>
      <c r="LE87" s="160"/>
      <c r="LF87" s="160"/>
      <c r="LG87" s="160"/>
      <c r="LH87" s="160"/>
      <c r="LI87" s="160"/>
      <c r="LJ87" s="160"/>
      <c r="LK87" s="160"/>
      <c r="LL87" s="160"/>
      <c r="LM87" s="160"/>
      <c r="LN87" s="160"/>
      <c r="LO87" s="160"/>
      <c r="LP87" s="160"/>
      <c r="LQ87" s="160"/>
      <c r="LR87" s="160"/>
      <c r="LS87" s="160"/>
      <c r="LT87" s="160"/>
      <c r="LU87" s="160"/>
    </row>
    <row r="88" spans="1:333" s="39" customFormat="1" ht="15">
      <c r="A88" s="349"/>
      <c r="B88" s="417"/>
      <c r="C88" s="321" t="s">
        <v>363</v>
      </c>
      <c r="D88" s="152" t="s">
        <v>12</v>
      </c>
      <c r="E88" s="8" t="s">
        <v>13</v>
      </c>
      <c r="F88" s="38" t="s">
        <v>325</v>
      </c>
      <c r="G88" s="21" t="s">
        <v>335</v>
      </c>
      <c r="H88" s="257" t="s">
        <v>336</v>
      </c>
      <c r="I88" s="33" t="s">
        <v>216</v>
      </c>
      <c r="J88" s="34" t="s">
        <v>40</v>
      </c>
      <c r="K88" s="35" t="s">
        <v>73</v>
      </c>
      <c r="L88" s="35" t="s">
        <v>159</v>
      </c>
      <c r="M88" s="174"/>
      <c r="N88" s="223"/>
      <c r="O88" s="190">
        <v>11.292557285081006</v>
      </c>
      <c r="P88" s="78">
        <v>10.891659245298266</v>
      </c>
      <c r="Q88" s="78">
        <v>10.9878146562175</v>
      </c>
      <c r="R88" s="78">
        <v>10.280769610480109</v>
      </c>
      <c r="S88" s="78">
        <v>10.219190181817639</v>
      </c>
      <c r="T88" s="78">
        <v>9.8325235838343144</v>
      </c>
      <c r="U88" s="78">
        <v>9.5877776334322302</v>
      </c>
      <c r="V88" s="78">
        <v>9.8634488386807551</v>
      </c>
      <c r="W88" s="78">
        <v>10.397151430666964</v>
      </c>
      <c r="X88" s="78">
        <v>10.507906086059071</v>
      </c>
      <c r="Y88" s="78">
        <v>9.9600869523256641</v>
      </c>
      <c r="Z88" s="78">
        <v>10.704696247112636</v>
      </c>
      <c r="AA88" s="78">
        <v>9.879849035002648</v>
      </c>
      <c r="AB88" s="78">
        <v>9.8201614638770316</v>
      </c>
      <c r="AC88" s="78">
        <v>9.5717318552579318</v>
      </c>
      <c r="AD88" s="78">
        <v>9.4855346153363396</v>
      </c>
      <c r="AE88" s="78">
        <v>8.866049951424559</v>
      </c>
      <c r="AF88" s="78">
        <v>7.9122022653322377</v>
      </c>
      <c r="AG88" s="78">
        <v>8.5632261184384166</v>
      </c>
      <c r="AH88" s="78">
        <v>8.2150457032170543</v>
      </c>
      <c r="AI88" s="78">
        <v>7.0051857921101606</v>
      </c>
      <c r="AJ88" s="78">
        <v>6.8747584776439954</v>
      </c>
      <c r="AK88" s="78">
        <v>6.5772622276394772</v>
      </c>
      <c r="AL88" s="78">
        <v>6.2921636320464955</v>
      </c>
      <c r="AM88" s="78">
        <v>6.0910146854284788</v>
      </c>
      <c r="AN88" s="78">
        <v>5.8103545110546113</v>
      </c>
      <c r="AO88" s="78">
        <v>5.1578437718999588</v>
      </c>
      <c r="AP88" s="78">
        <v>5.3139400583207719</v>
      </c>
      <c r="AQ88" s="203"/>
      <c r="AR88" s="78"/>
      <c r="AS88" s="78"/>
      <c r="AT88" s="78"/>
      <c r="AU88" s="78"/>
      <c r="AV88" s="78"/>
      <c r="AW88" s="78"/>
      <c r="AX88" s="78"/>
      <c r="AY88" s="78"/>
      <c r="AZ88" s="78"/>
      <c r="BA88" s="78"/>
      <c r="BB88" s="35"/>
      <c r="BC88" s="35"/>
      <c r="BD88" s="35"/>
      <c r="BE88" s="35"/>
      <c r="BF88" s="35"/>
      <c r="BG88" s="35"/>
      <c r="BH88" s="35"/>
      <c r="BI88" s="35"/>
      <c r="BJ88" s="35"/>
      <c r="BK88" s="35"/>
      <c r="BL88" s="35"/>
      <c r="BM88" s="35"/>
      <c r="BN88" s="35"/>
      <c r="BO88" s="35"/>
      <c r="BP88" s="35"/>
      <c r="BQ88" s="35"/>
      <c r="BR88" s="35"/>
      <c r="BS88" s="35"/>
      <c r="BT88" s="35"/>
      <c r="BU88" s="35"/>
      <c r="BV88" s="35"/>
      <c r="BW88" s="35"/>
      <c r="BX88" s="157"/>
      <c r="BY88" s="157"/>
      <c r="BZ88" s="157"/>
      <c r="CA88" s="157"/>
      <c r="CB88" s="157"/>
      <c r="CC88" s="157"/>
      <c r="CD88" s="157"/>
      <c r="CE88" s="121"/>
      <c r="CF88" s="121"/>
      <c r="CG88" s="121"/>
      <c r="CH88" s="121"/>
      <c r="CI88" s="121"/>
      <c r="CJ88" s="121"/>
      <c r="CK88" s="121"/>
      <c r="CL88" s="121"/>
      <c r="CM88" s="121"/>
      <c r="CN88" s="121"/>
      <c r="CO88" s="121"/>
      <c r="CP88" s="121"/>
      <c r="CQ88" s="121"/>
      <c r="CR88" s="121"/>
      <c r="CS88" s="121"/>
      <c r="CT88" s="121"/>
      <c r="CU88" s="121"/>
      <c r="CV88" s="121"/>
      <c r="CW88" s="121"/>
      <c r="CX88" s="121"/>
      <c r="CY88" s="121"/>
      <c r="CZ88" s="121"/>
      <c r="DA88" s="121"/>
      <c r="DB88" s="121"/>
      <c r="DC88" s="121"/>
      <c r="DD88" s="121"/>
      <c r="DE88" s="121"/>
      <c r="DF88" s="121"/>
      <c r="DG88" s="121"/>
      <c r="DH88" s="121"/>
      <c r="DI88" s="121"/>
      <c r="DJ88" s="121"/>
      <c r="DK88" s="121"/>
      <c r="DL88" s="121"/>
      <c r="DM88" s="121"/>
      <c r="DN88" s="121"/>
      <c r="DO88" s="121"/>
      <c r="DP88" s="121"/>
      <c r="DQ88" s="121"/>
      <c r="DR88" s="121"/>
      <c r="DS88" s="121"/>
      <c r="DT88" s="121"/>
      <c r="DU88" s="121"/>
      <c r="DV88" s="121"/>
      <c r="DW88" s="121"/>
      <c r="DX88" s="121"/>
      <c r="DY88" s="121"/>
      <c r="DZ88" s="121"/>
      <c r="EA88" s="121"/>
      <c r="EB88" s="121"/>
      <c r="EC88" s="121"/>
      <c r="ED88" s="121"/>
      <c r="EE88" s="121"/>
      <c r="EF88" s="121"/>
      <c r="EG88" s="121"/>
      <c r="EH88" s="121"/>
      <c r="EI88" s="121"/>
      <c r="EJ88" s="121"/>
      <c r="EK88" s="121"/>
      <c r="EL88" s="121"/>
      <c r="EM88" s="121"/>
      <c r="EN88" s="121"/>
      <c r="EO88" s="121"/>
      <c r="EP88" s="121"/>
      <c r="EQ88" s="121"/>
      <c r="ER88" s="121"/>
      <c r="ES88" s="121"/>
      <c r="ET88" s="121"/>
      <c r="EU88" s="121"/>
      <c r="EV88" s="121"/>
      <c r="EW88" s="121"/>
      <c r="EX88" s="121"/>
      <c r="EY88" s="121"/>
      <c r="EZ88" s="121"/>
      <c r="FA88" s="121"/>
      <c r="FB88" s="121"/>
      <c r="FC88" s="121"/>
      <c r="FD88" s="121"/>
      <c r="FE88" s="121"/>
      <c r="FF88" s="121"/>
      <c r="FG88" s="121"/>
      <c r="FH88" s="121"/>
      <c r="FI88" s="121"/>
      <c r="FJ88" s="121"/>
      <c r="FK88" s="121"/>
      <c r="FL88" s="121"/>
      <c r="FM88" s="121"/>
      <c r="FN88" s="121"/>
      <c r="FO88" s="121"/>
      <c r="FP88" s="121"/>
      <c r="FQ88" s="121"/>
      <c r="FR88" s="121"/>
      <c r="FS88" s="121"/>
      <c r="FT88" s="121"/>
      <c r="FU88" s="121"/>
      <c r="FV88" s="121"/>
      <c r="FW88" s="121"/>
      <c r="FX88" s="121"/>
      <c r="FY88" s="121"/>
      <c r="FZ88" s="121"/>
      <c r="GA88" s="121"/>
      <c r="GB88" s="121"/>
      <c r="GC88" s="121"/>
      <c r="GD88" s="121"/>
      <c r="GE88" s="121"/>
      <c r="GF88" s="121"/>
      <c r="GG88" s="121"/>
      <c r="GH88" s="121"/>
      <c r="GI88" s="121"/>
      <c r="GJ88" s="121"/>
      <c r="GK88" s="121"/>
      <c r="GL88" s="121"/>
      <c r="GM88" s="121"/>
      <c r="GN88" s="121"/>
      <c r="GO88" s="121"/>
      <c r="GP88" s="121"/>
      <c r="GQ88" s="121"/>
      <c r="GR88" s="121"/>
      <c r="GS88" s="121"/>
      <c r="GT88" s="121"/>
      <c r="GU88" s="121"/>
      <c r="GV88" s="121"/>
      <c r="GW88" s="121"/>
      <c r="GX88" s="121"/>
      <c r="GY88" s="121"/>
      <c r="GZ88" s="121"/>
      <c r="HA88" s="121"/>
      <c r="HB88" s="121"/>
      <c r="HC88" s="121"/>
      <c r="HD88" s="121"/>
      <c r="HE88" s="121"/>
      <c r="HF88" s="121"/>
      <c r="HG88" s="121"/>
      <c r="HH88" s="121"/>
      <c r="HI88" s="121"/>
      <c r="HJ88" s="121"/>
      <c r="HK88" s="121"/>
      <c r="HL88" s="121"/>
      <c r="HM88" s="121"/>
      <c r="HN88" s="121"/>
      <c r="HO88" s="121"/>
      <c r="HP88" s="121"/>
      <c r="HQ88" s="121"/>
      <c r="HR88" s="121"/>
      <c r="HS88" s="121"/>
      <c r="HT88" s="121"/>
      <c r="HU88" s="121"/>
      <c r="HV88" s="121"/>
      <c r="HW88" s="121"/>
      <c r="HX88" s="121"/>
      <c r="HY88" s="121"/>
      <c r="HZ88" s="121"/>
      <c r="IA88" s="121"/>
      <c r="IB88" s="121"/>
      <c r="IC88" s="121"/>
      <c r="ID88" s="121"/>
      <c r="IE88" s="121"/>
      <c r="IF88" s="121"/>
      <c r="IG88" s="121"/>
      <c r="IH88" s="121"/>
      <c r="II88" s="121"/>
      <c r="IJ88" s="121"/>
      <c r="IK88" s="121"/>
      <c r="IL88" s="121"/>
      <c r="IM88" s="121"/>
      <c r="IN88" s="121"/>
      <c r="IO88" s="121"/>
      <c r="IP88" s="121"/>
      <c r="IQ88" s="121"/>
      <c r="IR88" s="121"/>
      <c r="IS88" s="121"/>
      <c r="IT88" s="121"/>
      <c r="IU88" s="121"/>
      <c r="IV88" s="121"/>
      <c r="IW88" s="121"/>
      <c r="IX88" s="121"/>
      <c r="IY88" s="121"/>
      <c r="IZ88" s="121"/>
      <c r="JA88" s="121"/>
      <c r="JB88" s="121"/>
      <c r="JC88" s="121"/>
      <c r="JD88" s="121"/>
      <c r="JE88" s="121"/>
      <c r="JF88" s="121"/>
      <c r="JG88" s="121"/>
      <c r="JH88" s="121"/>
      <c r="JI88" s="121"/>
      <c r="JJ88" s="121"/>
      <c r="JK88" s="121"/>
      <c r="JL88" s="121"/>
      <c r="JM88" s="121"/>
      <c r="JN88" s="121"/>
      <c r="JO88" s="121"/>
      <c r="JP88" s="121"/>
      <c r="JQ88" s="121"/>
      <c r="JR88" s="121"/>
      <c r="JS88" s="121"/>
      <c r="JT88" s="121"/>
      <c r="JU88" s="121"/>
      <c r="JV88" s="121"/>
      <c r="JW88" s="121"/>
      <c r="JX88" s="121"/>
      <c r="JY88" s="121"/>
      <c r="JZ88" s="121"/>
      <c r="KA88" s="121"/>
      <c r="KB88" s="121"/>
      <c r="KC88" s="121"/>
      <c r="KD88" s="121"/>
      <c r="KE88" s="121"/>
      <c r="KF88" s="121"/>
      <c r="KG88" s="121"/>
      <c r="KH88" s="121"/>
      <c r="KI88" s="121"/>
      <c r="KJ88" s="121"/>
      <c r="KK88" s="121"/>
      <c r="KL88" s="121"/>
      <c r="KM88" s="121"/>
      <c r="KN88" s="121"/>
      <c r="KO88" s="121"/>
      <c r="KP88" s="121"/>
      <c r="KQ88" s="121"/>
      <c r="KR88" s="121"/>
      <c r="KS88" s="121"/>
      <c r="KT88" s="121"/>
      <c r="KU88" s="121"/>
      <c r="KV88" s="121"/>
      <c r="KW88" s="121"/>
      <c r="KX88" s="121"/>
      <c r="KY88" s="121"/>
      <c r="KZ88" s="121"/>
      <c r="LA88" s="121"/>
      <c r="LB88" s="121"/>
      <c r="LC88" s="121"/>
      <c r="LD88" s="121"/>
      <c r="LE88" s="121"/>
      <c r="LF88" s="121"/>
      <c r="LG88" s="121"/>
      <c r="LH88" s="121"/>
      <c r="LI88" s="121"/>
      <c r="LJ88" s="121"/>
      <c r="LK88" s="121"/>
      <c r="LL88" s="121"/>
      <c r="LM88" s="121"/>
      <c r="LN88" s="121"/>
      <c r="LO88" s="121"/>
      <c r="LP88" s="121"/>
      <c r="LQ88" s="121"/>
      <c r="LR88" s="121"/>
      <c r="LS88" s="121"/>
      <c r="LT88" s="121"/>
      <c r="LU88" s="121"/>
    </row>
    <row r="89" spans="1:333" s="39" customFormat="1" ht="12.75" hidden="1" customHeight="1">
      <c r="A89" s="349"/>
      <c r="B89" s="417"/>
      <c r="C89" s="321"/>
      <c r="D89" s="152" t="s">
        <v>15</v>
      </c>
      <c r="E89" s="8" t="s">
        <v>13</v>
      </c>
      <c r="F89" s="38" t="s">
        <v>82</v>
      </c>
      <c r="G89" s="38"/>
      <c r="H89" s="256"/>
      <c r="I89" s="33" t="s">
        <v>216</v>
      </c>
      <c r="J89" s="34" t="s">
        <v>40</v>
      </c>
      <c r="K89" s="35" t="s">
        <v>73</v>
      </c>
      <c r="L89" s="35" t="s">
        <v>159</v>
      </c>
      <c r="M89" s="174"/>
      <c r="N89" s="223"/>
      <c r="O89" s="190"/>
      <c r="P89" s="78"/>
      <c r="Q89" s="78"/>
      <c r="R89" s="78"/>
      <c r="S89" s="78"/>
      <c r="T89" s="78"/>
      <c r="U89" s="78"/>
      <c r="V89" s="78"/>
      <c r="W89" s="78"/>
      <c r="X89" s="78"/>
      <c r="Y89" s="78"/>
      <c r="Z89" s="78"/>
      <c r="AA89" s="78"/>
      <c r="AB89" s="78"/>
      <c r="AC89" s="78"/>
      <c r="AD89" s="78"/>
      <c r="AE89" s="78"/>
      <c r="AF89" s="78"/>
      <c r="AG89" s="78"/>
      <c r="AH89" s="78"/>
      <c r="AI89" s="78"/>
      <c r="AJ89" s="78"/>
      <c r="AK89" s="78"/>
      <c r="AL89" s="78"/>
      <c r="AM89" s="78"/>
      <c r="AN89" s="78"/>
      <c r="AO89" s="78"/>
      <c r="AP89" s="78"/>
      <c r="AQ89" s="78"/>
      <c r="AR89" s="78"/>
      <c r="AS89" s="78"/>
      <c r="AT89" s="78"/>
      <c r="AU89" s="78"/>
      <c r="AV89" s="78"/>
      <c r="AW89" s="78"/>
      <c r="AX89" s="78"/>
      <c r="AY89" s="78"/>
      <c r="AZ89" s="78"/>
      <c r="BA89" s="78"/>
      <c r="BB89" s="35"/>
      <c r="BC89" s="35"/>
      <c r="BD89" s="35"/>
      <c r="BE89" s="35"/>
      <c r="BF89" s="35"/>
      <c r="BG89" s="35"/>
      <c r="BH89" s="35"/>
      <c r="BI89" s="35"/>
      <c r="BJ89" s="35"/>
      <c r="BK89" s="35"/>
      <c r="BL89" s="35"/>
      <c r="BM89" s="35"/>
      <c r="BN89" s="35"/>
      <c r="BO89" s="35"/>
      <c r="BP89" s="35"/>
      <c r="BQ89" s="35"/>
      <c r="BR89" s="35"/>
      <c r="BS89" s="35"/>
      <c r="BT89" s="35"/>
      <c r="BU89" s="35"/>
      <c r="BV89" s="35"/>
      <c r="BW89" s="35"/>
      <c r="BX89" s="157"/>
      <c r="BY89" s="157"/>
      <c r="BZ89" s="157"/>
      <c r="CA89" s="157"/>
      <c r="CB89" s="157"/>
      <c r="CC89" s="157"/>
      <c r="CD89" s="157"/>
      <c r="CE89" s="121"/>
      <c r="CF89" s="121"/>
      <c r="CG89" s="121"/>
      <c r="CH89" s="121"/>
      <c r="CI89" s="121"/>
      <c r="CJ89" s="121"/>
      <c r="CK89" s="121"/>
      <c r="CL89" s="121"/>
      <c r="CM89" s="121"/>
      <c r="CN89" s="121"/>
      <c r="CO89" s="121"/>
      <c r="CP89" s="121"/>
      <c r="CQ89" s="121"/>
      <c r="CR89" s="121"/>
      <c r="CS89" s="121"/>
      <c r="CT89" s="121"/>
      <c r="CU89" s="121"/>
      <c r="CV89" s="121"/>
      <c r="CW89" s="121"/>
      <c r="CX89" s="121"/>
      <c r="CY89" s="121"/>
      <c r="CZ89" s="121"/>
      <c r="DA89" s="121"/>
      <c r="DB89" s="121"/>
      <c r="DC89" s="121"/>
      <c r="DD89" s="121"/>
      <c r="DE89" s="121"/>
      <c r="DF89" s="121"/>
      <c r="DG89" s="121"/>
      <c r="DH89" s="121"/>
      <c r="DI89" s="121"/>
      <c r="DJ89" s="121"/>
      <c r="DK89" s="121"/>
      <c r="DL89" s="121"/>
      <c r="DM89" s="121"/>
      <c r="DN89" s="121"/>
      <c r="DO89" s="121"/>
      <c r="DP89" s="121"/>
      <c r="DQ89" s="121"/>
      <c r="DR89" s="121"/>
      <c r="DS89" s="121"/>
      <c r="DT89" s="121"/>
      <c r="DU89" s="121"/>
      <c r="DV89" s="121"/>
      <c r="DW89" s="121"/>
      <c r="DX89" s="121"/>
      <c r="DY89" s="121"/>
      <c r="DZ89" s="121"/>
      <c r="EA89" s="121"/>
      <c r="EB89" s="121"/>
      <c r="EC89" s="121"/>
      <c r="ED89" s="121"/>
      <c r="EE89" s="121"/>
      <c r="EF89" s="121"/>
      <c r="EG89" s="121"/>
      <c r="EH89" s="121"/>
      <c r="EI89" s="121"/>
      <c r="EJ89" s="121"/>
      <c r="EK89" s="121"/>
      <c r="EL89" s="121"/>
      <c r="EM89" s="121"/>
      <c r="EN89" s="121"/>
      <c r="EO89" s="121"/>
      <c r="EP89" s="121"/>
      <c r="EQ89" s="121"/>
      <c r="ER89" s="121"/>
      <c r="ES89" s="121"/>
      <c r="ET89" s="121"/>
      <c r="EU89" s="121"/>
      <c r="EV89" s="121"/>
      <c r="EW89" s="121"/>
      <c r="EX89" s="121"/>
      <c r="EY89" s="121"/>
      <c r="EZ89" s="121"/>
      <c r="FA89" s="121"/>
      <c r="FB89" s="121"/>
      <c r="FC89" s="121"/>
      <c r="FD89" s="121"/>
      <c r="FE89" s="121"/>
      <c r="FF89" s="121"/>
      <c r="FG89" s="121"/>
      <c r="FH89" s="121"/>
      <c r="FI89" s="121"/>
      <c r="FJ89" s="121"/>
      <c r="FK89" s="121"/>
      <c r="FL89" s="121"/>
      <c r="FM89" s="121"/>
      <c r="FN89" s="121"/>
      <c r="FO89" s="121"/>
      <c r="FP89" s="121"/>
      <c r="FQ89" s="121"/>
      <c r="FR89" s="121"/>
      <c r="FS89" s="121"/>
      <c r="FT89" s="121"/>
      <c r="FU89" s="121"/>
      <c r="FV89" s="121"/>
      <c r="FW89" s="121"/>
      <c r="FX89" s="121"/>
      <c r="FY89" s="121"/>
      <c r="FZ89" s="121"/>
      <c r="GA89" s="121"/>
      <c r="GB89" s="121"/>
      <c r="GC89" s="121"/>
      <c r="GD89" s="121"/>
      <c r="GE89" s="121"/>
      <c r="GF89" s="121"/>
      <c r="GG89" s="121"/>
      <c r="GH89" s="121"/>
      <c r="GI89" s="121"/>
      <c r="GJ89" s="121"/>
      <c r="GK89" s="121"/>
      <c r="GL89" s="121"/>
      <c r="GM89" s="121"/>
      <c r="GN89" s="121"/>
      <c r="GO89" s="121"/>
      <c r="GP89" s="121"/>
      <c r="GQ89" s="121"/>
      <c r="GR89" s="121"/>
      <c r="GS89" s="121"/>
      <c r="GT89" s="121"/>
      <c r="GU89" s="121"/>
      <c r="GV89" s="121"/>
      <c r="GW89" s="121"/>
      <c r="GX89" s="121"/>
      <c r="GY89" s="121"/>
      <c r="GZ89" s="121"/>
      <c r="HA89" s="121"/>
      <c r="HB89" s="121"/>
      <c r="HC89" s="121"/>
      <c r="HD89" s="121"/>
      <c r="HE89" s="121"/>
      <c r="HF89" s="121"/>
      <c r="HG89" s="121"/>
      <c r="HH89" s="121"/>
      <c r="HI89" s="121"/>
      <c r="HJ89" s="121"/>
      <c r="HK89" s="121"/>
      <c r="HL89" s="121"/>
      <c r="HM89" s="121"/>
      <c r="HN89" s="121"/>
      <c r="HO89" s="121"/>
      <c r="HP89" s="121"/>
      <c r="HQ89" s="121"/>
      <c r="HR89" s="121"/>
      <c r="HS89" s="121"/>
      <c r="HT89" s="121"/>
      <c r="HU89" s="121"/>
      <c r="HV89" s="121"/>
      <c r="HW89" s="121"/>
      <c r="HX89" s="121"/>
      <c r="HY89" s="121"/>
      <c r="HZ89" s="121"/>
      <c r="IA89" s="121"/>
      <c r="IB89" s="121"/>
      <c r="IC89" s="121"/>
      <c r="ID89" s="121"/>
      <c r="IE89" s="121"/>
      <c r="IF89" s="121"/>
      <c r="IG89" s="121"/>
      <c r="IH89" s="121"/>
      <c r="II89" s="121"/>
      <c r="IJ89" s="121"/>
      <c r="IK89" s="121"/>
      <c r="IL89" s="121"/>
      <c r="IM89" s="121"/>
      <c r="IN89" s="121"/>
      <c r="IO89" s="121"/>
      <c r="IP89" s="121"/>
      <c r="IQ89" s="121"/>
      <c r="IR89" s="121"/>
      <c r="IS89" s="121"/>
      <c r="IT89" s="121"/>
      <c r="IU89" s="121"/>
      <c r="IV89" s="121"/>
      <c r="IW89" s="121"/>
      <c r="IX89" s="121"/>
      <c r="IY89" s="121"/>
      <c r="IZ89" s="121"/>
      <c r="JA89" s="121"/>
      <c r="JB89" s="121"/>
      <c r="JC89" s="121"/>
      <c r="JD89" s="121"/>
      <c r="JE89" s="121"/>
      <c r="JF89" s="121"/>
      <c r="JG89" s="121"/>
      <c r="JH89" s="121"/>
      <c r="JI89" s="121"/>
      <c r="JJ89" s="121"/>
      <c r="JK89" s="121"/>
      <c r="JL89" s="121"/>
      <c r="JM89" s="121"/>
      <c r="JN89" s="121"/>
      <c r="JO89" s="121"/>
      <c r="JP89" s="121"/>
      <c r="JQ89" s="121"/>
      <c r="JR89" s="121"/>
      <c r="JS89" s="121"/>
      <c r="JT89" s="121"/>
      <c r="JU89" s="121"/>
      <c r="JV89" s="121"/>
      <c r="JW89" s="121"/>
      <c r="JX89" s="121"/>
      <c r="JY89" s="121"/>
      <c r="JZ89" s="121"/>
      <c r="KA89" s="121"/>
      <c r="KB89" s="121"/>
      <c r="KC89" s="121"/>
      <c r="KD89" s="121"/>
      <c r="KE89" s="121"/>
      <c r="KF89" s="121"/>
      <c r="KG89" s="121"/>
      <c r="KH89" s="121"/>
      <c r="KI89" s="121"/>
      <c r="KJ89" s="121"/>
      <c r="KK89" s="121"/>
      <c r="KL89" s="121"/>
      <c r="KM89" s="121"/>
      <c r="KN89" s="121"/>
      <c r="KO89" s="121"/>
      <c r="KP89" s="121"/>
      <c r="KQ89" s="121"/>
      <c r="KR89" s="121"/>
      <c r="KS89" s="121"/>
      <c r="KT89" s="121"/>
      <c r="KU89" s="121"/>
      <c r="KV89" s="121"/>
      <c r="KW89" s="121"/>
      <c r="KX89" s="121"/>
      <c r="KY89" s="121"/>
      <c r="KZ89" s="121"/>
      <c r="LA89" s="121"/>
      <c r="LB89" s="121"/>
      <c r="LC89" s="121"/>
      <c r="LD89" s="121"/>
      <c r="LE89" s="121"/>
      <c r="LF89" s="121"/>
      <c r="LG89" s="121"/>
      <c r="LH89" s="121"/>
      <c r="LI89" s="121"/>
      <c r="LJ89" s="121"/>
      <c r="LK89" s="121"/>
      <c r="LL89" s="121"/>
      <c r="LM89" s="121"/>
      <c r="LN89" s="121"/>
      <c r="LO89" s="121"/>
      <c r="LP89" s="121"/>
      <c r="LQ89" s="121"/>
      <c r="LR89" s="121"/>
      <c r="LS89" s="121"/>
      <c r="LT89" s="121"/>
      <c r="LU89" s="121"/>
    </row>
    <row r="90" spans="1:333" s="43" customFormat="1" ht="15" customHeight="1">
      <c r="A90" s="349"/>
      <c r="B90" s="417"/>
      <c r="C90" s="40" t="s">
        <v>364</v>
      </c>
      <c r="D90" s="11" t="s">
        <v>48</v>
      </c>
      <c r="E90" s="11" t="s">
        <v>49</v>
      </c>
      <c r="F90" s="41" t="s">
        <v>325</v>
      </c>
      <c r="G90" s="252"/>
      <c r="H90" s="269"/>
      <c r="I90" s="60" t="s">
        <v>216</v>
      </c>
      <c r="J90" s="42" t="s">
        <v>40</v>
      </c>
      <c r="K90" s="42" t="s">
        <v>75</v>
      </c>
      <c r="L90" s="42" t="s">
        <v>159</v>
      </c>
      <c r="M90" s="172" t="s">
        <v>213</v>
      </c>
      <c r="N90" s="310" t="s">
        <v>376</v>
      </c>
      <c r="O90" s="193"/>
      <c r="P90" s="71"/>
      <c r="Q90" s="71"/>
      <c r="R90" s="71"/>
      <c r="S90" s="71"/>
      <c r="T90" s="71"/>
      <c r="U90" s="71"/>
      <c r="V90" s="71"/>
      <c r="W90" s="71"/>
      <c r="X90" s="71"/>
      <c r="Y90" s="71"/>
      <c r="Z90" s="71"/>
      <c r="AA90" s="71"/>
      <c r="AB90" s="71"/>
      <c r="AC90" s="71"/>
      <c r="AD90" s="71"/>
      <c r="AE90" s="71"/>
      <c r="AF90" s="71"/>
      <c r="AG90" s="71"/>
      <c r="AH90" s="71"/>
      <c r="AI90" s="71"/>
      <c r="AJ90" s="71"/>
      <c r="AK90" s="71"/>
      <c r="AL90" s="71"/>
      <c r="AM90" s="71"/>
      <c r="AN90" s="71">
        <v>4.8345648424422247</v>
      </c>
      <c r="AO90" s="71">
        <v>4.3412418993358752</v>
      </c>
      <c r="AP90" s="71">
        <v>3.8479189562295257</v>
      </c>
      <c r="AQ90" s="71">
        <v>3.3545960131231762</v>
      </c>
      <c r="AR90" s="71">
        <v>2.8612730700168267</v>
      </c>
      <c r="AS90" s="71">
        <v>2.3679501269104772</v>
      </c>
      <c r="AT90" s="71">
        <v>2.2100867851164452</v>
      </c>
      <c r="AU90" s="71">
        <v>2.0522234433224136</v>
      </c>
      <c r="AV90" s="71">
        <v>1.8943601015283817</v>
      </c>
      <c r="AW90" s="71">
        <v>1.7364967597343499</v>
      </c>
      <c r="AX90" s="71">
        <v>1.5786334179403181</v>
      </c>
      <c r="AY90" s="71">
        <v>1.4207700761462863</v>
      </c>
      <c r="AZ90" s="71">
        <v>1.2629067343522544</v>
      </c>
      <c r="BA90" s="71">
        <v>1.1050433925582226</v>
      </c>
      <c r="BB90" s="71">
        <v>0.94718005076419087</v>
      </c>
      <c r="BC90" s="71">
        <v>0.78931670897015904</v>
      </c>
      <c r="BD90" s="71">
        <v>0.78931670897015904</v>
      </c>
      <c r="BE90" s="71">
        <v>0.78931670897015904</v>
      </c>
      <c r="BF90" s="71">
        <v>0.78931670897015904</v>
      </c>
      <c r="BG90" s="71">
        <v>0.78931670897015904</v>
      </c>
      <c r="BH90" s="71">
        <v>0.78931670897015904</v>
      </c>
      <c r="BI90" s="71"/>
      <c r="BJ90" s="71"/>
      <c r="BK90" s="71"/>
      <c r="BL90" s="71"/>
      <c r="BM90" s="71"/>
      <c r="BN90" s="71"/>
      <c r="BO90" s="71"/>
      <c r="BP90" s="71"/>
      <c r="BQ90" s="71"/>
      <c r="BR90" s="71"/>
      <c r="BS90" s="71"/>
      <c r="BT90" s="71"/>
      <c r="BU90" s="71"/>
      <c r="BV90" s="71"/>
      <c r="BW90" s="71"/>
      <c r="BX90" s="157"/>
      <c r="BY90" s="157"/>
      <c r="BZ90" s="157"/>
      <c r="CA90" s="157"/>
      <c r="CB90" s="157"/>
      <c r="CC90" s="157"/>
      <c r="CD90" s="157"/>
      <c r="CE90" s="160"/>
      <c r="CF90" s="160"/>
      <c r="CG90" s="160"/>
      <c r="CH90" s="160"/>
      <c r="CI90" s="160"/>
      <c r="CJ90" s="160"/>
      <c r="CK90" s="160"/>
      <c r="CL90" s="160"/>
      <c r="CM90" s="160"/>
      <c r="CN90" s="160"/>
      <c r="CO90" s="160"/>
      <c r="CP90" s="160"/>
      <c r="CQ90" s="160"/>
      <c r="CR90" s="160"/>
      <c r="CS90" s="160"/>
      <c r="CT90" s="160"/>
      <c r="CU90" s="160"/>
      <c r="CV90" s="160"/>
      <c r="CW90" s="160"/>
      <c r="CX90" s="160"/>
      <c r="CY90" s="160"/>
      <c r="CZ90" s="160"/>
      <c r="DA90" s="160"/>
      <c r="DB90" s="160"/>
      <c r="DC90" s="160"/>
      <c r="DD90" s="160"/>
      <c r="DE90" s="160"/>
      <c r="DF90" s="160"/>
      <c r="DG90" s="160"/>
      <c r="DH90" s="160"/>
      <c r="DI90" s="160"/>
      <c r="DJ90" s="160"/>
      <c r="DK90" s="160"/>
      <c r="DL90" s="160"/>
      <c r="DM90" s="160"/>
      <c r="DN90" s="160"/>
      <c r="DO90" s="160"/>
      <c r="DP90" s="160"/>
      <c r="DQ90" s="160"/>
      <c r="DR90" s="160"/>
      <c r="DS90" s="160"/>
      <c r="DT90" s="160"/>
      <c r="DU90" s="160"/>
      <c r="DV90" s="160"/>
      <c r="DW90" s="160"/>
      <c r="DX90" s="160"/>
      <c r="DY90" s="160"/>
      <c r="DZ90" s="160"/>
      <c r="EA90" s="160"/>
      <c r="EB90" s="160"/>
      <c r="EC90" s="160"/>
      <c r="ED90" s="160"/>
      <c r="EE90" s="160"/>
      <c r="EF90" s="160"/>
      <c r="EG90" s="160"/>
      <c r="EH90" s="160"/>
      <c r="EI90" s="160"/>
      <c r="EJ90" s="160"/>
      <c r="EK90" s="160"/>
      <c r="EL90" s="160"/>
      <c r="EM90" s="160"/>
      <c r="EN90" s="160"/>
      <c r="EO90" s="160"/>
      <c r="EP90" s="160"/>
      <c r="EQ90" s="160"/>
      <c r="ER90" s="160"/>
      <c r="ES90" s="160"/>
      <c r="ET90" s="160"/>
      <c r="EU90" s="160"/>
      <c r="EV90" s="160"/>
      <c r="EW90" s="160"/>
      <c r="EX90" s="160"/>
      <c r="EY90" s="160"/>
      <c r="EZ90" s="160"/>
      <c r="FA90" s="160"/>
      <c r="FB90" s="160"/>
      <c r="FC90" s="160"/>
      <c r="FD90" s="160"/>
      <c r="FE90" s="160"/>
      <c r="FF90" s="160"/>
      <c r="FG90" s="160"/>
      <c r="FH90" s="160"/>
      <c r="FI90" s="160"/>
      <c r="FJ90" s="160"/>
      <c r="FK90" s="160"/>
      <c r="FL90" s="160"/>
      <c r="FM90" s="160"/>
      <c r="FN90" s="160"/>
      <c r="FO90" s="160"/>
      <c r="FP90" s="160"/>
      <c r="FQ90" s="160"/>
      <c r="FR90" s="160"/>
      <c r="FS90" s="160"/>
      <c r="FT90" s="160"/>
      <c r="FU90" s="160"/>
      <c r="FV90" s="160"/>
      <c r="FW90" s="160"/>
      <c r="FX90" s="160"/>
      <c r="FY90" s="160"/>
      <c r="FZ90" s="160"/>
      <c r="GA90" s="160"/>
      <c r="GB90" s="160"/>
      <c r="GC90" s="160"/>
      <c r="GD90" s="160"/>
      <c r="GE90" s="160"/>
      <c r="GF90" s="160"/>
      <c r="GG90" s="160"/>
      <c r="GH90" s="160"/>
      <c r="GI90" s="160"/>
      <c r="GJ90" s="160"/>
      <c r="GK90" s="160"/>
      <c r="GL90" s="160"/>
      <c r="GM90" s="160"/>
      <c r="GN90" s="160"/>
      <c r="GO90" s="160"/>
      <c r="GP90" s="160"/>
      <c r="GQ90" s="160"/>
      <c r="GR90" s="160"/>
      <c r="GS90" s="160"/>
      <c r="GT90" s="160"/>
      <c r="GU90" s="160"/>
      <c r="GV90" s="160"/>
      <c r="GW90" s="160"/>
      <c r="GX90" s="160"/>
      <c r="GY90" s="160"/>
      <c r="GZ90" s="160"/>
      <c r="HA90" s="160"/>
      <c r="HB90" s="160"/>
      <c r="HC90" s="160"/>
      <c r="HD90" s="160"/>
      <c r="HE90" s="160"/>
      <c r="HF90" s="160"/>
      <c r="HG90" s="160"/>
      <c r="HH90" s="160"/>
      <c r="HI90" s="160"/>
      <c r="HJ90" s="160"/>
      <c r="HK90" s="160"/>
      <c r="HL90" s="160"/>
      <c r="HM90" s="160"/>
      <c r="HN90" s="160"/>
      <c r="HO90" s="160"/>
      <c r="HP90" s="160"/>
      <c r="HQ90" s="160"/>
      <c r="HR90" s="160"/>
      <c r="HS90" s="160"/>
      <c r="HT90" s="160"/>
      <c r="HU90" s="160"/>
      <c r="HV90" s="160"/>
      <c r="HW90" s="160"/>
      <c r="HX90" s="160"/>
      <c r="HY90" s="160"/>
      <c r="HZ90" s="160"/>
      <c r="IA90" s="160"/>
      <c r="IB90" s="160"/>
      <c r="IC90" s="160"/>
      <c r="ID90" s="160"/>
      <c r="IE90" s="160"/>
      <c r="IF90" s="160"/>
      <c r="IG90" s="160"/>
      <c r="IH90" s="160"/>
      <c r="II90" s="160"/>
      <c r="IJ90" s="160"/>
      <c r="IK90" s="160"/>
      <c r="IL90" s="160"/>
      <c r="IM90" s="160"/>
      <c r="IN90" s="160"/>
      <c r="IO90" s="160"/>
      <c r="IP90" s="160"/>
      <c r="IQ90" s="160"/>
      <c r="IR90" s="160"/>
      <c r="IS90" s="160"/>
      <c r="IT90" s="160"/>
      <c r="IU90" s="160"/>
      <c r="IV90" s="160"/>
      <c r="IW90" s="160"/>
      <c r="IX90" s="160"/>
      <c r="IY90" s="160"/>
      <c r="IZ90" s="160"/>
      <c r="JA90" s="160"/>
      <c r="JB90" s="160"/>
      <c r="JC90" s="160"/>
      <c r="JD90" s="160"/>
      <c r="JE90" s="160"/>
      <c r="JF90" s="160"/>
      <c r="JG90" s="160"/>
      <c r="JH90" s="160"/>
      <c r="JI90" s="160"/>
      <c r="JJ90" s="160"/>
      <c r="JK90" s="160"/>
      <c r="JL90" s="160"/>
      <c r="JM90" s="160"/>
      <c r="JN90" s="160"/>
      <c r="JO90" s="160"/>
      <c r="JP90" s="160"/>
      <c r="JQ90" s="160"/>
      <c r="JR90" s="160"/>
      <c r="JS90" s="160"/>
      <c r="JT90" s="160"/>
      <c r="JU90" s="160"/>
      <c r="JV90" s="160"/>
      <c r="JW90" s="160"/>
      <c r="JX90" s="160"/>
      <c r="JY90" s="160"/>
      <c r="JZ90" s="160"/>
      <c r="KA90" s="160"/>
      <c r="KB90" s="160"/>
      <c r="KC90" s="160"/>
      <c r="KD90" s="160"/>
      <c r="KE90" s="160"/>
      <c r="KF90" s="160"/>
      <c r="KG90" s="160"/>
      <c r="KH90" s="160"/>
      <c r="KI90" s="160"/>
      <c r="KJ90" s="160"/>
      <c r="KK90" s="160"/>
      <c r="KL90" s="160"/>
      <c r="KM90" s="160"/>
      <c r="KN90" s="160"/>
      <c r="KO90" s="160"/>
      <c r="KP90" s="160"/>
      <c r="KQ90" s="160"/>
      <c r="KR90" s="160"/>
      <c r="KS90" s="160"/>
      <c r="KT90" s="160"/>
      <c r="KU90" s="160"/>
      <c r="KV90" s="160"/>
      <c r="KW90" s="160"/>
      <c r="KX90" s="160"/>
      <c r="KY90" s="160"/>
      <c r="KZ90" s="160"/>
      <c r="LA90" s="160"/>
      <c r="LB90" s="160"/>
      <c r="LC90" s="160"/>
      <c r="LD90" s="160"/>
      <c r="LE90" s="160"/>
      <c r="LF90" s="160"/>
      <c r="LG90" s="160"/>
      <c r="LH90" s="160"/>
      <c r="LI90" s="160"/>
      <c r="LJ90" s="160"/>
      <c r="LK90" s="160"/>
      <c r="LL90" s="160"/>
      <c r="LM90" s="160"/>
      <c r="LN90" s="160"/>
      <c r="LO90" s="160"/>
      <c r="LP90" s="160"/>
      <c r="LQ90" s="160"/>
      <c r="LR90" s="160"/>
      <c r="LS90" s="160"/>
      <c r="LT90" s="160"/>
      <c r="LU90" s="160"/>
    </row>
    <row r="91" spans="1:333" s="43" customFormat="1" ht="15" customHeight="1">
      <c r="A91" s="349"/>
      <c r="B91" s="417"/>
      <c r="C91" s="286" t="s">
        <v>365</v>
      </c>
      <c r="D91" s="287"/>
      <c r="E91" s="287"/>
      <c r="F91" s="288"/>
      <c r="G91" s="289"/>
      <c r="H91" s="290"/>
      <c r="I91" s="291"/>
      <c r="J91" s="149"/>
      <c r="K91" s="149"/>
      <c r="L91" s="149"/>
      <c r="M91" s="175"/>
      <c r="N91" s="311" t="s">
        <v>375</v>
      </c>
      <c r="O91" s="192"/>
      <c r="P91" s="150"/>
      <c r="Q91" s="150"/>
      <c r="R91" s="150"/>
      <c r="S91" s="150"/>
      <c r="T91" s="150"/>
      <c r="U91" s="150"/>
      <c r="V91" s="150"/>
      <c r="W91" s="150"/>
      <c r="X91" s="150"/>
      <c r="Y91" s="150"/>
      <c r="Z91" s="150"/>
      <c r="AA91" s="150"/>
      <c r="AB91" s="150"/>
      <c r="AC91" s="150"/>
      <c r="AD91" s="150"/>
      <c r="AE91" s="150"/>
      <c r="AF91" s="150"/>
      <c r="AG91" s="150"/>
      <c r="AH91" s="150"/>
      <c r="AI91" s="150"/>
      <c r="AJ91" s="150"/>
      <c r="AK91" s="150"/>
      <c r="AL91" s="150"/>
      <c r="AM91" s="150"/>
      <c r="AN91" s="150"/>
      <c r="AO91" s="150"/>
      <c r="AP91" s="150"/>
      <c r="AQ91" s="150"/>
      <c r="AR91" s="150">
        <v>5.2520017400512868</v>
      </c>
      <c r="AS91" s="150">
        <v>5.1124135473004539</v>
      </c>
      <c r="AT91" s="150">
        <v>4.8091039621292193</v>
      </c>
      <c r="AU91" s="150">
        <v>4.5057943769579847</v>
      </c>
      <c r="AV91" s="150">
        <v>4.2024847917867501</v>
      </c>
      <c r="AW91" s="150">
        <v>3.8991752066155159</v>
      </c>
      <c r="AX91" s="150">
        <v>3.5958656214442826</v>
      </c>
      <c r="AY91" s="150">
        <v>3.2113238538983357</v>
      </c>
      <c r="AZ91" s="150">
        <v>2.8267820863523889</v>
      </c>
      <c r="BA91" s="150">
        <v>2.4422403188064421</v>
      </c>
      <c r="BB91" s="150">
        <v>2.0576985512604953</v>
      </c>
      <c r="BC91" s="150">
        <v>1.6731567837145485</v>
      </c>
      <c r="BD91" s="150">
        <v>1.5968159188483566</v>
      </c>
      <c r="BE91" s="150">
        <v>1.5204750539821648</v>
      </c>
      <c r="BF91" s="150">
        <v>1.4441341891159729</v>
      </c>
      <c r="BG91" s="150">
        <v>1.3677933242497811</v>
      </c>
      <c r="BH91" s="150">
        <v>1.2914524593835892</v>
      </c>
      <c r="BI91" s="150">
        <v>1.2151115945173974</v>
      </c>
      <c r="BJ91" s="150">
        <v>1.1387707296512055</v>
      </c>
      <c r="BK91" s="150">
        <v>1.0624298647850137</v>
      </c>
      <c r="BL91" s="150">
        <v>0.98608899991882182</v>
      </c>
      <c r="BM91" s="150">
        <v>0.90974813505262997</v>
      </c>
      <c r="BN91" s="150">
        <v>0.83340727018643812</v>
      </c>
      <c r="BO91" s="150">
        <v>0.75706640532024627</v>
      </c>
      <c r="BP91" s="150">
        <v>0.68072554045405442</v>
      </c>
      <c r="BQ91" s="150">
        <v>0.60438467558786257</v>
      </c>
      <c r="BR91" s="150">
        <v>0.52804381072167073</v>
      </c>
      <c r="BS91" s="150">
        <v>0.45170294585547882</v>
      </c>
      <c r="BT91" s="150">
        <v>0.37536208098928692</v>
      </c>
      <c r="BU91" s="150">
        <v>0.29902121612309501</v>
      </c>
      <c r="BV91" s="150">
        <v>0.22268035125690311</v>
      </c>
      <c r="BW91" s="150">
        <v>0.14633948639071051</v>
      </c>
      <c r="BX91" s="157"/>
      <c r="BY91" s="157"/>
      <c r="BZ91" s="157"/>
      <c r="CA91" s="157"/>
      <c r="CB91" s="157"/>
      <c r="CC91" s="157"/>
      <c r="CD91" s="157"/>
      <c r="CE91" s="160"/>
      <c r="CF91" s="160"/>
      <c r="CG91" s="160"/>
      <c r="CH91" s="160"/>
      <c r="CI91" s="160"/>
      <c r="CJ91" s="160"/>
      <c r="CK91" s="160"/>
      <c r="CL91" s="160"/>
      <c r="CM91" s="160"/>
      <c r="CN91" s="160"/>
      <c r="CO91" s="160"/>
      <c r="CP91" s="160"/>
      <c r="CQ91" s="160"/>
      <c r="CR91" s="160"/>
      <c r="CS91" s="160"/>
      <c r="CT91" s="160"/>
      <c r="CU91" s="160"/>
      <c r="CV91" s="160"/>
      <c r="CW91" s="160"/>
      <c r="CX91" s="160"/>
      <c r="CY91" s="160"/>
      <c r="CZ91" s="160"/>
      <c r="DA91" s="160"/>
      <c r="DB91" s="160"/>
      <c r="DC91" s="160"/>
      <c r="DD91" s="160"/>
      <c r="DE91" s="160"/>
      <c r="DF91" s="160"/>
      <c r="DG91" s="160"/>
      <c r="DH91" s="160"/>
      <c r="DI91" s="160"/>
      <c r="DJ91" s="160"/>
      <c r="DK91" s="160"/>
      <c r="DL91" s="160"/>
      <c r="DM91" s="160"/>
      <c r="DN91" s="160"/>
      <c r="DO91" s="160"/>
      <c r="DP91" s="160"/>
      <c r="DQ91" s="160"/>
      <c r="DR91" s="160"/>
      <c r="DS91" s="160"/>
      <c r="DT91" s="160"/>
      <c r="DU91" s="160"/>
      <c r="DV91" s="160"/>
      <c r="DW91" s="160"/>
      <c r="DX91" s="160"/>
      <c r="DY91" s="160"/>
      <c r="DZ91" s="160"/>
      <c r="EA91" s="160"/>
      <c r="EB91" s="160"/>
      <c r="EC91" s="160"/>
      <c r="ED91" s="160"/>
      <c r="EE91" s="160"/>
      <c r="EF91" s="160"/>
      <c r="EG91" s="160"/>
      <c r="EH91" s="160"/>
      <c r="EI91" s="160"/>
      <c r="EJ91" s="160"/>
      <c r="EK91" s="160"/>
      <c r="EL91" s="160"/>
      <c r="EM91" s="160"/>
      <c r="EN91" s="160"/>
      <c r="EO91" s="160"/>
      <c r="EP91" s="160"/>
      <c r="EQ91" s="160"/>
      <c r="ER91" s="160"/>
      <c r="ES91" s="160"/>
      <c r="ET91" s="160"/>
      <c r="EU91" s="160"/>
      <c r="EV91" s="160"/>
      <c r="EW91" s="160"/>
      <c r="EX91" s="160"/>
      <c r="EY91" s="160"/>
      <c r="EZ91" s="160"/>
      <c r="FA91" s="160"/>
      <c r="FB91" s="160"/>
      <c r="FC91" s="160"/>
      <c r="FD91" s="160"/>
      <c r="FE91" s="160"/>
      <c r="FF91" s="160"/>
      <c r="FG91" s="160"/>
      <c r="FH91" s="160"/>
      <c r="FI91" s="160"/>
      <c r="FJ91" s="160"/>
      <c r="FK91" s="160"/>
      <c r="FL91" s="160"/>
      <c r="FM91" s="160"/>
      <c r="FN91" s="160"/>
      <c r="FO91" s="160"/>
      <c r="FP91" s="160"/>
      <c r="FQ91" s="160"/>
      <c r="FR91" s="160"/>
      <c r="FS91" s="160"/>
      <c r="FT91" s="160"/>
      <c r="FU91" s="160"/>
      <c r="FV91" s="160"/>
      <c r="FW91" s="160"/>
      <c r="FX91" s="160"/>
      <c r="FY91" s="160"/>
      <c r="FZ91" s="160"/>
      <c r="GA91" s="160"/>
      <c r="GB91" s="160"/>
      <c r="GC91" s="160"/>
      <c r="GD91" s="160"/>
      <c r="GE91" s="160"/>
      <c r="GF91" s="160"/>
      <c r="GG91" s="160"/>
      <c r="GH91" s="160"/>
      <c r="GI91" s="160"/>
      <c r="GJ91" s="160"/>
      <c r="GK91" s="160"/>
      <c r="GL91" s="160"/>
      <c r="GM91" s="160"/>
      <c r="GN91" s="160"/>
      <c r="GO91" s="160"/>
      <c r="GP91" s="160"/>
      <c r="GQ91" s="160"/>
      <c r="GR91" s="160"/>
      <c r="GS91" s="160"/>
      <c r="GT91" s="160"/>
      <c r="GU91" s="160"/>
      <c r="GV91" s="160"/>
      <c r="GW91" s="160"/>
      <c r="GX91" s="160"/>
      <c r="GY91" s="160"/>
      <c r="GZ91" s="160"/>
      <c r="HA91" s="160"/>
      <c r="HB91" s="160"/>
      <c r="HC91" s="160"/>
      <c r="HD91" s="160"/>
      <c r="HE91" s="160"/>
      <c r="HF91" s="160"/>
      <c r="HG91" s="160"/>
      <c r="HH91" s="160"/>
      <c r="HI91" s="160"/>
      <c r="HJ91" s="160"/>
      <c r="HK91" s="160"/>
      <c r="HL91" s="160"/>
      <c r="HM91" s="160"/>
      <c r="HN91" s="160"/>
      <c r="HO91" s="160"/>
      <c r="HP91" s="160"/>
      <c r="HQ91" s="160"/>
      <c r="HR91" s="160"/>
      <c r="HS91" s="160"/>
      <c r="HT91" s="160"/>
      <c r="HU91" s="160"/>
      <c r="HV91" s="160"/>
      <c r="HW91" s="160"/>
      <c r="HX91" s="160"/>
      <c r="HY91" s="160"/>
      <c r="HZ91" s="160"/>
      <c r="IA91" s="160"/>
      <c r="IB91" s="160"/>
      <c r="IC91" s="160"/>
      <c r="ID91" s="160"/>
      <c r="IE91" s="160"/>
      <c r="IF91" s="160"/>
      <c r="IG91" s="160"/>
      <c r="IH91" s="160"/>
      <c r="II91" s="160"/>
      <c r="IJ91" s="160"/>
      <c r="IK91" s="160"/>
      <c r="IL91" s="160"/>
      <c r="IM91" s="160"/>
      <c r="IN91" s="160"/>
      <c r="IO91" s="160"/>
      <c r="IP91" s="160"/>
      <c r="IQ91" s="160"/>
      <c r="IR91" s="160"/>
      <c r="IS91" s="160"/>
      <c r="IT91" s="160"/>
      <c r="IU91" s="160"/>
      <c r="IV91" s="160"/>
      <c r="IW91" s="160"/>
      <c r="IX91" s="160"/>
      <c r="IY91" s="160"/>
      <c r="IZ91" s="160"/>
      <c r="JA91" s="160"/>
      <c r="JB91" s="160"/>
      <c r="JC91" s="160"/>
      <c r="JD91" s="160"/>
      <c r="JE91" s="160"/>
      <c r="JF91" s="160"/>
      <c r="JG91" s="160"/>
      <c r="JH91" s="160"/>
      <c r="JI91" s="160"/>
      <c r="JJ91" s="160"/>
      <c r="JK91" s="160"/>
      <c r="JL91" s="160"/>
      <c r="JM91" s="160"/>
      <c r="JN91" s="160"/>
      <c r="JO91" s="160"/>
      <c r="JP91" s="160"/>
      <c r="JQ91" s="160"/>
      <c r="JR91" s="160"/>
      <c r="JS91" s="160"/>
      <c r="JT91" s="160"/>
      <c r="JU91" s="160"/>
      <c r="JV91" s="160"/>
      <c r="JW91" s="160"/>
      <c r="JX91" s="160"/>
      <c r="JY91" s="160"/>
      <c r="JZ91" s="160"/>
      <c r="KA91" s="160"/>
      <c r="KB91" s="160"/>
      <c r="KC91" s="160"/>
      <c r="KD91" s="160"/>
      <c r="KE91" s="160"/>
      <c r="KF91" s="160"/>
      <c r="KG91" s="160"/>
      <c r="KH91" s="160"/>
      <c r="KI91" s="160"/>
      <c r="KJ91" s="160"/>
      <c r="KK91" s="160"/>
      <c r="KL91" s="160"/>
      <c r="KM91" s="160"/>
      <c r="KN91" s="160"/>
      <c r="KO91" s="160"/>
      <c r="KP91" s="160"/>
      <c r="KQ91" s="160"/>
      <c r="KR91" s="160"/>
      <c r="KS91" s="160"/>
      <c r="KT91" s="160"/>
      <c r="KU91" s="160"/>
      <c r="KV91" s="160"/>
      <c r="KW91" s="160"/>
      <c r="KX91" s="160"/>
      <c r="KY91" s="160"/>
      <c r="KZ91" s="160"/>
      <c r="LA91" s="160"/>
      <c r="LB91" s="160"/>
      <c r="LC91" s="160"/>
      <c r="LD91" s="160"/>
      <c r="LE91" s="160"/>
      <c r="LF91" s="160"/>
      <c r="LG91" s="160"/>
      <c r="LH91" s="160"/>
      <c r="LI91" s="160"/>
      <c r="LJ91" s="160"/>
      <c r="LK91" s="160"/>
      <c r="LL91" s="160"/>
      <c r="LM91" s="160"/>
      <c r="LN91" s="160"/>
      <c r="LO91" s="160"/>
      <c r="LP91" s="160"/>
      <c r="LQ91" s="160"/>
      <c r="LR91" s="160"/>
      <c r="LS91" s="160"/>
      <c r="LT91" s="160"/>
      <c r="LU91" s="160"/>
    </row>
    <row r="92" spans="1:333" s="39" customFormat="1" ht="15">
      <c r="A92" s="349"/>
      <c r="B92" s="417"/>
      <c r="C92" s="321" t="s">
        <v>292</v>
      </c>
      <c r="D92" s="152" t="s">
        <v>12</v>
      </c>
      <c r="E92" s="8" t="s">
        <v>13</v>
      </c>
      <c r="F92" s="38" t="s">
        <v>325</v>
      </c>
      <c r="G92" s="21" t="s">
        <v>335</v>
      </c>
      <c r="H92" s="257" t="s">
        <v>336</v>
      </c>
      <c r="I92" s="33" t="s">
        <v>216</v>
      </c>
      <c r="J92" s="34" t="s">
        <v>40</v>
      </c>
      <c r="K92" s="35" t="s">
        <v>73</v>
      </c>
      <c r="L92" s="35" t="s">
        <v>159</v>
      </c>
      <c r="M92" s="174"/>
      <c r="N92" s="223"/>
      <c r="O92" s="190">
        <v>8.5687759179684342</v>
      </c>
      <c r="P92" s="78">
        <v>8.8643182535843668</v>
      </c>
      <c r="Q92" s="78">
        <v>9.0566027935987847</v>
      </c>
      <c r="R92" s="78">
        <v>8.7346890153368921</v>
      </c>
      <c r="S92" s="78">
        <v>8.416664264203483</v>
      </c>
      <c r="T92" s="78">
        <v>8.1607529994018613</v>
      </c>
      <c r="U92" s="78">
        <v>8.0623360103310091</v>
      </c>
      <c r="V92" s="78">
        <v>7.8205114599806258</v>
      </c>
      <c r="W92" s="78">
        <v>7.5494392166657844</v>
      </c>
      <c r="X92" s="78">
        <v>7.3582991571755514</v>
      </c>
      <c r="Y92" s="78">
        <v>7.2337122742218698</v>
      </c>
      <c r="Z92" s="78">
        <v>7.0860875016190032</v>
      </c>
      <c r="AA92" s="78">
        <v>7.0166491139538767</v>
      </c>
      <c r="AB92" s="78">
        <v>6.8466310000322119</v>
      </c>
      <c r="AC92" s="78">
        <v>6.7774530352084206</v>
      </c>
      <c r="AD92" s="78">
        <v>6.5928218652107695</v>
      </c>
      <c r="AE92" s="78">
        <v>6.4548668480852021</v>
      </c>
      <c r="AF92" s="78">
        <v>6.7034735197817996</v>
      </c>
      <c r="AG92" s="78">
        <v>7.0104092573639782</v>
      </c>
      <c r="AH92" s="78">
        <v>7.3092161263677777</v>
      </c>
      <c r="AI92" s="78">
        <v>7.5691195384268788</v>
      </c>
      <c r="AJ92" s="78">
        <v>7.8596294575603061</v>
      </c>
      <c r="AK92" s="78">
        <v>8.1747530589288306</v>
      </c>
      <c r="AL92" s="78">
        <v>8.5480326027195499</v>
      </c>
      <c r="AM92" s="78">
        <v>8.6926097287560893</v>
      </c>
      <c r="AN92" s="78">
        <v>8.8333406925351952</v>
      </c>
      <c r="AO92" s="78">
        <v>8.998312751701274</v>
      </c>
      <c r="AP92" s="78">
        <v>9.1803005926067769</v>
      </c>
      <c r="AQ92" s="203"/>
      <c r="AR92" s="78"/>
      <c r="AS92" s="78"/>
      <c r="AT92" s="78"/>
      <c r="AU92" s="78"/>
      <c r="AV92" s="78"/>
      <c r="AW92" s="78"/>
      <c r="AX92" s="78"/>
      <c r="AY92" s="78"/>
      <c r="AZ92" s="78"/>
      <c r="BA92" s="78"/>
      <c r="BB92" s="35"/>
      <c r="BC92" s="35"/>
      <c r="BD92" s="35"/>
      <c r="BE92" s="35"/>
      <c r="BF92" s="35"/>
      <c r="BG92" s="35"/>
      <c r="BH92" s="35"/>
      <c r="BI92" s="35"/>
      <c r="BJ92" s="35"/>
      <c r="BK92" s="35"/>
      <c r="BL92" s="35"/>
      <c r="BM92" s="35"/>
      <c r="BN92" s="35"/>
      <c r="BO92" s="35"/>
      <c r="BP92" s="35"/>
      <c r="BQ92" s="35"/>
      <c r="BR92" s="35"/>
      <c r="BS92" s="35"/>
      <c r="BT92" s="35"/>
      <c r="BU92" s="35"/>
      <c r="BV92" s="35"/>
      <c r="BW92" s="35"/>
      <c r="BX92" s="157"/>
      <c r="BY92" s="157"/>
      <c r="BZ92" s="157"/>
      <c r="CA92" s="157"/>
      <c r="CB92" s="157"/>
      <c r="CC92" s="157"/>
      <c r="CD92" s="157"/>
      <c r="CE92" s="121"/>
      <c r="CF92" s="121"/>
      <c r="CG92" s="121"/>
      <c r="CH92" s="121"/>
      <c r="CI92" s="121"/>
      <c r="CJ92" s="121"/>
      <c r="CK92" s="121"/>
      <c r="CL92" s="121"/>
      <c r="CM92" s="121"/>
      <c r="CN92" s="121"/>
      <c r="CO92" s="121"/>
      <c r="CP92" s="121"/>
      <c r="CQ92" s="121"/>
      <c r="CR92" s="121"/>
      <c r="CS92" s="121"/>
      <c r="CT92" s="121"/>
      <c r="CU92" s="121"/>
      <c r="CV92" s="121"/>
      <c r="CW92" s="121"/>
      <c r="CX92" s="121"/>
      <c r="CY92" s="121"/>
      <c r="CZ92" s="121"/>
      <c r="DA92" s="121"/>
      <c r="DB92" s="121"/>
      <c r="DC92" s="121"/>
      <c r="DD92" s="121"/>
      <c r="DE92" s="121"/>
      <c r="DF92" s="121"/>
      <c r="DG92" s="121"/>
      <c r="DH92" s="121"/>
      <c r="DI92" s="121"/>
      <c r="DJ92" s="121"/>
      <c r="DK92" s="121"/>
      <c r="DL92" s="121"/>
      <c r="DM92" s="121"/>
      <c r="DN92" s="121"/>
      <c r="DO92" s="121"/>
      <c r="DP92" s="121"/>
      <c r="DQ92" s="121"/>
      <c r="DR92" s="121"/>
      <c r="DS92" s="121"/>
      <c r="DT92" s="121"/>
      <c r="DU92" s="121"/>
      <c r="DV92" s="121"/>
      <c r="DW92" s="121"/>
      <c r="DX92" s="121"/>
      <c r="DY92" s="121"/>
      <c r="DZ92" s="121"/>
      <c r="EA92" s="121"/>
      <c r="EB92" s="121"/>
      <c r="EC92" s="121"/>
      <c r="ED92" s="121"/>
      <c r="EE92" s="121"/>
      <c r="EF92" s="121"/>
      <c r="EG92" s="121"/>
      <c r="EH92" s="121"/>
      <c r="EI92" s="121"/>
      <c r="EJ92" s="121"/>
      <c r="EK92" s="121"/>
      <c r="EL92" s="121"/>
      <c r="EM92" s="121"/>
      <c r="EN92" s="121"/>
      <c r="EO92" s="121"/>
      <c r="EP92" s="121"/>
      <c r="EQ92" s="121"/>
      <c r="ER92" s="121"/>
      <c r="ES92" s="121"/>
      <c r="ET92" s="121"/>
      <c r="EU92" s="121"/>
      <c r="EV92" s="121"/>
      <c r="EW92" s="121"/>
      <c r="EX92" s="121"/>
      <c r="EY92" s="121"/>
      <c r="EZ92" s="121"/>
      <c r="FA92" s="121"/>
      <c r="FB92" s="121"/>
      <c r="FC92" s="121"/>
      <c r="FD92" s="121"/>
      <c r="FE92" s="121"/>
      <c r="FF92" s="121"/>
      <c r="FG92" s="121"/>
      <c r="FH92" s="121"/>
      <c r="FI92" s="121"/>
      <c r="FJ92" s="121"/>
      <c r="FK92" s="121"/>
      <c r="FL92" s="121"/>
      <c r="FM92" s="121"/>
      <c r="FN92" s="121"/>
      <c r="FO92" s="121"/>
      <c r="FP92" s="121"/>
      <c r="FQ92" s="121"/>
      <c r="FR92" s="121"/>
      <c r="FS92" s="121"/>
      <c r="FT92" s="121"/>
      <c r="FU92" s="121"/>
      <c r="FV92" s="121"/>
      <c r="FW92" s="121"/>
      <c r="FX92" s="121"/>
      <c r="FY92" s="121"/>
      <c r="FZ92" s="121"/>
      <c r="GA92" s="121"/>
      <c r="GB92" s="121"/>
      <c r="GC92" s="121"/>
      <c r="GD92" s="121"/>
      <c r="GE92" s="121"/>
      <c r="GF92" s="121"/>
      <c r="GG92" s="121"/>
      <c r="GH92" s="121"/>
      <c r="GI92" s="121"/>
      <c r="GJ92" s="121"/>
      <c r="GK92" s="121"/>
      <c r="GL92" s="121"/>
      <c r="GM92" s="121"/>
      <c r="GN92" s="121"/>
      <c r="GO92" s="121"/>
      <c r="GP92" s="121"/>
      <c r="GQ92" s="121"/>
      <c r="GR92" s="121"/>
      <c r="GS92" s="121"/>
      <c r="GT92" s="121"/>
      <c r="GU92" s="121"/>
      <c r="GV92" s="121"/>
      <c r="GW92" s="121"/>
      <c r="GX92" s="121"/>
      <c r="GY92" s="121"/>
      <c r="GZ92" s="121"/>
      <c r="HA92" s="121"/>
      <c r="HB92" s="121"/>
      <c r="HC92" s="121"/>
      <c r="HD92" s="121"/>
      <c r="HE92" s="121"/>
      <c r="HF92" s="121"/>
      <c r="HG92" s="121"/>
      <c r="HH92" s="121"/>
      <c r="HI92" s="121"/>
      <c r="HJ92" s="121"/>
      <c r="HK92" s="121"/>
      <c r="HL92" s="121"/>
      <c r="HM92" s="121"/>
      <c r="HN92" s="121"/>
      <c r="HO92" s="121"/>
      <c r="HP92" s="121"/>
      <c r="HQ92" s="121"/>
      <c r="HR92" s="121"/>
      <c r="HS92" s="121"/>
      <c r="HT92" s="121"/>
      <c r="HU92" s="121"/>
      <c r="HV92" s="121"/>
      <c r="HW92" s="121"/>
      <c r="HX92" s="121"/>
      <c r="HY92" s="121"/>
      <c r="HZ92" s="121"/>
      <c r="IA92" s="121"/>
      <c r="IB92" s="121"/>
      <c r="IC92" s="121"/>
      <c r="ID92" s="121"/>
      <c r="IE92" s="121"/>
      <c r="IF92" s="121"/>
      <c r="IG92" s="121"/>
      <c r="IH92" s="121"/>
      <c r="II92" s="121"/>
      <c r="IJ92" s="121"/>
      <c r="IK92" s="121"/>
      <c r="IL92" s="121"/>
      <c r="IM92" s="121"/>
      <c r="IN92" s="121"/>
      <c r="IO92" s="121"/>
      <c r="IP92" s="121"/>
      <c r="IQ92" s="121"/>
      <c r="IR92" s="121"/>
      <c r="IS92" s="121"/>
      <c r="IT92" s="121"/>
      <c r="IU92" s="121"/>
      <c r="IV92" s="121"/>
      <c r="IW92" s="121"/>
      <c r="IX92" s="121"/>
      <c r="IY92" s="121"/>
      <c r="IZ92" s="121"/>
      <c r="JA92" s="121"/>
      <c r="JB92" s="121"/>
      <c r="JC92" s="121"/>
      <c r="JD92" s="121"/>
      <c r="JE92" s="121"/>
      <c r="JF92" s="121"/>
      <c r="JG92" s="121"/>
      <c r="JH92" s="121"/>
      <c r="JI92" s="121"/>
      <c r="JJ92" s="121"/>
      <c r="JK92" s="121"/>
      <c r="JL92" s="121"/>
      <c r="JM92" s="121"/>
      <c r="JN92" s="121"/>
      <c r="JO92" s="121"/>
      <c r="JP92" s="121"/>
      <c r="JQ92" s="121"/>
      <c r="JR92" s="121"/>
      <c r="JS92" s="121"/>
      <c r="JT92" s="121"/>
      <c r="JU92" s="121"/>
      <c r="JV92" s="121"/>
      <c r="JW92" s="121"/>
      <c r="JX92" s="121"/>
      <c r="JY92" s="121"/>
      <c r="JZ92" s="121"/>
      <c r="KA92" s="121"/>
      <c r="KB92" s="121"/>
      <c r="KC92" s="121"/>
      <c r="KD92" s="121"/>
      <c r="KE92" s="121"/>
      <c r="KF92" s="121"/>
      <c r="KG92" s="121"/>
      <c r="KH92" s="121"/>
      <c r="KI92" s="121"/>
      <c r="KJ92" s="121"/>
      <c r="KK92" s="121"/>
      <c r="KL92" s="121"/>
      <c r="KM92" s="121"/>
      <c r="KN92" s="121"/>
      <c r="KO92" s="121"/>
      <c r="KP92" s="121"/>
      <c r="KQ92" s="121"/>
      <c r="KR92" s="121"/>
      <c r="KS92" s="121"/>
      <c r="KT92" s="121"/>
      <c r="KU92" s="121"/>
      <c r="KV92" s="121"/>
      <c r="KW92" s="121"/>
      <c r="KX92" s="121"/>
      <c r="KY92" s="121"/>
      <c r="KZ92" s="121"/>
      <c r="LA92" s="121"/>
      <c r="LB92" s="121"/>
      <c r="LC92" s="121"/>
      <c r="LD92" s="121"/>
      <c r="LE92" s="121"/>
      <c r="LF92" s="121"/>
      <c r="LG92" s="121"/>
      <c r="LH92" s="121"/>
      <c r="LI92" s="121"/>
      <c r="LJ92" s="121"/>
      <c r="LK92" s="121"/>
      <c r="LL92" s="121"/>
      <c r="LM92" s="121"/>
      <c r="LN92" s="121"/>
      <c r="LO92" s="121"/>
      <c r="LP92" s="121"/>
      <c r="LQ92" s="121"/>
      <c r="LR92" s="121"/>
      <c r="LS92" s="121"/>
      <c r="LT92" s="121"/>
      <c r="LU92" s="121"/>
    </row>
    <row r="93" spans="1:333" s="39" customFormat="1" ht="12.75" hidden="1" customHeight="1">
      <c r="A93" s="349"/>
      <c r="B93" s="417"/>
      <c r="C93" s="321"/>
      <c r="D93" s="152" t="s">
        <v>15</v>
      </c>
      <c r="E93" s="8" t="s">
        <v>13</v>
      </c>
      <c r="F93" s="38" t="s">
        <v>82</v>
      </c>
      <c r="G93" s="38"/>
      <c r="H93" s="256"/>
      <c r="I93" s="33" t="s">
        <v>216</v>
      </c>
      <c r="J93" s="34" t="s">
        <v>40</v>
      </c>
      <c r="K93" s="35" t="s">
        <v>73</v>
      </c>
      <c r="L93" s="35" t="s">
        <v>159</v>
      </c>
      <c r="M93" s="174"/>
      <c r="N93" s="223"/>
      <c r="O93" s="190"/>
      <c r="P93" s="78"/>
      <c r="Q93" s="78"/>
      <c r="R93" s="78"/>
      <c r="S93" s="78"/>
      <c r="T93" s="78"/>
      <c r="U93" s="78"/>
      <c r="V93" s="78"/>
      <c r="W93" s="78"/>
      <c r="X93" s="78"/>
      <c r="Y93" s="78"/>
      <c r="Z93" s="78"/>
      <c r="AA93" s="78"/>
      <c r="AB93" s="78"/>
      <c r="AC93" s="78"/>
      <c r="AD93" s="78"/>
      <c r="AE93" s="78"/>
      <c r="AF93" s="78"/>
      <c r="AG93" s="78"/>
      <c r="AH93" s="78"/>
      <c r="AI93" s="78"/>
      <c r="AJ93" s="78"/>
      <c r="AK93" s="78"/>
      <c r="AL93" s="78"/>
      <c r="AM93" s="78"/>
      <c r="AN93" s="78"/>
      <c r="AO93" s="78"/>
      <c r="AP93" s="78"/>
      <c r="AQ93" s="78"/>
      <c r="AR93" s="78"/>
      <c r="AS93" s="78"/>
      <c r="AT93" s="78"/>
      <c r="AU93" s="78"/>
      <c r="AV93" s="78"/>
      <c r="AW93" s="78"/>
      <c r="AX93" s="78"/>
      <c r="AY93" s="78"/>
      <c r="AZ93" s="78"/>
      <c r="BA93" s="78"/>
      <c r="BB93" s="35"/>
      <c r="BC93" s="35"/>
      <c r="BD93" s="35"/>
      <c r="BE93" s="35"/>
      <c r="BF93" s="35"/>
      <c r="BG93" s="35"/>
      <c r="BH93" s="35"/>
      <c r="BI93" s="35"/>
      <c r="BJ93" s="35"/>
      <c r="BK93" s="35"/>
      <c r="BL93" s="35"/>
      <c r="BM93" s="35"/>
      <c r="BN93" s="35"/>
      <c r="BO93" s="35"/>
      <c r="BP93" s="35"/>
      <c r="BQ93" s="35"/>
      <c r="BR93" s="35"/>
      <c r="BS93" s="35"/>
      <c r="BT93" s="35"/>
      <c r="BU93" s="35"/>
      <c r="BV93" s="35"/>
      <c r="BW93" s="35"/>
      <c r="BX93" s="157"/>
      <c r="BY93" s="157"/>
      <c r="BZ93" s="157"/>
      <c r="CA93" s="157"/>
      <c r="CB93" s="157"/>
      <c r="CC93" s="157"/>
      <c r="CD93" s="157"/>
      <c r="CE93" s="121"/>
      <c r="CF93" s="121"/>
      <c r="CG93" s="121"/>
      <c r="CH93" s="121"/>
      <c r="CI93" s="121"/>
      <c r="CJ93" s="121"/>
      <c r="CK93" s="121"/>
      <c r="CL93" s="121"/>
      <c r="CM93" s="121"/>
      <c r="CN93" s="121"/>
      <c r="CO93" s="121"/>
      <c r="CP93" s="121"/>
      <c r="CQ93" s="121"/>
      <c r="CR93" s="121"/>
      <c r="CS93" s="121"/>
      <c r="CT93" s="121"/>
      <c r="CU93" s="121"/>
      <c r="CV93" s="121"/>
      <c r="CW93" s="121"/>
      <c r="CX93" s="121"/>
      <c r="CY93" s="121"/>
      <c r="CZ93" s="121"/>
      <c r="DA93" s="121"/>
      <c r="DB93" s="121"/>
      <c r="DC93" s="121"/>
      <c r="DD93" s="121"/>
      <c r="DE93" s="121"/>
      <c r="DF93" s="121"/>
      <c r="DG93" s="121"/>
      <c r="DH93" s="121"/>
      <c r="DI93" s="121"/>
      <c r="DJ93" s="121"/>
      <c r="DK93" s="121"/>
      <c r="DL93" s="121"/>
      <c r="DM93" s="121"/>
      <c r="DN93" s="121"/>
      <c r="DO93" s="121"/>
      <c r="DP93" s="121"/>
      <c r="DQ93" s="121"/>
      <c r="DR93" s="121"/>
      <c r="DS93" s="121"/>
      <c r="DT93" s="121"/>
      <c r="DU93" s="121"/>
      <c r="DV93" s="121"/>
      <c r="DW93" s="121"/>
      <c r="DX93" s="121"/>
      <c r="DY93" s="121"/>
      <c r="DZ93" s="121"/>
      <c r="EA93" s="121"/>
      <c r="EB93" s="121"/>
      <c r="EC93" s="121"/>
      <c r="ED93" s="121"/>
      <c r="EE93" s="121"/>
      <c r="EF93" s="121"/>
      <c r="EG93" s="121"/>
      <c r="EH93" s="121"/>
      <c r="EI93" s="121"/>
      <c r="EJ93" s="121"/>
      <c r="EK93" s="121"/>
      <c r="EL93" s="121"/>
      <c r="EM93" s="121"/>
      <c r="EN93" s="121"/>
      <c r="EO93" s="121"/>
      <c r="EP93" s="121"/>
      <c r="EQ93" s="121"/>
      <c r="ER93" s="121"/>
      <c r="ES93" s="121"/>
      <c r="ET93" s="121"/>
      <c r="EU93" s="121"/>
      <c r="EV93" s="121"/>
      <c r="EW93" s="121"/>
      <c r="EX93" s="121"/>
      <c r="EY93" s="121"/>
      <c r="EZ93" s="121"/>
      <c r="FA93" s="121"/>
      <c r="FB93" s="121"/>
      <c r="FC93" s="121"/>
      <c r="FD93" s="121"/>
      <c r="FE93" s="121"/>
      <c r="FF93" s="121"/>
      <c r="FG93" s="121"/>
      <c r="FH93" s="121"/>
      <c r="FI93" s="121"/>
      <c r="FJ93" s="121"/>
      <c r="FK93" s="121"/>
      <c r="FL93" s="121"/>
      <c r="FM93" s="121"/>
      <c r="FN93" s="121"/>
      <c r="FO93" s="121"/>
      <c r="FP93" s="121"/>
      <c r="FQ93" s="121"/>
      <c r="FR93" s="121"/>
      <c r="FS93" s="121"/>
      <c r="FT93" s="121"/>
      <c r="FU93" s="121"/>
      <c r="FV93" s="121"/>
      <c r="FW93" s="121"/>
      <c r="FX93" s="121"/>
      <c r="FY93" s="121"/>
      <c r="FZ93" s="121"/>
      <c r="GA93" s="121"/>
      <c r="GB93" s="121"/>
      <c r="GC93" s="121"/>
      <c r="GD93" s="121"/>
      <c r="GE93" s="121"/>
      <c r="GF93" s="121"/>
      <c r="GG93" s="121"/>
      <c r="GH93" s="121"/>
      <c r="GI93" s="121"/>
      <c r="GJ93" s="121"/>
      <c r="GK93" s="121"/>
      <c r="GL93" s="121"/>
      <c r="GM93" s="121"/>
      <c r="GN93" s="121"/>
      <c r="GO93" s="121"/>
      <c r="GP93" s="121"/>
      <c r="GQ93" s="121"/>
      <c r="GR93" s="121"/>
      <c r="GS93" s="121"/>
      <c r="GT93" s="121"/>
      <c r="GU93" s="121"/>
      <c r="GV93" s="121"/>
      <c r="GW93" s="121"/>
      <c r="GX93" s="121"/>
      <c r="GY93" s="121"/>
      <c r="GZ93" s="121"/>
      <c r="HA93" s="121"/>
      <c r="HB93" s="121"/>
      <c r="HC93" s="121"/>
      <c r="HD93" s="121"/>
      <c r="HE93" s="121"/>
      <c r="HF93" s="121"/>
      <c r="HG93" s="121"/>
      <c r="HH93" s="121"/>
      <c r="HI93" s="121"/>
      <c r="HJ93" s="121"/>
      <c r="HK93" s="121"/>
      <c r="HL93" s="121"/>
      <c r="HM93" s="121"/>
      <c r="HN93" s="121"/>
      <c r="HO93" s="121"/>
      <c r="HP93" s="121"/>
      <c r="HQ93" s="121"/>
      <c r="HR93" s="121"/>
      <c r="HS93" s="121"/>
      <c r="HT93" s="121"/>
      <c r="HU93" s="121"/>
      <c r="HV93" s="121"/>
      <c r="HW93" s="121"/>
      <c r="HX93" s="121"/>
      <c r="HY93" s="121"/>
      <c r="HZ93" s="121"/>
      <c r="IA93" s="121"/>
      <c r="IB93" s="121"/>
      <c r="IC93" s="121"/>
      <c r="ID93" s="121"/>
      <c r="IE93" s="121"/>
      <c r="IF93" s="121"/>
      <c r="IG93" s="121"/>
      <c r="IH93" s="121"/>
      <c r="II93" s="121"/>
      <c r="IJ93" s="121"/>
      <c r="IK93" s="121"/>
      <c r="IL93" s="121"/>
      <c r="IM93" s="121"/>
      <c r="IN93" s="121"/>
      <c r="IO93" s="121"/>
      <c r="IP93" s="121"/>
      <c r="IQ93" s="121"/>
      <c r="IR93" s="121"/>
      <c r="IS93" s="121"/>
      <c r="IT93" s="121"/>
      <c r="IU93" s="121"/>
      <c r="IV93" s="121"/>
      <c r="IW93" s="121"/>
      <c r="IX93" s="121"/>
      <c r="IY93" s="121"/>
      <c r="IZ93" s="121"/>
      <c r="JA93" s="121"/>
      <c r="JB93" s="121"/>
      <c r="JC93" s="121"/>
      <c r="JD93" s="121"/>
      <c r="JE93" s="121"/>
      <c r="JF93" s="121"/>
      <c r="JG93" s="121"/>
      <c r="JH93" s="121"/>
      <c r="JI93" s="121"/>
      <c r="JJ93" s="121"/>
      <c r="JK93" s="121"/>
      <c r="JL93" s="121"/>
      <c r="JM93" s="121"/>
      <c r="JN93" s="121"/>
      <c r="JO93" s="121"/>
      <c r="JP93" s="121"/>
      <c r="JQ93" s="121"/>
      <c r="JR93" s="121"/>
      <c r="JS93" s="121"/>
      <c r="JT93" s="121"/>
      <c r="JU93" s="121"/>
      <c r="JV93" s="121"/>
      <c r="JW93" s="121"/>
      <c r="JX93" s="121"/>
      <c r="JY93" s="121"/>
      <c r="JZ93" s="121"/>
      <c r="KA93" s="121"/>
      <c r="KB93" s="121"/>
      <c r="KC93" s="121"/>
      <c r="KD93" s="121"/>
      <c r="KE93" s="121"/>
      <c r="KF93" s="121"/>
      <c r="KG93" s="121"/>
      <c r="KH93" s="121"/>
      <c r="KI93" s="121"/>
      <c r="KJ93" s="121"/>
      <c r="KK93" s="121"/>
      <c r="KL93" s="121"/>
      <c r="KM93" s="121"/>
      <c r="KN93" s="121"/>
      <c r="KO93" s="121"/>
      <c r="KP93" s="121"/>
      <c r="KQ93" s="121"/>
      <c r="KR93" s="121"/>
      <c r="KS93" s="121"/>
      <c r="KT93" s="121"/>
      <c r="KU93" s="121"/>
      <c r="KV93" s="121"/>
      <c r="KW93" s="121"/>
      <c r="KX93" s="121"/>
      <c r="KY93" s="121"/>
      <c r="KZ93" s="121"/>
      <c r="LA93" s="121"/>
      <c r="LB93" s="121"/>
      <c r="LC93" s="121"/>
      <c r="LD93" s="121"/>
      <c r="LE93" s="121"/>
      <c r="LF93" s="121"/>
      <c r="LG93" s="121"/>
      <c r="LH93" s="121"/>
      <c r="LI93" s="121"/>
      <c r="LJ93" s="121"/>
      <c r="LK93" s="121"/>
      <c r="LL93" s="121"/>
      <c r="LM93" s="121"/>
      <c r="LN93" s="121"/>
      <c r="LO93" s="121"/>
      <c r="LP93" s="121"/>
      <c r="LQ93" s="121"/>
      <c r="LR93" s="121"/>
      <c r="LS93" s="121"/>
      <c r="LT93" s="121"/>
      <c r="LU93" s="121"/>
    </row>
    <row r="94" spans="1:333" s="43" customFormat="1" ht="38.25">
      <c r="A94" s="349"/>
      <c r="B94" s="417"/>
      <c r="C94" s="40" t="s">
        <v>293</v>
      </c>
      <c r="D94" s="11" t="s">
        <v>135</v>
      </c>
      <c r="E94" s="11" t="s">
        <v>49</v>
      </c>
      <c r="F94" s="41"/>
      <c r="G94" s="252"/>
      <c r="H94" s="269"/>
      <c r="I94" s="60"/>
      <c r="J94" s="42"/>
      <c r="K94" s="42"/>
      <c r="L94" s="42"/>
      <c r="M94" s="172" t="s">
        <v>215</v>
      </c>
      <c r="N94" s="310" t="s">
        <v>376</v>
      </c>
      <c r="O94" s="193"/>
      <c r="P94" s="71"/>
      <c r="Q94" s="71"/>
      <c r="R94" s="71"/>
      <c r="S94" s="71"/>
      <c r="T94" s="71"/>
      <c r="U94" s="71"/>
      <c r="V94" s="71"/>
      <c r="W94" s="71"/>
      <c r="X94" s="71"/>
      <c r="Y94" s="71"/>
      <c r="Z94" s="71"/>
      <c r="AA94" s="71"/>
      <c r="AB94" s="71"/>
      <c r="AC94" s="71"/>
      <c r="AD94" s="71"/>
      <c r="AE94" s="71"/>
      <c r="AF94" s="71"/>
      <c r="AG94" s="71"/>
      <c r="AH94" s="71"/>
      <c r="AI94" s="71"/>
      <c r="AJ94" s="71"/>
      <c r="AK94" s="71"/>
      <c r="AL94" s="71"/>
      <c r="AM94" s="71"/>
      <c r="AN94" s="71"/>
      <c r="AO94" s="71"/>
      <c r="AP94" s="71"/>
      <c r="AQ94" s="71"/>
      <c r="AR94" s="71"/>
      <c r="AS94" s="71"/>
      <c r="AT94" s="71"/>
      <c r="AU94" s="71"/>
      <c r="AV94" s="71"/>
      <c r="AW94" s="71"/>
      <c r="AX94" s="71"/>
      <c r="AY94" s="71"/>
      <c r="AZ94" s="71"/>
      <c r="BA94" s="71"/>
      <c r="BB94" s="71"/>
      <c r="BC94" s="71"/>
      <c r="BD94" s="71"/>
      <c r="BE94" s="71"/>
      <c r="BF94" s="71"/>
      <c r="BG94" s="71"/>
      <c r="BH94" s="71"/>
      <c r="BI94" s="71"/>
      <c r="BJ94" s="42"/>
      <c r="BK94" s="42"/>
      <c r="BL94" s="42"/>
      <c r="BM94" s="42"/>
      <c r="BN94" s="42"/>
      <c r="BO94" s="42"/>
      <c r="BP94" s="42"/>
      <c r="BQ94" s="42"/>
      <c r="BR94" s="42"/>
      <c r="BS94" s="42"/>
      <c r="BT94" s="42"/>
      <c r="BU94" s="42"/>
      <c r="BV94" s="42"/>
      <c r="BW94" s="42"/>
      <c r="BX94" s="157"/>
      <c r="BY94" s="157"/>
      <c r="BZ94" s="157"/>
      <c r="CA94" s="157"/>
      <c r="CB94" s="157"/>
      <c r="CC94" s="157"/>
      <c r="CD94" s="157"/>
      <c r="CE94" s="160"/>
      <c r="CF94" s="160"/>
      <c r="CG94" s="160"/>
      <c r="CH94" s="160"/>
      <c r="CI94" s="160"/>
      <c r="CJ94" s="160"/>
      <c r="CK94" s="160"/>
      <c r="CL94" s="160"/>
      <c r="CM94" s="160"/>
      <c r="CN94" s="160"/>
      <c r="CO94" s="160"/>
      <c r="CP94" s="160"/>
      <c r="CQ94" s="160"/>
      <c r="CR94" s="160"/>
      <c r="CS94" s="160"/>
      <c r="CT94" s="160"/>
      <c r="CU94" s="160"/>
      <c r="CV94" s="160"/>
      <c r="CW94" s="160"/>
      <c r="CX94" s="160"/>
      <c r="CY94" s="160"/>
      <c r="CZ94" s="160"/>
      <c r="DA94" s="160"/>
      <c r="DB94" s="160"/>
      <c r="DC94" s="160"/>
      <c r="DD94" s="160"/>
      <c r="DE94" s="160"/>
      <c r="DF94" s="160"/>
      <c r="DG94" s="160"/>
      <c r="DH94" s="160"/>
      <c r="DI94" s="160"/>
      <c r="DJ94" s="160"/>
      <c r="DK94" s="160"/>
      <c r="DL94" s="160"/>
      <c r="DM94" s="160"/>
      <c r="DN94" s="160"/>
      <c r="DO94" s="160"/>
      <c r="DP94" s="160"/>
      <c r="DQ94" s="160"/>
      <c r="DR94" s="160"/>
      <c r="DS94" s="160"/>
      <c r="DT94" s="160"/>
      <c r="DU94" s="160"/>
      <c r="DV94" s="160"/>
      <c r="DW94" s="160"/>
      <c r="DX94" s="160"/>
      <c r="DY94" s="160"/>
      <c r="DZ94" s="160"/>
      <c r="EA94" s="160"/>
      <c r="EB94" s="160"/>
      <c r="EC94" s="160"/>
      <c r="ED94" s="160"/>
      <c r="EE94" s="160"/>
      <c r="EF94" s="160"/>
      <c r="EG94" s="160"/>
      <c r="EH94" s="160"/>
      <c r="EI94" s="160"/>
      <c r="EJ94" s="160"/>
      <c r="EK94" s="160"/>
      <c r="EL94" s="160"/>
      <c r="EM94" s="160"/>
      <c r="EN94" s="160"/>
      <c r="EO94" s="160"/>
      <c r="EP94" s="160"/>
      <c r="EQ94" s="160"/>
      <c r="ER94" s="160"/>
      <c r="ES94" s="160"/>
      <c r="ET94" s="160"/>
      <c r="EU94" s="160"/>
      <c r="EV94" s="160"/>
      <c r="EW94" s="160"/>
      <c r="EX94" s="160"/>
      <c r="EY94" s="160"/>
      <c r="EZ94" s="160"/>
      <c r="FA94" s="160"/>
      <c r="FB94" s="160"/>
      <c r="FC94" s="160"/>
      <c r="FD94" s="160"/>
      <c r="FE94" s="160"/>
      <c r="FF94" s="160"/>
      <c r="FG94" s="160"/>
      <c r="FH94" s="160"/>
      <c r="FI94" s="160"/>
      <c r="FJ94" s="160"/>
      <c r="FK94" s="160"/>
      <c r="FL94" s="160"/>
      <c r="FM94" s="160"/>
      <c r="FN94" s="160"/>
      <c r="FO94" s="160"/>
      <c r="FP94" s="160"/>
      <c r="FQ94" s="160"/>
      <c r="FR94" s="160"/>
      <c r="FS94" s="160"/>
      <c r="FT94" s="160"/>
      <c r="FU94" s="160"/>
      <c r="FV94" s="160"/>
      <c r="FW94" s="160"/>
      <c r="FX94" s="160"/>
      <c r="FY94" s="160"/>
      <c r="FZ94" s="160"/>
      <c r="GA94" s="160"/>
      <c r="GB94" s="160"/>
      <c r="GC94" s="160"/>
      <c r="GD94" s="160"/>
      <c r="GE94" s="160"/>
      <c r="GF94" s="160"/>
      <c r="GG94" s="160"/>
      <c r="GH94" s="160"/>
      <c r="GI94" s="160"/>
      <c r="GJ94" s="160"/>
      <c r="GK94" s="160"/>
      <c r="GL94" s="160"/>
      <c r="GM94" s="160"/>
      <c r="GN94" s="160"/>
      <c r="GO94" s="160"/>
      <c r="GP94" s="160"/>
      <c r="GQ94" s="160"/>
      <c r="GR94" s="160"/>
      <c r="GS94" s="160"/>
      <c r="GT94" s="160"/>
      <c r="GU94" s="160"/>
      <c r="GV94" s="160"/>
      <c r="GW94" s="160"/>
      <c r="GX94" s="160"/>
      <c r="GY94" s="160"/>
      <c r="GZ94" s="160"/>
      <c r="HA94" s="160"/>
      <c r="HB94" s="160"/>
      <c r="HC94" s="160"/>
      <c r="HD94" s="160"/>
      <c r="HE94" s="160"/>
      <c r="HF94" s="160"/>
      <c r="HG94" s="160"/>
      <c r="HH94" s="160"/>
      <c r="HI94" s="160"/>
      <c r="HJ94" s="160"/>
      <c r="HK94" s="160"/>
      <c r="HL94" s="160"/>
      <c r="HM94" s="160"/>
      <c r="HN94" s="160"/>
      <c r="HO94" s="160"/>
      <c r="HP94" s="160"/>
      <c r="HQ94" s="160"/>
      <c r="HR94" s="160"/>
      <c r="HS94" s="160"/>
      <c r="HT94" s="160"/>
      <c r="HU94" s="160"/>
      <c r="HV94" s="160"/>
      <c r="HW94" s="160"/>
      <c r="HX94" s="160"/>
      <c r="HY94" s="160"/>
      <c r="HZ94" s="160"/>
      <c r="IA94" s="160"/>
      <c r="IB94" s="160"/>
      <c r="IC94" s="160"/>
      <c r="ID94" s="160"/>
      <c r="IE94" s="160"/>
      <c r="IF94" s="160"/>
      <c r="IG94" s="160"/>
      <c r="IH94" s="160"/>
      <c r="II94" s="160"/>
      <c r="IJ94" s="160"/>
      <c r="IK94" s="160"/>
      <c r="IL94" s="160"/>
      <c r="IM94" s="160"/>
      <c r="IN94" s="160"/>
      <c r="IO94" s="160"/>
      <c r="IP94" s="160"/>
      <c r="IQ94" s="160"/>
      <c r="IR94" s="160"/>
      <c r="IS94" s="160"/>
      <c r="IT94" s="160"/>
      <c r="IU94" s="160"/>
      <c r="IV94" s="160"/>
      <c r="IW94" s="160"/>
      <c r="IX94" s="160"/>
      <c r="IY94" s="160"/>
      <c r="IZ94" s="160"/>
      <c r="JA94" s="160"/>
      <c r="JB94" s="160"/>
      <c r="JC94" s="160"/>
      <c r="JD94" s="160"/>
      <c r="JE94" s="160"/>
      <c r="JF94" s="160"/>
      <c r="JG94" s="160"/>
      <c r="JH94" s="160"/>
      <c r="JI94" s="160"/>
      <c r="JJ94" s="160"/>
      <c r="JK94" s="160"/>
      <c r="JL94" s="160"/>
      <c r="JM94" s="160"/>
      <c r="JN94" s="160"/>
      <c r="JO94" s="160"/>
      <c r="JP94" s="160"/>
      <c r="JQ94" s="160"/>
      <c r="JR94" s="160"/>
      <c r="JS94" s="160"/>
      <c r="JT94" s="160"/>
      <c r="JU94" s="160"/>
      <c r="JV94" s="160"/>
      <c r="JW94" s="160"/>
      <c r="JX94" s="160"/>
      <c r="JY94" s="160"/>
      <c r="JZ94" s="160"/>
      <c r="KA94" s="160"/>
      <c r="KB94" s="160"/>
      <c r="KC94" s="160"/>
      <c r="KD94" s="160"/>
      <c r="KE94" s="160"/>
      <c r="KF94" s="160"/>
      <c r="KG94" s="160"/>
      <c r="KH94" s="160"/>
      <c r="KI94" s="160"/>
      <c r="KJ94" s="160"/>
      <c r="KK94" s="160"/>
      <c r="KL94" s="160"/>
      <c r="KM94" s="160"/>
      <c r="KN94" s="160"/>
      <c r="KO94" s="160"/>
      <c r="KP94" s="160"/>
      <c r="KQ94" s="160"/>
      <c r="KR94" s="160"/>
      <c r="KS94" s="160"/>
      <c r="KT94" s="160"/>
      <c r="KU94" s="160"/>
      <c r="KV94" s="160"/>
      <c r="KW94" s="160"/>
      <c r="KX94" s="160"/>
      <c r="KY94" s="160"/>
      <c r="KZ94" s="160"/>
      <c r="LA94" s="160"/>
      <c r="LB94" s="160"/>
      <c r="LC94" s="160"/>
      <c r="LD94" s="160"/>
      <c r="LE94" s="160"/>
      <c r="LF94" s="160"/>
      <c r="LG94" s="160"/>
      <c r="LH94" s="160"/>
      <c r="LI94" s="160"/>
      <c r="LJ94" s="160"/>
      <c r="LK94" s="160"/>
      <c r="LL94" s="160"/>
      <c r="LM94" s="160"/>
      <c r="LN94" s="160"/>
      <c r="LO94" s="160"/>
      <c r="LP94" s="160"/>
      <c r="LQ94" s="160"/>
      <c r="LR94" s="160"/>
      <c r="LS94" s="160"/>
      <c r="LT94" s="160"/>
      <c r="LU94" s="160"/>
    </row>
    <row r="95" spans="1:333" s="43" customFormat="1" ht="25.5">
      <c r="A95" s="349"/>
      <c r="B95" s="417"/>
      <c r="C95" s="286" t="s">
        <v>346</v>
      </c>
      <c r="D95" s="287"/>
      <c r="E95" s="287"/>
      <c r="F95" s="288"/>
      <c r="G95" s="289"/>
      <c r="H95" s="290"/>
      <c r="I95" s="291"/>
      <c r="J95" s="149"/>
      <c r="K95" s="149"/>
      <c r="L95" s="149"/>
      <c r="M95" s="175"/>
      <c r="N95" s="311" t="s">
        <v>375</v>
      </c>
      <c r="O95" s="192"/>
      <c r="P95" s="150"/>
      <c r="Q95" s="150"/>
      <c r="R95" s="150"/>
      <c r="S95" s="150"/>
      <c r="T95" s="150"/>
      <c r="U95" s="150"/>
      <c r="V95" s="150"/>
      <c r="W95" s="150"/>
      <c r="X95" s="150"/>
      <c r="Y95" s="150"/>
      <c r="Z95" s="150"/>
      <c r="AA95" s="150"/>
      <c r="AB95" s="150"/>
      <c r="AC95" s="150"/>
      <c r="AD95" s="150"/>
      <c r="AE95" s="150"/>
      <c r="AF95" s="150"/>
      <c r="AG95" s="150"/>
      <c r="AH95" s="150"/>
      <c r="AI95" s="150"/>
      <c r="AJ95" s="150"/>
      <c r="AK95" s="150"/>
      <c r="AL95" s="150"/>
      <c r="AM95" s="150"/>
      <c r="AN95" s="150"/>
      <c r="AO95" s="150"/>
      <c r="AP95" s="150"/>
      <c r="AQ95" s="150"/>
      <c r="AR95" s="150">
        <v>9.2629745910552046</v>
      </c>
      <c r="AS95" s="150">
        <v>9.3703830656852105</v>
      </c>
      <c r="AT95" s="150">
        <v>9.4382659224781467</v>
      </c>
      <c r="AU95" s="150">
        <v>9.5061487792710828</v>
      </c>
      <c r="AV95" s="150">
        <v>9.574031636064019</v>
      </c>
      <c r="AW95" s="150">
        <v>9.6419144928569551</v>
      </c>
      <c r="AX95" s="150">
        <v>9.7097973496498913</v>
      </c>
      <c r="AY95" s="150">
        <v>9.853442349637513</v>
      </c>
      <c r="AZ95" s="150">
        <v>9.9970873496251347</v>
      </c>
      <c r="BA95" s="150">
        <v>10.140732349612756</v>
      </c>
      <c r="BB95" s="150">
        <v>10.284377349600378</v>
      </c>
      <c r="BC95" s="150">
        <v>10.428022349588</v>
      </c>
      <c r="BD95" s="150">
        <v>10.36195365101104</v>
      </c>
      <c r="BE95" s="150">
        <v>10.295884952434081</v>
      </c>
      <c r="BF95" s="150">
        <v>10.229816253857122</v>
      </c>
      <c r="BG95" s="150">
        <v>10.163747555280162</v>
      </c>
      <c r="BH95" s="150">
        <v>10.097678856703203</v>
      </c>
      <c r="BI95" s="150">
        <v>10.031610158126243</v>
      </c>
      <c r="BJ95" s="150">
        <v>9.9655414595492839</v>
      </c>
      <c r="BK95" s="150">
        <v>9.8994727609723245</v>
      </c>
      <c r="BL95" s="150">
        <v>9.8334040623953651</v>
      </c>
      <c r="BM95" s="150">
        <v>9.7673353638184057</v>
      </c>
      <c r="BN95" s="150">
        <v>9.7012666652414463</v>
      </c>
      <c r="BO95" s="150">
        <v>9.6351979666644869</v>
      </c>
      <c r="BP95" s="150">
        <v>9.5691292680875275</v>
      </c>
      <c r="BQ95" s="150">
        <v>9.5030605695105681</v>
      </c>
      <c r="BR95" s="150">
        <v>9.4369918709336087</v>
      </c>
      <c r="BS95" s="150">
        <v>9.3709231723566493</v>
      </c>
      <c r="BT95" s="150">
        <v>9.3048544737796899</v>
      </c>
      <c r="BU95" s="150">
        <v>9.2387857752027305</v>
      </c>
      <c r="BV95" s="150">
        <v>9.1727170766257711</v>
      </c>
      <c r="BW95" s="150">
        <v>9.1066483780488134</v>
      </c>
      <c r="BX95" s="157"/>
      <c r="BY95" s="157"/>
      <c r="BZ95" s="157"/>
      <c r="CA95" s="157"/>
      <c r="CB95" s="157"/>
      <c r="CC95" s="157"/>
      <c r="CD95" s="157"/>
      <c r="CE95" s="160"/>
      <c r="CF95" s="160"/>
      <c r="CG95" s="160"/>
      <c r="CH95" s="160"/>
      <c r="CI95" s="160"/>
      <c r="CJ95" s="160"/>
      <c r="CK95" s="160"/>
      <c r="CL95" s="160"/>
      <c r="CM95" s="160"/>
      <c r="CN95" s="160"/>
      <c r="CO95" s="160"/>
      <c r="CP95" s="160"/>
      <c r="CQ95" s="160"/>
      <c r="CR95" s="160"/>
      <c r="CS95" s="160"/>
      <c r="CT95" s="160"/>
      <c r="CU95" s="160"/>
      <c r="CV95" s="160"/>
      <c r="CW95" s="160"/>
      <c r="CX95" s="160"/>
      <c r="CY95" s="160"/>
      <c r="CZ95" s="160"/>
      <c r="DA95" s="160"/>
      <c r="DB95" s="160"/>
      <c r="DC95" s="160"/>
      <c r="DD95" s="160"/>
      <c r="DE95" s="160"/>
      <c r="DF95" s="160"/>
      <c r="DG95" s="160"/>
      <c r="DH95" s="160"/>
      <c r="DI95" s="160"/>
      <c r="DJ95" s="160"/>
      <c r="DK95" s="160"/>
      <c r="DL95" s="160"/>
      <c r="DM95" s="160"/>
      <c r="DN95" s="160"/>
      <c r="DO95" s="160"/>
      <c r="DP95" s="160"/>
      <c r="DQ95" s="160"/>
      <c r="DR95" s="160"/>
      <c r="DS95" s="160"/>
      <c r="DT95" s="160"/>
      <c r="DU95" s="160"/>
      <c r="DV95" s="160"/>
      <c r="DW95" s="160"/>
      <c r="DX95" s="160"/>
      <c r="DY95" s="160"/>
      <c r="DZ95" s="160"/>
      <c r="EA95" s="160"/>
      <c r="EB95" s="160"/>
      <c r="EC95" s="160"/>
      <c r="ED95" s="160"/>
      <c r="EE95" s="160"/>
      <c r="EF95" s="160"/>
      <c r="EG95" s="160"/>
      <c r="EH95" s="160"/>
      <c r="EI95" s="160"/>
      <c r="EJ95" s="160"/>
      <c r="EK95" s="160"/>
      <c r="EL95" s="160"/>
      <c r="EM95" s="160"/>
      <c r="EN95" s="160"/>
      <c r="EO95" s="160"/>
      <c r="EP95" s="160"/>
      <c r="EQ95" s="160"/>
      <c r="ER95" s="160"/>
      <c r="ES95" s="160"/>
      <c r="ET95" s="160"/>
      <c r="EU95" s="160"/>
      <c r="EV95" s="160"/>
      <c r="EW95" s="160"/>
      <c r="EX95" s="160"/>
      <c r="EY95" s="160"/>
      <c r="EZ95" s="160"/>
      <c r="FA95" s="160"/>
      <c r="FB95" s="160"/>
      <c r="FC95" s="160"/>
      <c r="FD95" s="160"/>
      <c r="FE95" s="160"/>
      <c r="FF95" s="160"/>
      <c r="FG95" s="160"/>
      <c r="FH95" s="160"/>
      <c r="FI95" s="160"/>
      <c r="FJ95" s="160"/>
      <c r="FK95" s="160"/>
      <c r="FL95" s="160"/>
      <c r="FM95" s="160"/>
      <c r="FN95" s="160"/>
      <c r="FO95" s="160"/>
      <c r="FP95" s="160"/>
      <c r="FQ95" s="160"/>
      <c r="FR95" s="160"/>
      <c r="FS95" s="160"/>
      <c r="FT95" s="160"/>
      <c r="FU95" s="160"/>
      <c r="FV95" s="160"/>
      <c r="FW95" s="160"/>
      <c r="FX95" s="160"/>
      <c r="FY95" s="160"/>
      <c r="FZ95" s="160"/>
      <c r="GA95" s="160"/>
      <c r="GB95" s="160"/>
      <c r="GC95" s="160"/>
      <c r="GD95" s="160"/>
      <c r="GE95" s="160"/>
      <c r="GF95" s="160"/>
      <c r="GG95" s="160"/>
      <c r="GH95" s="160"/>
      <c r="GI95" s="160"/>
      <c r="GJ95" s="160"/>
      <c r="GK95" s="160"/>
      <c r="GL95" s="160"/>
      <c r="GM95" s="160"/>
      <c r="GN95" s="160"/>
      <c r="GO95" s="160"/>
      <c r="GP95" s="160"/>
      <c r="GQ95" s="160"/>
      <c r="GR95" s="160"/>
      <c r="GS95" s="160"/>
      <c r="GT95" s="160"/>
      <c r="GU95" s="160"/>
      <c r="GV95" s="160"/>
      <c r="GW95" s="160"/>
      <c r="GX95" s="160"/>
      <c r="GY95" s="160"/>
      <c r="GZ95" s="160"/>
      <c r="HA95" s="160"/>
      <c r="HB95" s="160"/>
      <c r="HC95" s="160"/>
      <c r="HD95" s="160"/>
      <c r="HE95" s="160"/>
      <c r="HF95" s="160"/>
      <c r="HG95" s="160"/>
      <c r="HH95" s="160"/>
      <c r="HI95" s="160"/>
      <c r="HJ95" s="160"/>
      <c r="HK95" s="160"/>
      <c r="HL95" s="160"/>
      <c r="HM95" s="160"/>
      <c r="HN95" s="160"/>
      <c r="HO95" s="160"/>
      <c r="HP95" s="160"/>
      <c r="HQ95" s="160"/>
      <c r="HR95" s="160"/>
      <c r="HS95" s="160"/>
      <c r="HT95" s="160"/>
      <c r="HU95" s="160"/>
      <c r="HV95" s="160"/>
      <c r="HW95" s="160"/>
      <c r="HX95" s="160"/>
      <c r="HY95" s="160"/>
      <c r="HZ95" s="160"/>
      <c r="IA95" s="160"/>
      <c r="IB95" s="160"/>
      <c r="IC95" s="160"/>
      <c r="ID95" s="160"/>
      <c r="IE95" s="160"/>
      <c r="IF95" s="160"/>
      <c r="IG95" s="160"/>
      <c r="IH95" s="160"/>
      <c r="II95" s="160"/>
      <c r="IJ95" s="160"/>
      <c r="IK95" s="160"/>
      <c r="IL95" s="160"/>
      <c r="IM95" s="160"/>
      <c r="IN95" s="160"/>
      <c r="IO95" s="160"/>
      <c r="IP95" s="160"/>
      <c r="IQ95" s="160"/>
      <c r="IR95" s="160"/>
      <c r="IS95" s="160"/>
      <c r="IT95" s="160"/>
      <c r="IU95" s="160"/>
      <c r="IV95" s="160"/>
      <c r="IW95" s="160"/>
      <c r="IX95" s="160"/>
      <c r="IY95" s="160"/>
      <c r="IZ95" s="160"/>
      <c r="JA95" s="160"/>
      <c r="JB95" s="160"/>
      <c r="JC95" s="160"/>
      <c r="JD95" s="160"/>
      <c r="JE95" s="160"/>
      <c r="JF95" s="160"/>
      <c r="JG95" s="160"/>
      <c r="JH95" s="160"/>
      <c r="JI95" s="160"/>
      <c r="JJ95" s="160"/>
      <c r="JK95" s="160"/>
      <c r="JL95" s="160"/>
      <c r="JM95" s="160"/>
      <c r="JN95" s="160"/>
      <c r="JO95" s="160"/>
      <c r="JP95" s="160"/>
      <c r="JQ95" s="160"/>
      <c r="JR95" s="160"/>
      <c r="JS95" s="160"/>
      <c r="JT95" s="160"/>
      <c r="JU95" s="160"/>
      <c r="JV95" s="160"/>
      <c r="JW95" s="160"/>
      <c r="JX95" s="160"/>
      <c r="JY95" s="160"/>
      <c r="JZ95" s="160"/>
      <c r="KA95" s="160"/>
      <c r="KB95" s="160"/>
      <c r="KC95" s="160"/>
      <c r="KD95" s="160"/>
      <c r="KE95" s="160"/>
      <c r="KF95" s="160"/>
      <c r="KG95" s="160"/>
      <c r="KH95" s="160"/>
      <c r="KI95" s="160"/>
      <c r="KJ95" s="160"/>
      <c r="KK95" s="160"/>
      <c r="KL95" s="160"/>
      <c r="KM95" s="160"/>
      <c r="KN95" s="160"/>
      <c r="KO95" s="160"/>
      <c r="KP95" s="160"/>
      <c r="KQ95" s="160"/>
      <c r="KR95" s="160"/>
      <c r="KS95" s="160"/>
      <c r="KT95" s="160"/>
      <c r="KU95" s="160"/>
      <c r="KV95" s="160"/>
      <c r="KW95" s="160"/>
      <c r="KX95" s="160"/>
      <c r="KY95" s="160"/>
      <c r="KZ95" s="160"/>
      <c r="LA95" s="160"/>
      <c r="LB95" s="160"/>
      <c r="LC95" s="160"/>
      <c r="LD95" s="160"/>
      <c r="LE95" s="160"/>
      <c r="LF95" s="160"/>
      <c r="LG95" s="160"/>
      <c r="LH95" s="160"/>
      <c r="LI95" s="160"/>
      <c r="LJ95" s="160"/>
      <c r="LK95" s="160"/>
      <c r="LL95" s="160"/>
      <c r="LM95" s="160"/>
      <c r="LN95" s="160"/>
      <c r="LO95" s="160"/>
      <c r="LP95" s="160"/>
      <c r="LQ95" s="160"/>
      <c r="LR95" s="160"/>
      <c r="LS95" s="160"/>
      <c r="LT95" s="160"/>
      <c r="LU95" s="160"/>
    </row>
    <row r="96" spans="1:333" s="39" customFormat="1" ht="15">
      <c r="A96" s="349"/>
      <c r="B96" s="417"/>
      <c r="C96" s="321" t="s">
        <v>294</v>
      </c>
      <c r="D96" s="152" t="s">
        <v>12</v>
      </c>
      <c r="E96" s="8" t="s">
        <v>13</v>
      </c>
      <c r="F96" s="38" t="s">
        <v>325</v>
      </c>
      <c r="G96" s="21" t="s">
        <v>335</v>
      </c>
      <c r="H96" s="257" t="s">
        <v>336</v>
      </c>
      <c r="I96" s="33" t="s">
        <v>216</v>
      </c>
      <c r="J96" s="34" t="s">
        <v>40</v>
      </c>
      <c r="K96" s="35" t="s">
        <v>73</v>
      </c>
      <c r="L96" s="35" t="s">
        <v>159</v>
      </c>
      <c r="M96" s="174"/>
      <c r="N96" s="223"/>
      <c r="O96" s="190"/>
      <c r="P96" s="78"/>
      <c r="Q96" s="78"/>
      <c r="R96" s="78"/>
      <c r="S96" s="78"/>
      <c r="T96" s="78"/>
      <c r="U96" s="78"/>
      <c r="V96" s="78"/>
      <c r="W96" s="78"/>
      <c r="X96" s="78"/>
      <c r="Y96" s="78"/>
      <c r="Z96" s="78"/>
      <c r="AA96" s="78"/>
      <c r="AB96" s="78"/>
      <c r="AC96" s="78"/>
      <c r="AD96" s="78"/>
      <c r="AE96" s="78"/>
      <c r="AF96" s="78">
        <v>1.2984527034375928</v>
      </c>
      <c r="AG96" s="78">
        <v>1.3700284232317026</v>
      </c>
      <c r="AH96" s="78">
        <v>1.188958425222977</v>
      </c>
      <c r="AI96" s="78">
        <v>1.1868633468732628</v>
      </c>
      <c r="AJ96" s="78">
        <v>1.2189103028526642</v>
      </c>
      <c r="AK96" s="78">
        <v>1.2330985304429833</v>
      </c>
      <c r="AL96" s="78">
        <v>1.2681356973904432</v>
      </c>
      <c r="AM96" s="78">
        <v>1.2284144821744658</v>
      </c>
      <c r="AN96" s="78">
        <v>1.3226754804391512</v>
      </c>
      <c r="AO96" s="78">
        <v>1.3352840875919343</v>
      </c>
      <c r="AP96" s="78">
        <v>1.3668638699894671</v>
      </c>
      <c r="AQ96" s="203"/>
      <c r="AR96" s="78"/>
      <c r="AS96" s="78"/>
      <c r="AT96" s="78"/>
      <c r="AU96" s="78"/>
      <c r="AV96" s="78"/>
      <c r="AW96" s="78"/>
      <c r="AX96" s="78"/>
      <c r="AY96" s="78"/>
      <c r="AZ96" s="78"/>
      <c r="BA96" s="78"/>
      <c r="BB96" s="35"/>
      <c r="BC96" s="35"/>
      <c r="BD96" s="35"/>
      <c r="BE96" s="35"/>
      <c r="BF96" s="35"/>
      <c r="BG96" s="35"/>
      <c r="BH96" s="35"/>
      <c r="BI96" s="35"/>
      <c r="BJ96" s="35"/>
      <c r="BK96" s="35"/>
      <c r="BL96" s="35"/>
      <c r="BM96" s="35"/>
      <c r="BN96" s="35"/>
      <c r="BO96" s="35"/>
      <c r="BP96" s="35"/>
      <c r="BQ96" s="35"/>
      <c r="BR96" s="35"/>
      <c r="BS96" s="35"/>
      <c r="BT96" s="35"/>
      <c r="BU96" s="35"/>
      <c r="BV96" s="35"/>
      <c r="BW96" s="35"/>
      <c r="BX96" s="157"/>
      <c r="BY96" s="157"/>
      <c r="BZ96" s="157"/>
      <c r="CA96" s="157"/>
      <c r="CB96" s="157"/>
      <c r="CC96" s="157"/>
      <c r="CD96" s="157"/>
      <c r="CE96" s="121"/>
      <c r="CF96" s="121"/>
      <c r="CG96" s="121"/>
      <c r="CH96" s="121"/>
      <c r="CI96" s="121"/>
      <c r="CJ96" s="121"/>
      <c r="CK96" s="121"/>
      <c r="CL96" s="121"/>
      <c r="CM96" s="121"/>
      <c r="CN96" s="121"/>
      <c r="CO96" s="121"/>
      <c r="CP96" s="121"/>
      <c r="CQ96" s="121"/>
      <c r="CR96" s="121"/>
      <c r="CS96" s="121"/>
      <c r="CT96" s="121"/>
      <c r="CU96" s="121"/>
      <c r="CV96" s="121"/>
      <c r="CW96" s="121"/>
      <c r="CX96" s="121"/>
      <c r="CY96" s="121"/>
      <c r="CZ96" s="121"/>
      <c r="DA96" s="121"/>
      <c r="DB96" s="121"/>
      <c r="DC96" s="121"/>
      <c r="DD96" s="121"/>
      <c r="DE96" s="121"/>
      <c r="DF96" s="121"/>
      <c r="DG96" s="121"/>
      <c r="DH96" s="121"/>
      <c r="DI96" s="121"/>
      <c r="DJ96" s="121"/>
      <c r="DK96" s="121"/>
      <c r="DL96" s="121"/>
      <c r="DM96" s="121"/>
      <c r="DN96" s="121"/>
      <c r="DO96" s="121"/>
      <c r="DP96" s="121"/>
      <c r="DQ96" s="121"/>
      <c r="DR96" s="121"/>
      <c r="DS96" s="121"/>
      <c r="DT96" s="121"/>
      <c r="DU96" s="121"/>
      <c r="DV96" s="121"/>
      <c r="DW96" s="121"/>
      <c r="DX96" s="121"/>
      <c r="DY96" s="121"/>
      <c r="DZ96" s="121"/>
      <c r="EA96" s="121"/>
      <c r="EB96" s="121"/>
      <c r="EC96" s="121"/>
      <c r="ED96" s="121"/>
      <c r="EE96" s="121"/>
      <c r="EF96" s="121"/>
      <c r="EG96" s="121"/>
      <c r="EH96" s="121"/>
      <c r="EI96" s="121"/>
      <c r="EJ96" s="121"/>
      <c r="EK96" s="121"/>
      <c r="EL96" s="121"/>
      <c r="EM96" s="121"/>
      <c r="EN96" s="121"/>
      <c r="EO96" s="121"/>
      <c r="EP96" s="121"/>
      <c r="EQ96" s="121"/>
      <c r="ER96" s="121"/>
      <c r="ES96" s="121"/>
      <c r="ET96" s="121"/>
      <c r="EU96" s="121"/>
      <c r="EV96" s="121"/>
      <c r="EW96" s="121"/>
      <c r="EX96" s="121"/>
      <c r="EY96" s="121"/>
      <c r="EZ96" s="121"/>
      <c r="FA96" s="121"/>
      <c r="FB96" s="121"/>
      <c r="FC96" s="121"/>
      <c r="FD96" s="121"/>
      <c r="FE96" s="121"/>
      <c r="FF96" s="121"/>
      <c r="FG96" s="121"/>
      <c r="FH96" s="121"/>
      <c r="FI96" s="121"/>
      <c r="FJ96" s="121"/>
      <c r="FK96" s="121"/>
      <c r="FL96" s="121"/>
      <c r="FM96" s="121"/>
      <c r="FN96" s="121"/>
      <c r="FO96" s="121"/>
      <c r="FP96" s="121"/>
      <c r="FQ96" s="121"/>
      <c r="FR96" s="121"/>
      <c r="FS96" s="121"/>
      <c r="FT96" s="121"/>
      <c r="FU96" s="121"/>
      <c r="FV96" s="121"/>
      <c r="FW96" s="121"/>
      <c r="FX96" s="121"/>
      <c r="FY96" s="121"/>
      <c r="FZ96" s="121"/>
      <c r="GA96" s="121"/>
      <c r="GB96" s="121"/>
      <c r="GC96" s="121"/>
      <c r="GD96" s="121"/>
      <c r="GE96" s="121"/>
      <c r="GF96" s="121"/>
      <c r="GG96" s="121"/>
      <c r="GH96" s="121"/>
      <c r="GI96" s="121"/>
      <c r="GJ96" s="121"/>
      <c r="GK96" s="121"/>
      <c r="GL96" s="121"/>
      <c r="GM96" s="121"/>
      <c r="GN96" s="121"/>
      <c r="GO96" s="121"/>
      <c r="GP96" s="121"/>
      <c r="GQ96" s="121"/>
      <c r="GR96" s="121"/>
      <c r="GS96" s="121"/>
      <c r="GT96" s="121"/>
      <c r="GU96" s="121"/>
      <c r="GV96" s="121"/>
      <c r="GW96" s="121"/>
      <c r="GX96" s="121"/>
      <c r="GY96" s="121"/>
      <c r="GZ96" s="121"/>
      <c r="HA96" s="121"/>
      <c r="HB96" s="121"/>
      <c r="HC96" s="121"/>
      <c r="HD96" s="121"/>
      <c r="HE96" s="121"/>
      <c r="HF96" s="121"/>
      <c r="HG96" s="121"/>
      <c r="HH96" s="121"/>
      <c r="HI96" s="121"/>
      <c r="HJ96" s="121"/>
      <c r="HK96" s="121"/>
      <c r="HL96" s="121"/>
      <c r="HM96" s="121"/>
      <c r="HN96" s="121"/>
      <c r="HO96" s="121"/>
      <c r="HP96" s="121"/>
      <c r="HQ96" s="121"/>
      <c r="HR96" s="121"/>
      <c r="HS96" s="121"/>
      <c r="HT96" s="121"/>
      <c r="HU96" s="121"/>
      <c r="HV96" s="121"/>
      <c r="HW96" s="121"/>
      <c r="HX96" s="121"/>
      <c r="HY96" s="121"/>
      <c r="HZ96" s="121"/>
      <c r="IA96" s="121"/>
      <c r="IB96" s="121"/>
      <c r="IC96" s="121"/>
      <c r="ID96" s="121"/>
      <c r="IE96" s="121"/>
      <c r="IF96" s="121"/>
      <c r="IG96" s="121"/>
      <c r="IH96" s="121"/>
      <c r="II96" s="121"/>
      <c r="IJ96" s="121"/>
      <c r="IK96" s="121"/>
      <c r="IL96" s="121"/>
      <c r="IM96" s="121"/>
      <c r="IN96" s="121"/>
      <c r="IO96" s="121"/>
      <c r="IP96" s="121"/>
      <c r="IQ96" s="121"/>
      <c r="IR96" s="121"/>
      <c r="IS96" s="121"/>
      <c r="IT96" s="121"/>
      <c r="IU96" s="121"/>
      <c r="IV96" s="121"/>
      <c r="IW96" s="121"/>
      <c r="IX96" s="121"/>
      <c r="IY96" s="121"/>
      <c r="IZ96" s="121"/>
      <c r="JA96" s="121"/>
      <c r="JB96" s="121"/>
      <c r="JC96" s="121"/>
      <c r="JD96" s="121"/>
      <c r="JE96" s="121"/>
      <c r="JF96" s="121"/>
      <c r="JG96" s="121"/>
      <c r="JH96" s="121"/>
      <c r="JI96" s="121"/>
      <c r="JJ96" s="121"/>
      <c r="JK96" s="121"/>
      <c r="JL96" s="121"/>
      <c r="JM96" s="121"/>
      <c r="JN96" s="121"/>
      <c r="JO96" s="121"/>
      <c r="JP96" s="121"/>
      <c r="JQ96" s="121"/>
      <c r="JR96" s="121"/>
      <c r="JS96" s="121"/>
      <c r="JT96" s="121"/>
      <c r="JU96" s="121"/>
      <c r="JV96" s="121"/>
      <c r="JW96" s="121"/>
      <c r="JX96" s="121"/>
      <c r="JY96" s="121"/>
      <c r="JZ96" s="121"/>
      <c r="KA96" s="121"/>
      <c r="KB96" s="121"/>
      <c r="KC96" s="121"/>
      <c r="KD96" s="121"/>
      <c r="KE96" s="121"/>
      <c r="KF96" s="121"/>
      <c r="KG96" s="121"/>
      <c r="KH96" s="121"/>
      <c r="KI96" s="121"/>
      <c r="KJ96" s="121"/>
      <c r="KK96" s="121"/>
      <c r="KL96" s="121"/>
      <c r="KM96" s="121"/>
      <c r="KN96" s="121"/>
      <c r="KO96" s="121"/>
      <c r="KP96" s="121"/>
      <c r="KQ96" s="121"/>
      <c r="KR96" s="121"/>
      <c r="KS96" s="121"/>
      <c r="KT96" s="121"/>
      <c r="KU96" s="121"/>
      <c r="KV96" s="121"/>
      <c r="KW96" s="121"/>
      <c r="KX96" s="121"/>
      <c r="KY96" s="121"/>
      <c r="KZ96" s="121"/>
      <c r="LA96" s="121"/>
      <c r="LB96" s="121"/>
      <c r="LC96" s="121"/>
      <c r="LD96" s="121"/>
      <c r="LE96" s="121"/>
      <c r="LF96" s="121"/>
      <c r="LG96" s="121"/>
      <c r="LH96" s="121"/>
      <c r="LI96" s="121"/>
      <c r="LJ96" s="121"/>
      <c r="LK96" s="121"/>
      <c r="LL96" s="121"/>
      <c r="LM96" s="121"/>
      <c r="LN96" s="121"/>
      <c r="LO96" s="121"/>
      <c r="LP96" s="121"/>
      <c r="LQ96" s="121"/>
      <c r="LR96" s="121"/>
      <c r="LS96" s="121"/>
      <c r="LT96" s="121"/>
      <c r="LU96" s="121"/>
    </row>
    <row r="97" spans="1:333" s="39" customFormat="1" ht="12.75" hidden="1" customHeight="1">
      <c r="A97" s="349"/>
      <c r="B97" s="417"/>
      <c r="C97" s="321"/>
      <c r="D97" s="152" t="s">
        <v>15</v>
      </c>
      <c r="E97" s="8" t="s">
        <v>13</v>
      </c>
      <c r="F97" s="38" t="s">
        <v>82</v>
      </c>
      <c r="G97" s="38"/>
      <c r="H97" s="256"/>
      <c r="I97" s="33" t="s">
        <v>216</v>
      </c>
      <c r="J97" s="34" t="s">
        <v>40</v>
      </c>
      <c r="K97" s="35" t="s">
        <v>73</v>
      </c>
      <c r="L97" s="35" t="s">
        <v>159</v>
      </c>
      <c r="M97" s="174"/>
      <c r="N97" s="223"/>
      <c r="O97" s="190"/>
      <c r="P97" s="78"/>
      <c r="Q97" s="78"/>
      <c r="R97" s="78"/>
      <c r="S97" s="78"/>
      <c r="T97" s="78"/>
      <c r="U97" s="78"/>
      <c r="V97" s="78"/>
      <c r="W97" s="78"/>
      <c r="X97" s="78"/>
      <c r="Y97" s="78"/>
      <c r="Z97" s="78"/>
      <c r="AA97" s="78"/>
      <c r="AB97" s="78"/>
      <c r="AC97" s="78"/>
      <c r="AD97" s="78"/>
      <c r="AE97" s="78"/>
      <c r="AF97" s="78"/>
      <c r="AG97" s="78"/>
      <c r="AH97" s="78"/>
      <c r="AI97" s="78"/>
      <c r="AJ97" s="78"/>
      <c r="AK97" s="78"/>
      <c r="AL97" s="78"/>
      <c r="AM97" s="78"/>
      <c r="AN97" s="78"/>
      <c r="AO97" s="78"/>
      <c r="AP97" s="78"/>
      <c r="AQ97" s="78"/>
      <c r="AR97" s="78"/>
      <c r="AS97" s="78"/>
      <c r="AT97" s="78"/>
      <c r="AU97" s="78"/>
      <c r="AV97" s="78"/>
      <c r="AW97" s="78"/>
      <c r="AX97" s="78"/>
      <c r="AY97" s="78"/>
      <c r="AZ97" s="78"/>
      <c r="BA97" s="78"/>
      <c r="BB97" s="35"/>
      <c r="BC97" s="35"/>
      <c r="BD97" s="88"/>
      <c r="BE97" s="35"/>
      <c r="BF97" s="35"/>
      <c r="BG97" s="35"/>
      <c r="BH97" s="35"/>
      <c r="BI97" s="35"/>
      <c r="BJ97" s="35"/>
      <c r="BK97" s="35"/>
      <c r="BL97" s="35"/>
      <c r="BM97" s="35"/>
      <c r="BN97" s="35"/>
      <c r="BO97" s="35"/>
      <c r="BP97" s="35"/>
      <c r="BQ97" s="35"/>
      <c r="BR97" s="35"/>
      <c r="BS97" s="35"/>
      <c r="BT97" s="35"/>
      <c r="BU97" s="35"/>
      <c r="BV97" s="35"/>
      <c r="BW97" s="35"/>
      <c r="BX97" s="157"/>
      <c r="BY97" s="157"/>
      <c r="BZ97" s="157"/>
      <c r="CA97" s="157"/>
      <c r="CB97" s="157"/>
      <c r="CC97" s="157"/>
      <c r="CD97" s="157"/>
      <c r="CE97" s="121"/>
      <c r="CF97" s="121"/>
      <c r="CG97" s="121"/>
      <c r="CH97" s="121"/>
      <c r="CI97" s="121"/>
      <c r="CJ97" s="121"/>
      <c r="CK97" s="121"/>
      <c r="CL97" s="121"/>
      <c r="CM97" s="121"/>
      <c r="CN97" s="121"/>
      <c r="CO97" s="121"/>
      <c r="CP97" s="121"/>
      <c r="CQ97" s="121"/>
      <c r="CR97" s="121"/>
      <c r="CS97" s="121"/>
      <c r="CT97" s="121"/>
      <c r="CU97" s="121"/>
      <c r="CV97" s="121"/>
      <c r="CW97" s="121"/>
      <c r="CX97" s="121"/>
      <c r="CY97" s="121"/>
      <c r="CZ97" s="121"/>
      <c r="DA97" s="121"/>
      <c r="DB97" s="121"/>
      <c r="DC97" s="121"/>
      <c r="DD97" s="121"/>
      <c r="DE97" s="121"/>
      <c r="DF97" s="121"/>
      <c r="DG97" s="121"/>
      <c r="DH97" s="121"/>
      <c r="DI97" s="121"/>
      <c r="DJ97" s="121"/>
      <c r="DK97" s="121"/>
      <c r="DL97" s="121"/>
      <c r="DM97" s="121"/>
      <c r="DN97" s="121"/>
      <c r="DO97" s="121"/>
      <c r="DP97" s="121"/>
      <c r="DQ97" s="121"/>
      <c r="DR97" s="121"/>
      <c r="DS97" s="121"/>
      <c r="DT97" s="121"/>
      <c r="DU97" s="121"/>
      <c r="DV97" s="121"/>
      <c r="DW97" s="121"/>
      <c r="DX97" s="121"/>
      <c r="DY97" s="121"/>
      <c r="DZ97" s="121"/>
      <c r="EA97" s="121"/>
      <c r="EB97" s="121"/>
      <c r="EC97" s="121"/>
      <c r="ED97" s="121"/>
      <c r="EE97" s="121"/>
      <c r="EF97" s="121"/>
      <c r="EG97" s="121"/>
      <c r="EH97" s="121"/>
      <c r="EI97" s="121"/>
      <c r="EJ97" s="121"/>
      <c r="EK97" s="121"/>
      <c r="EL97" s="121"/>
      <c r="EM97" s="121"/>
      <c r="EN97" s="121"/>
      <c r="EO97" s="121"/>
      <c r="EP97" s="121"/>
      <c r="EQ97" s="121"/>
      <c r="ER97" s="121"/>
      <c r="ES97" s="121"/>
      <c r="ET97" s="121"/>
      <c r="EU97" s="121"/>
      <c r="EV97" s="121"/>
      <c r="EW97" s="121"/>
      <c r="EX97" s="121"/>
      <c r="EY97" s="121"/>
      <c r="EZ97" s="121"/>
      <c r="FA97" s="121"/>
      <c r="FB97" s="121"/>
      <c r="FC97" s="121"/>
      <c r="FD97" s="121"/>
      <c r="FE97" s="121"/>
      <c r="FF97" s="121"/>
      <c r="FG97" s="121"/>
      <c r="FH97" s="121"/>
      <c r="FI97" s="121"/>
      <c r="FJ97" s="121"/>
      <c r="FK97" s="121"/>
      <c r="FL97" s="121"/>
      <c r="FM97" s="121"/>
      <c r="FN97" s="121"/>
      <c r="FO97" s="121"/>
      <c r="FP97" s="121"/>
      <c r="FQ97" s="121"/>
      <c r="FR97" s="121"/>
      <c r="FS97" s="121"/>
      <c r="FT97" s="121"/>
      <c r="FU97" s="121"/>
      <c r="FV97" s="121"/>
      <c r="FW97" s="121"/>
      <c r="FX97" s="121"/>
      <c r="FY97" s="121"/>
      <c r="FZ97" s="121"/>
      <c r="GA97" s="121"/>
      <c r="GB97" s="121"/>
      <c r="GC97" s="121"/>
      <c r="GD97" s="121"/>
      <c r="GE97" s="121"/>
      <c r="GF97" s="121"/>
      <c r="GG97" s="121"/>
      <c r="GH97" s="121"/>
      <c r="GI97" s="121"/>
      <c r="GJ97" s="121"/>
      <c r="GK97" s="121"/>
      <c r="GL97" s="121"/>
      <c r="GM97" s="121"/>
      <c r="GN97" s="121"/>
      <c r="GO97" s="121"/>
      <c r="GP97" s="121"/>
      <c r="GQ97" s="121"/>
      <c r="GR97" s="121"/>
      <c r="GS97" s="121"/>
      <c r="GT97" s="121"/>
      <c r="GU97" s="121"/>
      <c r="GV97" s="121"/>
      <c r="GW97" s="121"/>
      <c r="GX97" s="121"/>
      <c r="GY97" s="121"/>
      <c r="GZ97" s="121"/>
      <c r="HA97" s="121"/>
      <c r="HB97" s="121"/>
      <c r="HC97" s="121"/>
      <c r="HD97" s="121"/>
      <c r="HE97" s="121"/>
      <c r="HF97" s="121"/>
      <c r="HG97" s="121"/>
      <c r="HH97" s="121"/>
      <c r="HI97" s="121"/>
      <c r="HJ97" s="121"/>
      <c r="HK97" s="121"/>
      <c r="HL97" s="121"/>
      <c r="HM97" s="121"/>
      <c r="HN97" s="121"/>
      <c r="HO97" s="121"/>
      <c r="HP97" s="121"/>
      <c r="HQ97" s="121"/>
      <c r="HR97" s="121"/>
      <c r="HS97" s="121"/>
      <c r="HT97" s="121"/>
      <c r="HU97" s="121"/>
      <c r="HV97" s="121"/>
      <c r="HW97" s="121"/>
      <c r="HX97" s="121"/>
      <c r="HY97" s="121"/>
      <c r="HZ97" s="121"/>
      <c r="IA97" s="121"/>
      <c r="IB97" s="121"/>
      <c r="IC97" s="121"/>
      <c r="ID97" s="121"/>
      <c r="IE97" s="121"/>
      <c r="IF97" s="121"/>
      <c r="IG97" s="121"/>
      <c r="IH97" s="121"/>
      <c r="II97" s="121"/>
      <c r="IJ97" s="121"/>
      <c r="IK97" s="121"/>
      <c r="IL97" s="121"/>
      <c r="IM97" s="121"/>
      <c r="IN97" s="121"/>
      <c r="IO97" s="121"/>
      <c r="IP97" s="121"/>
      <c r="IQ97" s="121"/>
      <c r="IR97" s="121"/>
      <c r="IS97" s="121"/>
      <c r="IT97" s="121"/>
      <c r="IU97" s="121"/>
      <c r="IV97" s="121"/>
      <c r="IW97" s="121"/>
      <c r="IX97" s="121"/>
      <c r="IY97" s="121"/>
      <c r="IZ97" s="121"/>
      <c r="JA97" s="121"/>
      <c r="JB97" s="121"/>
      <c r="JC97" s="121"/>
      <c r="JD97" s="121"/>
      <c r="JE97" s="121"/>
      <c r="JF97" s="121"/>
      <c r="JG97" s="121"/>
      <c r="JH97" s="121"/>
      <c r="JI97" s="121"/>
      <c r="JJ97" s="121"/>
      <c r="JK97" s="121"/>
      <c r="JL97" s="121"/>
      <c r="JM97" s="121"/>
      <c r="JN97" s="121"/>
      <c r="JO97" s="121"/>
      <c r="JP97" s="121"/>
      <c r="JQ97" s="121"/>
      <c r="JR97" s="121"/>
      <c r="JS97" s="121"/>
      <c r="JT97" s="121"/>
      <c r="JU97" s="121"/>
      <c r="JV97" s="121"/>
      <c r="JW97" s="121"/>
      <c r="JX97" s="121"/>
      <c r="JY97" s="121"/>
      <c r="JZ97" s="121"/>
      <c r="KA97" s="121"/>
      <c r="KB97" s="121"/>
      <c r="KC97" s="121"/>
      <c r="KD97" s="121"/>
      <c r="KE97" s="121"/>
      <c r="KF97" s="121"/>
      <c r="KG97" s="121"/>
      <c r="KH97" s="121"/>
      <c r="KI97" s="121"/>
      <c r="KJ97" s="121"/>
      <c r="KK97" s="121"/>
      <c r="KL97" s="121"/>
      <c r="KM97" s="121"/>
      <c r="KN97" s="121"/>
      <c r="KO97" s="121"/>
      <c r="KP97" s="121"/>
      <c r="KQ97" s="121"/>
      <c r="KR97" s="121"/>
      <c r="KS97" s="121"/>
      <c r="KT97" s="121"/>
      <c r="KU97" s="121"/>
      <c r="KV97" s="121"/>
      <c r="KW97" s="121"/>
      <c r="KX97" s="121"/>
      <c r="KY97" s="121"/>
      <c r="KZ97" s="121"/>
      <c r="LA97" s="121"/>
      <c r="LB97" s="121"/>
      <c r="LC97" s="121"/>
      <c r="LD97" s="121"/>
      <c r="LE97" s="121"/>
      <c r="LF97" s="121"/>
      <c r="LG97" s="121"/>
      <c r="LH97" s="121"/>
      <c r="LI97" s="121"/>
      <c r="LJ97" s="121"/>
      <c r="LK97" s="121"/>
      <c r="LL97" s="121"/>
      <c r="LM97" s="121"/>
      <c r="LN97" s="121"/>
      <c r="LO97" s="121"/>
      <c r="LP97" s="121"/>
      <c r="LQ97" s="121"/>
      <c r="LR97" s="121"/>
      <c r="LS97" s="121"/>
      <c r="LT97" s="121"/>
      <c r="LU97" s="121"/>
    </row>
    <row r="98" spans="1:333" s="102" customFormat="1" ht="15" customHeight="1">
      <c r="A98" s="349"/>
      <c r="B98" s="417"/>
      <c r="C98" s="100" t="s">
        <v>295</v>
      </c>
      <c r="D98" s="101" t="s">
        <v>48</v>
      </c>
      <c r="E98" s="101" t="s">
        <v>49</v>
      </c>
      <c r="F98" s="59" t="s">
        <v>325</v>
      </c>
      <c r="G98" s="253"/>
      <c r="H98" s="270"/>
      <c r="I98" s="60" t="s">
        <v>216</v>
      </c>
      <c r="J98" s="61" t="s">
        <v>40</v>
      </c>
      <c r="K98" s="61" t="s">
        <v>75</v>
      </c>
      <c r="L98" s="61" t="s">
        <v>159</v>
      </c>
      <c r="M98" s="172" t="s">
        <v>213</v>
      </c>
      <c r="N98" s="310" t="s">
        <v>376</v>
      </c>
      <c r="O98" s="194"/>
      <c r="P98" s="76"/>
      <c r="Q98" s="76"/>
      <c r="R98" s="76"/>
      <c r="S98" s="76"/>
      <c r="T98" s="76"/>
      <c r="U98" s="76"/>
      <c r="V98" s="76"/>
      <c r="W98" s="76"/>
      <c r="X98" s="76"/>
      <c r="Y98" s="76"/>
      <c r="Z98" s="76"/>
      <c r="AA98" s="76"/>
      <c r="AB98" s="76"/>
      <c r="AC98" s="76"/>
      <c r="AD98" s="76"/>
      <c r="AE98" s="76"/>
      <c r="AF98" s="76"/>
      <c r="AG98" s="76"/>
      <c r="AH98" s="76"/>
      <c r="AI98" s="76"/>
      <c r="AJ98" s="76"/>
      <c r="AK98" s="76"/>
      <c r="AL98" s="76"/>
      <c r="AM98" s="76"/>
      <c r="AN98" s="76">
        <v>1.2716393002213531</v>
      </c>
      <c r="AO98" s="76">
        <v>1.2885944908909712</v>
      </c>
      <c r="AP98" s="76">
        <v>1.3055496815605891</v>
      </c>
      <c r="AQ98" s="76">
        <v>1.3225048722302073</v>
      </c>
      <c r="AR98" s="76">
        <v>1.3394600628998252</v>
      </c>
      <c r="AS98" s="76">
        <v>1.3564152535694434</v>
      </c>
      <c r="AT98" s="76">
        <v>1.3394600628998252</v>
      </c>
      <c r="AU98" s="76">
        <v>1.3225048722302073</v>
      </c>
      <c r="AV98" s="76">
        <v>1.3055496815605891</v>
      </c>
      <c r="AW98" s="76">
        <v>1.2885944908909712</v>
      </c>
      <c r="AX98" s="76">
        <v>1.2716393002213531</v>
      </c>
      <c r="AY98" s="76">
        <v>1.2716393002213531</v>
      </c>
      <c r="AZ98" s="76">
        <v>1.2716393002213531</v>
      </c>
      <c r="BA98" s="76">
        <v>1.2716393002213531</v>
      </c>
      <c r="BB98" s="76">
        <v>1.2716393002213531</v>
      </c>
      <c r="BC98" s="76">
        <v>1.2716393002213531</v>
      </c>
      <c r="BD98" s="76">
        <v>1.2546841095517349</v>
      </c>
      <c r="BE98" s="76">
        <v>1.237728918882117</v>
      </c>
      <c r="BF98" s="76">
        <v>1.2207737282124989</v>
      </c>
      <c r="BG98" s="76">
        <v>1.2038185375428809</v>
      </c>
      <c r="BH98" s="76">
        <v>1.1868633468732628</v>
      </c>
      <c r="BI98" s="61"/>
      <c r="BJ98" s="61"/>
      <c r="BK98" s="61"/>
      <c r="BL98" s="61"/>
      <c r="BM98" s="61"/>
      <c r="BN98" s="61"/>
      <c r="BO98" s="61"/>
      <c r="BP98" s="61"/>
      <c r="BQ98" s="61"/>
      <c r="BR98" s="61"/>
      <c r="BS98" s="61"/>
      <c r="BT98" s="61"/>
      <c r="BU98" s="61"/>
      <c r="BV98" s="61"/>
      <c r="BW98" s="61"/>
      <c r="BX98" s="157"/>
      <c r="BY98" s="157"/>
      <c r="BZ98" s="157"/>
      <c r="CA98" s="157"/>
      <c r="CB98" s="157"/>
      <c r="CC98" s="157"/>
      <c r="CD98" s="157"/>
      <c r="CE98" s="160"/>
      <c r="CF98" s="160"/>
      <c r="CG98" s="160"/>
      <c r="CH98" s="160"/>
      <c r="CI98" s="160"/>
      <c r="CJ98" s="160"/>
      <c r="CK98" s="160"/>
      <c r="CL98" s="160"/>
      <c r="CM98" s="160"/>
      <c r="CN98" s="160"/>
      <c r="CO98" s="160"/>
      <c r="CP98" s="160"/>
      <c r="CQ98" s="160"/>
      <c r="CR98" s="160"/>
      <c r="CS98" s="160"/>
      <c r="CT98" s="160"/>
      <c r="CU98" s="160"/>
      <c r="CV98" s="160"/>
      <c r="CW98" s="160"/>
      <c r="CX98" s="160"/>
      <c r="CY98" s="160"/>
      <c r="CZ98" s="160"/>
      <c r="DA98" s="160"/>
      <c r="DB98" s="160"/>
      <c r="DC98" s="160"/>
      <c r="DD98" s="160"/>
      <c r="DE98" s="160"/>
      <c r="DF98" s="160"/>
      <c r="DG98" s="160"/>
      <c r="DH98" s="160"/>
      <c r="DI98" s="160"/>
      <c r="DJ98" s="160"/>
      <c r="DK98" s="160"/>
      <c r="DL98" s="160"/>
      <c r="DM98" s="160"/>
      <c r="DN98" s="160"/>
      <c r="DO98" s="160"/>
      <c r="DP98" s="160"/>
      <c r="DQ98" s="160"/>
      <c r="DR98" s="160"/>
      <c r="DS98" s="160"/>
      <c r="DT98" s="160"/>
      <c r="DU98" s="160"/>
      <c r="DV98" s="160"/>
      <c r="DW98" s="160"/>
      <c r="DX98" s="160"/>
      <c r="DY98" s="160"/>
      <c r="DZ98" s="160"/>
      <c r="EA98" s="160"/>
      <c r="EB98" s="160"/>
      <c r="EC98" s="160"/>
      <c r="ED98" s="160"/>
      <c r="EE98" s="160"/>
      <c r="EF98" s="160"/>
      <c r="EG98" s="160"/>
      <c r="EH98" s="160"/>
      <c r="EI98" s="160"/>
      <c r="EJ98" s="160"/>
      <c r="EK98" s="160"/>
      <c r="EL98" s="160"/>
      <c r="EM98" s="160"/>
      <c r="EN98" s="160"/>
      <c r="EO98" s="160"/>
      <c r="EP98" s="160"/>
      <c r="EQ98" s="160"/>
      <c r="ER98" s="160"/>
      <c r="ES98" s="160"/>
      <c r="ET98" s="160"/>
      <c r="EU98" s="160"/>
      <c r="EV98" s="160"/>
      <c r="EW98" s="160"/>
      <c r="EX98" s="160"/>
      <c r="EY98" s="160"/>
      <c r="EZ98" s="160"/>
      <c r="FA98" s="160"/>
      <c r="FB98" s="160"/>
      <c r="FC98" s="160"/>
      <c r="FD98" s="160"/>
      <c r="FE98" s="160"/>
      <c r="FF98" s="160"/>
      <c r="FG98" s="160"/>
      <c r="FH98" s="160"/>
      <c r="FI98" s="160"/>
      <c r="FJ98" s="160"/>
      <c r="FK98" s="160"/>
      <c r="FL98" s="160"/>
      <c r="FM98" s="160"/>
      <c r="FN98" s="160"/>
      <c r="FO98" s="160"/>
      <c r="FP98" s="160"/>
      <c r="FQ98" s="160"/>
      <c r="FR98" s="160"/>
      <c r="FS98" s="160"/>
      <c r="FT98" s="160"/>
      <c r="FU98" s="160"/>
      <c r="FV98" s="160"/>
      <c r="FW98" s="160"/>
      <c r="FX98" s="160"/>
      <c r="FY98" s="160"/>
      <c r="FZ98" s="160"/>
      <c r="GA98" s="160"/>
      <c r="GB98" s="160"/>
      <c r="GC98" s="160"/>
      <c r="GD98" s="160"/>
      <c r="GE98" s="160"/>
      <c r="GF98" s="160"/>
      <c r="GG98" s="160"/>
      <c r="GH98" s="160"/>
      <c r="GI98" s="160"/>
      <c r="GJ98" s="160"/>
      <c r="GK98" s="160"/>
      <c r="GL98" s="160"/>
      <c r="GM98" s="160"/>
      <c r="GN98" s="160"/>
      <c r="GO98" s="160"/>
      <c r="GP98" s="160"/>
      <c r="GQ98" s="160"/>
      <c r="GR98" s="160"/>
      <c r="GS98" s="160"/>
      <c r="GT98" s="160"/>
      <c r="GU98" s="160"/>
      <c r="GV98" s="160"/>
      <c r="GW98" s="160"/>
      <c r="GX98" s="160"/>
      <c r="GY98" s="160"/>
      <c r="GZ98" s="160"/>
      <c r="HA98" s="160"/>
      <c r="HB98" s="160"/>
      <c r="HC98" s="160"/>
      <c r="HD98" s="160"/>
      <c r="HE98" s="160"/>
      <c r="HF98" s="160"/>
      <c r="HG98" s="160"/>
      <c r="HH98" s="160"/>
      <c r="HI98" s="160"/>
      <c r="HJ98" s="160"/>
      <c r="HK98" s="160"/>
      <c r="HL98" s="160"/>
      <c r="HM98" s="160"/>
      <c r="HN98" s="160"/>
      <c r="HO98" s="160"/>
      <c r="HP98" s="160"/>
      <c r="HQ98" s="160"/>
      <c r="HR98" s="160"/>
      <c r="HS98" s="160"/>
      <c r="HT98" s="160"/>
      <c r="HU98" s="160"/>
      <c r="HV98" s="160"/>
      <c r="HW98" s="160"/>
      <c r="HX98" s="160"/>
      <c r="HY98" s="160"/>
      <c r="HZ98" s="160"/>
      <c r="IA98" s="160"/>
      <c r="IB98" s="160"/>
      <c r="IC98" s="160"/>
      <c r="ID98" s="160"/>
      <c r="IE98" s="160"/>
      <c r="IF98" s="160"/>
      <c r="IG98" s="160"/>
      <c r="IH98" s="160"/>
      <c r="II98" s="160"/>
      <c r="IJ98" s="160"/>
      <c r="IK98" s="160"/>
      <c r="IL98" s="160"/>
      <c r="IM98" s="160"/>
      <c r="IN98" s="160"/>
      <c r="IO98" s="160"/>
      <c r="IP98" s="160"/>
      <c r="IQ98" s="160"/>
      <c r="IR98" s="160"/>
      <c r="IS98" s="160"/>
      <c r="IT98" s="160"/>
      <c r="IU98" s="160"/>
      <c r="IV98" s="160"/>
      <c r="IW98" s="160"/>
      <c r="IX98" s="160"/>
      <c r="IY98" s="160"/>
      <c r="IZ98" s="160"/>
      <c r="JA98" s="160"/>
      <c r="JB98" s="160"/>
      <c r="JC98" s="160"/>
      <c r="JD98" s="160"/>
      <c r="JE98" s="160"/>
      <c r="JF98" s="160"/>
      <c r="JG98" s="160"/>
      <c r="JH98" s="160"/>
      <c r="JI98" s="160"/>
      <c r="JJ98" s="160"/>
      <c r="JK98" s="160"/>
      <c r="JL98" s="160"/>
      <c r="JM98" s="160"/>
      <c r="JN98" s="160"/>
      <c r="JO98" s="160"/>
      <c r="JP98" s="160"/>
      <c r="JQ98" s="160"/>
      <c r="JR98" s="160"/>
      <c r="JS98" s="160"/>
      <c r="JT98" s="160"/>
      <c r="JU98" s="160"/>
      <c r="JV98" s="160"/>
      <c r="JW98" s="160"/>
      <c r="JX98" s="160"/>
      <c r="JY98" s="160"/>
      <c r="JZ98" s="160"/>
      <c r="KA98" s="160"/>
      <c r="KB98" s="160"/>
      <c r="KC98" s="160"/>
      <c r="KD98" s="160"/>
      <c r="KE98" s="160"/>
      <c r="KF98" s="160"/>
      <c r="KG98" s="160"/>
      <c r="KH98" s="160"/>
      <c r="KI98" s="160"/>
      <c r="KJ98" s="160"/>
      <c r="KK98" s="160"/>
      <c r="KL98" s="160"/>
      <c r="KM98" s="160"/>
      <c r="KN98" s="160"/>
      <c r="KO98" s="160"/>
      <c r="KP98" s="160"/>
      <c r="KQ98" s="160"/>
      <c r="KR98" s="160"/>
      <c r="KS98" s="160"/>
      <c r="KT98" s="160"/>
      <c r="KU98" s="160"/>
      <c r="KV98" s="160"/>
      <c r="KW98" s="160"/>
      <c r="KX98" s="160"/>
      <c r="KY98" s="160"/>
      <c r="KZ98" s="160"/>
      <c r="LA98" s="160"/>
      <c r="LB98" s="160"/>
      <c r="LC98" s="160"/>
      <c r="LD98" s="160"/>
      <c r="LE98" s="160"/>
      <c r="LF98" s="160"/>
      <c r="LG98" s="160"/>
      <c r="LH98" s="160"/>
      <c r="LI98" s="160"/>
      <c r="LJ98" s="160"/>
      <c r="LK98" s="160"/>
      <c r="LL98" s="160"/>
      <c r="LM98" s="160"/>
      <c r="LN98" s="160"/>
      <c r="LO98" s="160"/>
      <c r="LP98" s="160"/>
      <c r="LQ98" s="160"/>
      <c r="LR98" s="160"/>
      <c r="LS98" s="160"/>
      <c r="LT98" s="160"/>
      <c r="LU98" s="160"/>
    </row>
    <row r="99" spans="1:333" s="102" customFormat="1" ht="15" customHeight="1">
      <c r="A99" s="349"/>
      <c r="B99" s="417"/>
      <c r="C99" s="292" t="s">
        <v>347</v>
      </c>
      <c r="D99" s="293"/>
      <c r="E99" s="293"/>
      <c r="F99" s="294"/>
      <c r="G99" s="295"/>
      <c r="H99" s="296"/>
      <c r="I99" s="291"/>
      <c r="J99" s="297"/>
      <c r="K99" s="297"/>
      <c r="L99" s="297"/>
      <c r="M99" s="175"/>
      <c r="N99" s="311" t="s">
        <v>375</v>
      </c>
      <c r="O99" s="192"/>
      <c r="P99" s="150"/>
      <c r="Q99" s="150"/>
      <c r="R99" s="150"/>
      <c r="S99" s="150"/>
      <c r="T99" s="150"/>
      <c r="U99" s="150"/>
      <c r="V99" s="150"/>
      <c r="W99" s="150"/>
      <c r="X99" s="150"/>
      <c r="Y99" s="150"/>
      <c r="Z99" s="150"/>
      <c r="AA99" s="150"/>
      <c r="AB99" s="150"/>
      <c r="AC99" s="150"/>
      <c r="AD99" s="150"/>
      <c r="AE99" s="150"/>
      <c r="AF99" s="150"/>
      <c r="AG99" s="150"/>
      <c r="AH99" s="150"/>
      <c r="AI99" s="150"/>
      <c r="AJ99" s="150"/>
      <c r="AK99" s="150"/>
      <c r="AL99" s="150"/>
      <c r="AM99" s="150"/>
      <c r="AN99" s="150"/>
      <c r="AO99" s="150"/>
      <c r="AP99" s="150"/>
      <c r="AQ99" s="150"/>
      <c r="AR99" s="150">
        <v>1.4264707204298877</v>
      </c>
      <c r="AS99" s="150">
        <v>1.4524195304275713</v>
      </c>
      <c r="AT99" s="150">
        <v>1.5533538027632166</v>
      </c>
      <c r="AU99" s="150">
        <v>1.6542880750988618</v>
      </c>
      <c r="AV99" s="150">
        <v>1.755222347434507</v>
      </c>
      <c r="AW99" s="150">
        <v>1.8561566197701522</v>
      </c>
      <c r="AX99" s="150">
        <v>1.9570908921057972</v>
      </c>
      <c r="AY99" s="150">
        <v>2.0438676557108733</v>
      </c>
      <c r="AZ99" s="150">
        <v>2.1306444193159493</v>
      </c>
      <c r="BA99" s="150">
        <v>2.2174211829210253</v>
      </c>
      <c r="BB99" s="150">
        <v>2.3041979465261013</v>
      </c>
      <c r="BC99" s="150">
        <v>2.3909747101311769</v>
      </c>
      <c r="BD99" s="150">
        <v>2.3875845458176794</v>
      </c>
      <c r="BE99" s="150">
        <v>2.3841943815041819</v>
      </c>
      <c r="BF99" s="150">
        <v>2.3808042171906845</v>
      </c>
      <c r="BG99" s="150">
        <v>2.377414052877187</v>
      </c>
      <c r="BH99" s="150">
        <v>2.3740238885636895</v>
      </c>
      <c r="BI99" s="150">
        <v>2.370633724250192</v>
      </c>
      <c r="BJ99" s="150">
        <v>2.3672435599366946</v>
      </c>
      <c r="BK99" s="150">
        <v>2.3638533956231971</v>
      </c>
      <c r="BL99" s="150">
        <v>2.3604632313096996</v>
      </c>
      <c r="BM99" s="150">
        <v>2.3570730669962021</v>
      </c>
      <c r="BN99" s="150">
        <v>2.3536829026827046</v>
      </c>
      <c r="BO99" s="150">
        <v>2.3502927383692072</v>
      </c>
      <c r="BP99" s="150">
        <v>2.3469025740557097</v>
      </c>
      <c r="BQ99" s="150">
        <v>2.3435124097422122</v>
      </c>
      <c r="BR99" s="150">
        <v>2.3401222454287147</v>
      </c>
      <c r="BS99" s="150">
        <v>2.3367320811152172</v>
      </c>
      <c r="BT99" s="150">
        <v>2.3333419168017198</v>
      </c>
      <c r="BU99" s="150">
        <v>2.3299517524882223</v>
      </c>
      <c r="BV99" s="150">
        <v>2.3265615881747248</v>
      </c>
      <c r="BW99" s="150">
        <v>2.3231714238612264</v>
      </c>
      <c r="BX99" s="157"/>
      <c r="BY99" s="157"/>
      <c r="BZ99" s="157"/>
      <c r="CA99" s="157"/>
      <c r="CB99" s="157"/>
      <c r="CC99" s="157"/>
      <c r="CD99" s="157"/>
      <c r="CE99" s="160"/>
      <c r="CF99" s="160"/>
      <c r="CG99" s="160"/>
      <c r="CH99" s="160"/>
      <c r="CI99" s="160"/>
      <c r="CJ99" s="160"/>
      <c r="CK99" s="160"/>
      <c r="CL99" s="160"/>
      <c r="CM99" s="160"/>
      <c r="CN99" s="160"/>
      <c r="CO99" s="160"/>
      <c r="CP99" s="160"/>
      <c r="CQ99" s="160"/>
      <c r="CR99" s="160"/>
      <c r="CS99" s="160"/>
      <c r="CT99" s="160"/>
      <c r="CU99" s="160"/>
      <c r="CV99" s="160"/>
      <c r="CW99" s="160"/>
      <c r="CX99" s="160"/>
      <c r="CY99" s="160"/>
      <c r="CZ99" s="160"/>
      <c r="DA99" s="160"/>
      <c r="DB99" s="160"/>
      <c r="DC99" s="160"/>
      <c r="DD99" s="160"/>
      <c r="DE99" s="160"/>
      <c r="DF99" s="160"/>
      <c r="DG99" s="160"/>
      <c r="DH99" s="160"/>
      <c r="DI99" s="160"/>
      <c r="DJ99" s="160"/>
      <c r="DK99" s="160"/>
      <c r="DL99" s="160"/>
      <c r="DM99" s="160"/>
      <c r="DN99" s="160"/>
      <c r="DO99" s="160"/>
      <c r="DP99" s="160"/>
      <c r="DQ99" s="160"/>
      <c r="DR99" s="160"/>
      <c r="DS99" s="160"/>
      <c r="DT99" s="160"/>
      <c r="DU99" s="160"/>
      <c r="DV99" s="160"/>
      <c r="DW99" s="160"/>
      <c r="DX99" s="160"/>
      <c r="DY99" s="160"/>
      <c r="DZ99" s="160"/>
      <c r="EA99" s="160"/>
      <c r="EB99" s="160"/>
      <c r="EC99" s="160"/>
      <c r="ED99" s="160"/>
      <c r="EE99" s="160"/>
      <c r="EF99" s="160"/>
      <c r="EG99" s="160"/>
      <c r="EH99" s="160"/>
      <c r="EI99" s="160"/>
      <c r="EJ99" s="160"/>
      <c r="EK99" s="160"/>
      <c r="EL99" s="160"/>
      <c r="EM99" s="160"/>
      <c r="EN99" s="160"/>
      <c r="EO99" s="160"/>
      <c r="EP99" s="160"/>
      <c r="EQ99" s="160"/>
      <c r="ER99" s="160"/>
      <c r="ES99" s="160"/>
      <c r="ET99" s="160"/>
      <c r="EU99" s="160"/>
      <c r="EV99" s="160"/>
      <c r="EW99" s="160"/>
      <c r="EX99" s="160"/>
      <c r="EY99" s="160"/>
      <c r="EZ99" s="160"/>
      <c r="FA99" s="160"/>
      <c r="FB99" s="160"/>
      <c r="FC99" s="160"/>
      <c r="FD99" s="160"/>
      <c r="FE99" s="160"/>
      <c r="FF99" s="160"/>
      <c r="FG99" s="160"/>
      <c r="FH99" s="160"/>
      <c r="FI99" s="160"/>
      <c r="FJ99" s="160"/>
      <c r="FK99" s="160"/>
      <c r="FL99" s="160"/>
      <c r="FM99" s="160"/>
      <c r="FN99" s="160"/>
      <c r="FO99" s="160"/>
      <c r="FP99" s="160"/>
      <c r="FQ99" s="160"/>
      <c r="FR99" s="160"/>
      <c r="FS99" s="160"/>
      <c r="FT99" s="160"/>
      <c r="FU99" s="160"/>
      <c r="FV99" s="160"/>
      <c r="FW99" s="160"/>
      <c r="FX99" s="160"/>
      <c r="FY99" s="160"/>
      <c r="FZ99" s="160"/>
      <c r="GA99" s="160"/>
      <c r="GB99" s="160"/>
      <c r="GC99" s="160"/>
      <c r="GD99" s="160"/>
      <c r="GE99" s="160"/>
      <c r="GF99" s="160"/>
      <c r="GG99" s="160"/>
      <c r="GH99" s="160"/>
      <c r="GI99" s="160"/>
      <c r="GJ99" s="160"/>
      <c r="GK99" s="160"/>
      <c r="GL99" s="160"/>
      <c r="GM99" s="160"/>
      <c r="GN99" s="160"/>
      <c r="GO99" s="160"/>
      <c r="GP99" s="160"/>
      <c r="GQ99" s="160"/>
      <c r="GR99" s="160"/>
      <c r="GS99" s="160"/>
      <c r="GT99" s="160"/>
      <c r="GU99" s="160"/>
      <c r="GV99" s="160"/>
      <c r="GW99" s="160"/>
      <c r="GX99" s="160"/>
      <c r="GY99" s="160"/>
      <c r="GZ99" s="160"/>
      <c r="HA99" s="160"/>
      <c r="HB99" s="160"/>
      <c r="HC99" s="160"/>
      <c r="HD99" s="160"/>
      <c r="HE99" s="160"/>
      <c r="HF99" s="160"/>
      <c r="HG99" s="160"/>
      <c r="HH99" s="160"/>
      <c r="HI99" s="160"/>
      <c r="HJ99" s="160"/>
      <c r="HK99" s="160"/>
      <c r="HL99" s="160"/>
      <c r="HM99" s="160"/>
      <c r="HN99" s="160"/>
      <c r="HO99" s="160"/>
      <c r="HP99" s="160"/>
      <c r="HQ99" s="160"/>
      <c r="HR99" s="160"/>
      <c r="HS99" s="160"/>
      <c r="HT99" s="160"/>
      <c r="HU99" s="160"/>
      <c r="HV99" s="160"/>
      <c r="HW99" s="160"/>
      <c r="HX99" s="160"/>
      <c r="HY99" s="160"/>
      <c r="HZ99" s="160"/>
      <c r="IA99" s="160"/>
      <c r="IB99" s="160"/>
      <c r="IC99" s="160"/>
      <c r="ID99" s="160"/>
      <c r="IE99" s="160"/>
      <c r="IF99" s="160"/>
      <c r="IG99" s="160"/>
      <c r="IH99" s="160"/>
      <c r="II99" s="160"/>
      <c r="IJ99" s="160"/>
      <c r="IK99" s="160"/>
      <c r="IL99" s="160"/>
      <c r="IM99" s="160"/>
      <c r="IN99" s="160"/>
      <c r="IO99" s="160"/>
      <c r="IP99" s="160"/>
      <c r="IQ99" s="160"/>
      <c r="IR99" s="160"/>
      <c r="IS99" s="160"/>
      <c r="IT99" s="160"/>
      <c r="IU99" s="160"/>
      <c r="IV99" s="160"/>
      <c r="IW99" s="160"/>
      <c r="IX99" s="160"/>
      <c r="IY99" s="160"/>
      <c r="IZ99" s="160"/>
      <c r="JA99" s="160"/>
      <c r="JB99" s="160"/>
      <c r="JC99" s="160"/>
      <c r="JD99" s="160"/>
      <c r="JE99" s="160"/>
      <c r="JF99" s="160"/>
      <c r="JG99" s="160"/>
      <c r="JH99" s="160"/>
      <c r="JI99" s="160"/>
      <c r="JJ99" s="160"/>
      <c r="JK99" s="160"/>
      <c r="JL99" s="160"/>
      <c r="JM99" s="160"/>
      <c r="JN99" s="160"/>
      <c r="JO99" s="160"/>
      <c r="JP99" s="160"/>
      <c r="JQ99" s="160"/>
      <c r="JR99" s="160"/>
      <c r="JS99" s="160"/>
      <c r="JT99" s="160"/>
      <c r="JU99" s="160"/>
      <c r="JV99" s="160"/>
      <c r="JW99" s="160"/>
      <c r="JX99" s="160"/>
      <c r="JY99" s="160"/>
      <c r="JZ99" s="160"/>
      <c r="KA99" s="160"/>
      <c r="KB99" s="160"/>
      <c r="KC99" s="160"/>
      <c r="KD99" s="160"/>
      <c r="KE99" s="160"/>
      <c r="KF99" s="160"/>
      <c r="KG99" s="160"/>
      <c r="KH99" s="160"/>
      <c r="KI99" s="160"/>
      <c r="KJ99" s="160"/>
      <c r="KK99" s="160"/>
      <c r="KL99" s="160"/>
      <c r="KM99" s="160"/>
      <c r="KN99" s="160"/>
      <c r="KO99" s="160"/>
      <c r="KP99" s="160"/>
      <c r="KQ99" s="160"/>
      <c r="KR99" s="160"/>
      <c r="KS99" s="160"/>
      <c r="KT99" s="160"/>
      <c r="KU99" s="160"/>
      <c r="KV99" s="160"/>
      <c r="KW99" s="160"/>
      <c r="KX99" s="160"/>
      <c r="KY99" s="160"/>
      <c r="KZ99" s="160"/>
      <c r="LA99" s="160"/>
      <c r="LB99" s="160"/>
      <c r="LC99" s="160"/>
      <c r="LD99" s="160"/>
      <c r="LE99" s="160"/>
      <c r="LF99" s="160"/>
      <c r="LG99" s="160"/>
      <c r="LH99" s="160"/>
      <c r="LI99" s="160"/>
      <c r="LJ99" s="160"/>
      <c r="LK99" s="160"/>
      <c r="LL99" s="160"/>
      <c r="LM99" s="160"/>
      <c r="LN99" s="160"/>
      <c r="LO99" s="160"/>
      <c r="LP99" s="160"/>
      <c r="LQ99" s="160"/>
      <c r="LR99" s="160"/>
      <c r="LS99" s="160"/>
      <c r="LT99" s="160"/>
      <c r="LU99" s="160"/>
    </row>
    <row r="100" spans="1:333" s="39" customFormat="1" ht="33" customHeight="1">
      <c r="A100" s="349"/>
      <c r="B100" s="417"/>
      <c r="C100" s="322" t="s">
        <v>50</v>
      </c>
      <c r="D100" s="9" t="s">
        <v>12</v>
      </c>
      <c r="E100" s="9" t="s">
        <v>13</v>
      </c>
      <c r="F100" s="21" t="s">
        <v>325</v>
      </c>
      <c r="G100" s="21" t="s">
        <v>335</v>
      </c>
      <c r="H100" s="257" t="s">
        <v>336</v>
      </c>
      <c r="I100" s="10" t="s">
        <v>216</v>
      </c>
      <c r="J100" s="241" t="s">
        <v>40</v>
      </c>
      <c r="K100" s="242" t="s">
        <v>73</v>
      </c>
      <c r="L100" s="242" t="s">
        <v>159</v>
      </c>
      <c r="M100" s="171"/>
      <c r="N100" s="223"/>
      <c r="O100" s="190"/>
      <c r="P100" s="78"/>
      <c r="Q100" s="78"/>
      <c r="R100" s="78"/>
      <c r="S100" s="78"/>
      <c r="T100" s="78"/>
      <c r="U100" s="78"/>
      <c r="V100" s="78"/>
      <c r="W100" s="78"/>
      <c r="X100" s="78"/>
      <c r="Y100" s="115">
        <v>19.93734894</v>
      </c>
      <c r="Z100" s="115">
        <v>20.546063449999998</v>
      </c>
      <c r="AA100" s="115">
        <v>20.294153829999999</v>
      </c>
      <c r="AB100" s="115">
        <v>21.59508709</v>
      </c>
      <c r="AC100" s="115">
        <v>21.998052560000001</v>
      </c>
      <c r="AD100" s="115">
        <v>21.832719919999999</v>
      </c>
      <c r="AE100" s="115">
        <v>21.436886680000001</v>
      </c>
      <c r="AF100" s="80">
        <v>22.70202372</v>
      </c>
      <c r="AG100" s="80">
        <v>22.50000271</v>
      </c>
      <c r="AH100" s="80">
        <v>23.783176990000001</v>
      </c>
      <c r="AI100" s="80">
        <v>23.767680729999999</v>
      </c>
      <c r="AJ100" s="80">
        <v>24.0258441</v>
      </c>
      <c r="AK100" s="80">
        <v>24.254027789999999</v>
      </c>
      <c r="AL100" s="80">
        <v>24.21530431</v>
      </c>
      <c r="AM100" s="80">
        <v>24.51341193</v>
      </c>
      <c r="AN100" s="80">
        <v>24.678124050000001</v>
      </c>
      <c r="AO100" s="80">
        <v>23.743959409999999</v>
      </c>
      <c r="AP100" s="80">
        <v>24.563292279999999</v>
      </c>
      <c r="AQ100" s="80"/>
      <c r="AR100" s="80"/>
      <c r="AS100" s="80"/>
      <c r="AT100" s="78"/>
      <c r="AU100" s="78"/>
      <c r="AV100" s="78"/>
      <c r="AW100" s="78"/>
      <c r="AX100" s="78"/>
      <c r="AY100" s="78"/>
      <c r="AZ100" s="78"/>
      <c r="BA100" s="78"/>
      <c r="BB100" s="35"/>
      <c r="BC100" s="35"/>
      <c r="BD100" s="35"/>
      <c r="BE100" s="35"/>
      <c r="BF100" s="35"/>
      <c r="BG100" s="35"/>
      <c r="BH100" s="35"/>
      <c r="BI100" s="35"/>
      <c r="BJ100" s="35"/>
      <c r="BK100" s="35"/>
      <c r="BL100" s="35"/>
      <c r="BM100" s="35"/>
      <c r="BN100" s="35"/>
      <c r="BO100" s="35"/>
      <c r="BP100" s="35"/>
      <c r="BQ100" s="35"/>
      <c r="BR100" s="35"/>
      <c r="BS100" s="35"/>
      <c r="BT100" s="35"/>
      <c r="BU100" s="35"/>
      <c r="BV100" s="35"/>
      <c r="BW100" s="35"/>
      <c r="BX100" s="157"/>
      <c r="BY100" s="157"/>
      <c r="BZ100" s="157"/>
      <c r="CA100" s="157"/>
      <c r="CB100" s="157"/>
      <c r="CC100" s="157"/>
      <c r="CD100" s="157"/>
      <c r="CE100" s="121"/>
      <c r="CF100" s="121"/>
      <c r="CG100" s="121"/>
      <c r="CH100" s="121"/>
      <c r="CI100" s="121"/>
      <c r="CJ100" s="121"/>
      <c r="CK100" s="121"/>
      <c r="CL100" s="121"/>
      <c r="CM100" s="121"/>
      <c r="CN100" s="121"/>
      <c r="CO100" s="121"/>
      <c r="CP100" s="121"/>
      <c r="CQ100" s="121"/>
      <c r="CR100" s="121"/>
      <c r="CS100" s="121"/>
      <c r="CT100" s="121"/>
      <c r="CU100" s="121"/>
      <c r="CV100" s="121"/>
      <c r="CW100" s="121"/>
      <c r="CX100" s="121"/>
      <c r="CY100" s="121"/>
      <c r="CZ100" s="121"/>
      <c r="DA100" s="121"/>
      <c r="DB100" s="121"/>
      <c r="DC100" s="121"/>
      <c r="DD100" s="121"/>
      <c r="DE100" s="121"/>
      <c r="DF100" s="121"/>
      <c r="DG100" s="121"/>
      <c r="DH100" s="121"/>
      <c r="DI100" s="121"/>
      <c r="DJ100" s="121"/>
      <c r="DK100" s="121"/>
      <c r="DL100" s="121"/>
      <c r="DM100" s="121"/>
      <c r="DN100" s="121"/>
      <c r="DO100" s="121"/>
      <c r="DP100" s="121"/>
      <c r="DQ100" s="121"/>
      <c r="DR100" s="121"/>
      <c r="DS100" s="121"/>
      <c r="DT100" s="121"/>
      <c r="DU100" s="121"/>
      <c r="DV100" s="121"/>
      <c r="DW100" s="121"/>
      <c r="DX100" s="121"/>
      <c r="DY100" s="121"/>
      <c r="DZ100" s="121"/>
      <c r="EA100" s="121"/>
      <c r="EB100" s="121"/>
      <c r="EC100" s="121"/>
      <c r="ED100" s="121"/>
      <c r="EE100" s="121"/>
      <c r="EF100" s="121"/>
      <c r="EG100" s="121"/>
      <c r="EH100" s="121"/>
      <c r="EI100" s="121"/>
      <c r="EJ100" s="121"/>
      <c r="EK100" s="121"/>
      <c r="EL100" s="121"/>
      <c r="EM100" s="121"/>
      <c r="EN100" s="121"/>
      <c r="EO100" s="121"/>
      <c r="EP100" s="121"/>
      <c r="EQ100" s="121"/>
      <c r="ER100" s="121"/>
      <c r="ES100" s="121"/>
      <c r="ET100" s="121"/>
      <c r="EU100" s="121"/>
      <c r="EV100" s="121"/>
      <c r="EW100" s="121"/>
      <c r="EX100" s="121"/>
      <c r="EY100" s="121"/>
      <c r="EZ100" s="121"/>
      <c r="FA100" s="121"/>
      <c r="FB100" s="121"/>
      <c r="FC100" s="121"/>
      <c r="FD100" s="121"/>
      <c r="FE100" s="121"/>
      <c r="FF100" s="121"/>
      <c r="FG100" s="121"/>
      <c r="FH100" s="121"/>
      <c r="FI100" s="121"/>
      <c r="FJ100" s="121"/>
      <c r="FK100" s="121"/>
      <c r="FL100" s="121"/>
      <c r="FM100" s="121"/>
      <c r="FN100" s="121"/>
      <c r="FO100" s="121"/>
      <c r="FP100" s="121"/>
      <c r="FQ100" s="121"/>
      <c r="FR100" s="121"/>
      <c r="FS100" s="121"/>
      <c r="FT100" s="121"/>
      <c r="FU100" s="121"/>
      <c r="FV100" s="121"/>
      <c r="FW100" s="121"/>
      <c r="FX100" s="121"/>
      <c r="FY100" s="121"/>
      <c r="FZ100" s="121"/>
      <c r="GA100" s="121"/>
      <c r="GB100" s="121"/>
      <c r="GC100" s="121"/>
      <c r="GD100" s="121"/>
      <c r="GE100" s="121"/>
      <c r="GF100" s="121"/>
      <c r="GG100" s="121"/>
      <c r="GH100" s="121"/>
      <c r="GI100" s="121"/>
      <c r="GJ100" s="121"/>
      <c r="GK100" s="121"/>
      <c r="GL100" s="121"/>
      <c r="GM100" s="121"/>
      <c r="GN100" s="121"/>
      <c r="GO100" s="121"/>
      <c r="GP100" s="121"/>
      <c r="GQ100" s="121"/>
      <c r="GR100" s="121"/>
      <c r="GS100" s="121"/>
      <c r="GT100" s="121"/>
      <c r="GU100" s="121"/>
      <c r="GV100" s="121"/>
      <c r="GW100" s="121"/>
      <c r="GX100" s="121"/>
      <c r="GY100" s="121"/>
      <c r="GZ100" s="121"/>
      <c r="HA100" s="121"/>
      <c r="HB100" s="121"/>
      <c r="HC100" s="121"/>
      <c r="HD100" s="121"/>
      <c r="HE100" s="121"/>
      <c r="HF100" s="121"/>
      <c r="HG100" s="121"/>
      <c r="HH100" s="121"/>
      <c r="HI100" s="121"/>
      <c r="HJ100" s="121"/>
      <c r="HK100" s="121"/>
      <c r="HL100" s="121"/>
      <c r="HM100" s="121"/>
      <c r="HN100" s="121"/>
      <c r="HO100" s="121"/>
      <c r="HP100" s="121"/>
      <c r="HQ100" s="121"/>
      <c r="HR100" s="121"/>
      <c r="HS100" s="121"/>
      <c r="HT100" s="121"/>
      <c r="HU100" s="121"/>
      <c r="HV100" s="121"/>
      <c r="HW100" s="121"/>
      <c r="HX100" s="121"/>
      <c r="HY100" s="121"/>
      <c r="HZ100" s="121"/>
      <c r="IA100" s="121"/>
      <c r="IB100" s="121"/>
      <c r="IC100" s="121"/>
      <c r="ID100" s="121"/>
      <c r="IE100" s="121"/>
      <c r="IF100" s="121"/>
      <c r="IG100" s="121"/>
      <c r="IH100" s="121"/>
      <c r="II100" s="121"/>
      <c r="IJ100" s="121"/>
      <c r="IK100" s="121"/>
      <c r="IL100" s="121"/>
      <c r="IM100" s="121"/>
      <c r="IN100" s="121"/>
      <c r="IO100" s="121"/>
      <c r="IP100" s="121"/>
      <c r="IQ100" s="121"/>
      <c r="IR100" s="121"/>
      <c r="IS100" s="121"/>
      <c r="IT100" s="121"/>
      <c r="IU100" s="121"/>
      <c r="IV100" s="121"/>
      <c r="IW100" s="121"/>
      <c r="IX100" s="121"/>
      <c r="IY100" s="121"/>
      <c r="IZ100" s="121"/>
      <c r="JA100" s="121"/>
      <c r="JB100" s="121"/>
      <c r="JC100" s="121"/>
      <c r="JD100" s="121"/>
      <c r="JE100" s="121"/>
      <c r="JF100" s="121"/>
      <c r="JG100" s="121"/>
      <c r="JH100" s="121"/>
      <c r="JI100" s="121"/>
      <c r="JJ100" s="121"/>
      <c r="JK100" s="121"/>
      <c r="JL100" s="121"/>
      <c r="JM100" s="121"/>
      <c r="JN100" s="121"/>
      <c r="JO100" s="121"/>
      <c r="JP100" s="121"/>
      <c r="JQ100" s="121"/>
      <c r="JR100" s="121"/>
      <c r="JS100" s="121"/>
      <c r="JT100" s="121"/>
      <c r="JU100" s="121"/>
      <c r="JV100" s="121"/>
      <c r="JW100" s="121"/>
      <c r="JX100" s="121"/>
      <c r="JY100" s="121"/>
      <c r="JZ100" s="121"/>
      <c r="KA100" s="121"/>
      <c r="KB100" s="121"/>
      <c r="KC100" s="121"/>
      <c r="KD100" s="121"/>
      <c r="KE100" s="121"/>
      <c r="KF100" s="121"/>
      <c r="KG100" s="121"/>
      <c r="KH100" s="121"/>
      <c r="KI100" s="121"/>
      <c r="KJ100" s="121"/>
      <c r="KK100" s="121"/>
      <c r="KL100" s="121"/>
      <c r="KM100" s="121"/>
      <c r="KN100" s="121"/>
      <c r="KO100" s="121"/>
      <c r="KP100" s="121"/>
      <c r="KQ100" s="121"/>
      <c r="KR100" s="121"/>
      <c r="KS100" s="121"/>
      <c r="KT100" s="121"/>
      <c r="KU100" s="121"/>
      <c r="KV100" s="121"/>
      <c r="KW100" s="121"/>
      <c r="KX100" s="121"/>
      <c r="KY100" s="121"/>
      <c r="KZ100" s="121"/>
      <c r="LA100" s="121"/>
      <c r="LB100" s="121"/>
      <c r="LC100" s="121"/>
      <c r="LD100" s="121"/>
      <c r="LE100" s="121"/>
      <c r="LF100" s="121"/>
      <c r="LG100" s="121"/>
      <c r="LH100" s="121"/>
      <c r="LI100" s="121"/>
      <c r="LJ100" s="121"/>
      <c r="LK100" s="121"/>
      <c r="LL100" s="121"/>
      <c r="LM100" s="121"/>
      <c r="LN100" s="121"/>
      <c r="LO100" s="121"/>
      <c r="LP100" s="121"/>
      <c r="LQ100" s="121"/>
      <c r="LR100" s="121"/>
      <c r="LS100" s="121"/>
      <c r="LT100" s="121"/>
      <c r="LU100" s="121"/>
    </row>
    <row r="101" spans="1:333" s="39" customFormat="1" ht="12.75" hidden="1" customHeight="1">
      <c r="A101" s="349"/>
      <c r="B101" s="417"/>
      <c r="C101" s="322"/>
      <c r="D101" s="9" t="s">
        <v>15</v>
      </c>
      <c r="E101" s="9"/>
      <c r="F101" s="21" t="s">
        <v>325</v>
      </c>
      <c r="G101" s="21"/>
      <c r="H101" s="258"/>
      <c r="I101" s="10" t="s">
        <v>216</v>
      </c>
      <c r="J101" s="241"/>
      <c r="K101" s="242"/>
      <c r="L101" s="242"/>
      <c r="M101" s="171"/>
      <c r="N101" s="223"/>
      <c r="O101" s="190"/>
      <c r="P101" s="78"/>
      <c r="Q101" s="78"/>
      <c r="R101" s="78"/>
      <c r="S101" s="78"/>
      <c r="T101" s="78"/>
      <c r="U101" s="78"/>
      <c r="V101" s="78"/>
      <c r="W101" s="78"/>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35"/>
      <c r="BC101" s="35"/>
      <c r="BD101" s="35"/>
      <c r="BE101" s="35"/>
      <c r="BF101" s="35"/>
      <c r="BG101" s="35"/>
      <c r="BH101" s="35"/>
      <c r="BI101" s="35"/>
      <c r="BJ101" s="35"/>
      <c r="BK101" s="35"/>
      <c r="BL101" s="35"/>
      <c r="BM101" s="35"/>
      <c r="BN101" s="35"/>
      <c r="BO101" s="35"/>
      <c r="BP101" s="35"/>
      <c r="BQ101" s="35"/>
      <c r="BR101" s="35"/>
      <c r="BS101" s="35"/>
      <c r="BT101" s="35"/>
      <c r="BU101" s="35"/>
      <c r="BV101" s="35"/>
      <c r="BW101" s="35"/>
      <c r="BX101" s="157"/>
      <c r="BY101" s="157"/>
      <c r="BZ101" s="157"/>
      <c r="CA101" s="157"/>
      <c r="CB101" s="157"/>
      <c r="CC101" s="157"/>
      <c r="CD101" s="157"/>
      <c r="CE101" s="121"/>
      <c r="CF101" s="121"/>
      <c r="CG101" s="121"/>
      <c r="CH101" s="121"/>
      <c r="CI101" s="121"/>
      <c r="CJ101" s="121"/>
      <c r="CK101" s="121"/>
      <c r="CL101" s="121"/>
      <c r="CM101" s="121"/>
      <c r="CN101" s="121"/>
      <c r="CO101" s="121"/>
      <c r="CP101" s="121"/>
      <c r="CQ101" s="121"/>
      <c r="CR101" s="121"/>
      <c r="CS101" s="121"/>
      <c r="CT101" s="121"/>
      <c r="CU101" s="121"/>
      <c r="CV101" s="121"/>
      <c r="CW101" s="121"/>
      <c r="CX101" s="121"/>
      <c r="CY101" s="121"/>
      <c r="CZ101" s="121"/>
      <c r="DA101" s="121"/>
      <c r="DB101" s="121"/>
      <c r="DC101" s="121"/>
      <c r="DD101" s="121"/>
      <c r="DE101" s="121"/>
      <c r="DF101" s="121"/>
      <c r="DG101" s="121"/>
      <c r="DH101" s="121"/>
      <c r="DI101" s="121"/>
      <c r="DJ101" s="121"/>
      <c r="DK101" s="121"/>
      <c r="DL101" s="121"/>
      <c r="DM101" s="121"/>
      <c r="DN101" s="121"/>
      <c r="DO101" s="121"/>
      <c r="DP101" s="121"/>
      <c r="DQ101" s="121"/>
      <c r="DR101" s="121"/>
      <c r="DS101" s="121"/>
      <c r="DT101" s="121"/>
      <c r="DU101" s="121"/>
      <c r="DV101" s="121"/>
      <c r="DW101" s="121"/>
      <c r="DX101" s="121"/>
      <c r="DY101" s="121"/>
      <c r="DZ101" s="121"/>
      <c r="EA101" s="121"/>
      <c r="EB101" s="121"/>
      <c r="EC101" s="121"/>
      <c r="ED101" s="121"/>
      <c r="EE101" s="121"/>
      <c r="EF101" s="121"/>
      <c r="EG101" s="121"/>
      <c r="EH101" s="121"/>
      <c r="EI101" s="121"/>
      <c r="EJ101" s="121"/>
      <c r="EK101" s="121"/>
      <c r="EL101" s="121"/>
      <c r="EM101" s="121"/>
      <c r="EN101" s="121"/>
      <c r="EO101" s="121"/>
      <c r="EP101" s="121"/>
      <c r="EQ101" s="121"/>
      <c r="ER101" s="121"/>
      <c r="ES101" s="121"/>
      <c r="ET101" s="121"/>
      <c r="EU101" s="121"/>
      <c r="EV101" s="121"/>
      <c r="EW101" s="121"/>
      <c r="EX101" s="121"/>
      <c r="EY101" s="121"/>
      <c r="EZ101" s="121"/>
      <c r="FA101" s="121"/>
      <c r="FB101" s="121"/>
      <c r="FC101" s="121"/>
      <c r="FD101" s="121"/>
      <c r="FE101" s="121"/>
      <c r="FF101" s="121"/>
      <c r="FG101" s="121"/>
      <c r="FH101" s="121"/>
      <c r="FI101" s="121"/>
      <c r="FJ101" s="121"/>
      <c r="FK101" s="121"/>
      <c r="FL101" s="121"/>
      <c r="FM101" s="121"/>
      <c r="FN101" s="121"/>
      <c r="FO101" s="121"/>
      <c r="FP101" s="121"/>
      <c r="FQ101" s="121"/>
      <c r="FR101" s="121"/>
      <c r="FS101" s="121"/>
      <c r="FT101" s="121"/>
      <c r="FU101" s="121"/>
      <c r="FV101" s="121"/>
      <c r="FW101" s="121"/>
      <c r="FX101" s="121"/>
      <c r="FY101" s="121"/>
      <c r="FZ101" s="121"/>
      <c r="GA101" s="121"/>
      <c r="GB101" s="121"/>
      <c r="GC101" s="121"/>
      <c r="GD101" s="121"/>
      <c r="GE101" s="121"/>
      <c r="GF101" s="121"/>
      <c r="GG101" s="121"/>
      <c r="GH101" s="121"/>
      <c r="GI101" s="121"/>
      <c r="GJ101" s="121"/>
      <c r="GK101" s="121"/>
      <c r="GL101" s="121"/>
      <c r="GM101" s="121"/>
      <c r="GN101" s="121"/>
      <c r="GO101" s="121"/>
      <c r="GP101" s="121"/>
      <c r="GQ101" s="121"/>
      <c r="GR101" s="121"/>
      <c r="GS101" s="121"/>
      <c r="GT101" s="121"/>
      <c r="GU101" s="121"/>
      <c r="GV101" s="121"/>
      <c r="GW101" s="121"/>
      <c r="GX101" s="121"/>
      <c r="GY101" s="121"/>
      <c r="GZ101" s="121"/>
      <c r="HA101" s="121"/>
      <c r="HB101" s="121"/>
      <c r="HC101" s="121"/>
      <c r="HD101" s="121"/>
      <c r="HE101" s="121"/>
      <c r="HF101" s="121"/>
      <c r="HG101" s="121"/>
      <c r="HH101" s="121"/>
      <c r="HI101" s="121"/>
      <c r="HJ101" s="121"/>
      <c r="HK101" s="121"/>
      <c r="HL101" s="121"/>
      <c r="HM101" s="121"/>
      <c r="HN101" s="121"/>
      <c r="HO101" s="121"/>
      <c r="HP101" s="121"/>
      <c r="HQ101" s="121"/>
      <c r="HR101" s="121"/>
      <c r="HS101" s="121"/>
      <c r="HT101" s="121"/>
      <c r="HU101" s="121"/>
      <c r="HV101" s="121"/>
      <c r="HW101" s="121"/>
      <c r="HX101" s="121"/>
      <c r="HY101" s="121"/>
      <c r="HZ101" s="121"/>
      <c r="IA101" s="121"/>
      <c r="IB101" s="121"/>
      <c r="IC101" s="121"/>
      <c r="ID101" s="121"/>
      <c r="IE101" s="121"/>
      <c r="IF101" s="121"/>
      <c r="IG101" s="121"/>
      <c r="IH101" s="121"/>
      <c r="II101" s="121"/>
      <c r="IJ101" s="121"/>
      <c r="IK101" s="121"/>
      <c r="IL101" s="121"/>
      <c r="IM101" s="121"/>
      <c r="IN101" s="121"/>
      <c r="IO101" s="121"/>
      <c r="IP101" s="121"/>
      <c r="IQ101" s="121"/>
      <c r="IR101" s="121"/>
      <c r="IS101" s="121"/>
      <c r="IT101" s="121"/>
      <c r="IU101" s="121"/>
      <c r="IV101" s="121"/>
      <c r="IW101" s="121"/>
      <c r="IX101" s="121"/>
      <c r="IY101" s="121"/>
      <c r="IZ101" s="121"/>
      <c r="JA101" s="121"/>
      <c r="JB101" s="121"/>
      <c r="JC101" s="121"/>
      <c r="JD101" s="121"/>
      <c r="JE101" s="121"/>
      <c r="JF101" s="121"/>
      <c r="JG101" s="121"/>
      <c r="JH101" s="121"/>
      <c r="JI101" s="121"/>
      <c r="JJ101" s="121"/>
      <c r="JK101" s="121"/>
      <c r="JL101" s="121"/>
      <c r="JM101" s="121"/>
      <c r="JN101" s="121"/>
      <c r="JO101" s="121"/>
      <c r="JP101" s="121"/>
      <c r="JQ101" s="121"/>
      <c r="JR101" s="121"/>
      <c r="JS101" s="121"/>
      <c r="JT101" s="121"/>
      <c r="JU101" s="121"/>
      <c r="JV101" s="121"/>
      <c r="JW101" s="121"/>
      <c r="JX101" s="121"/>
      <c r="JY101" s="121"/>
      <c r="JZ101" s="121"/>
      <c r="KA101" s="121"/>
      <c r="KB101" s="121"/>
      <c r="KC101" s="121"/>
      <c r="KD101" s="121"/>
      <c r="KE101" s="121"/>
      <c r="KF101" s="121"/>
      <c r="KG101" s="121"/>
      <c r="KH101" s="121"/>
      <c r="KI101" s="121"/>
      <c r="KJ101" s="121"/>
      <c r="KK101" s="121"/>
      <c r="KL101" s="121"/>
      <c r="KM101" s="121"/>
      <c r="KN101" s="121"/>
      <c r="KO101" s="121"/>
      <c r="KP101" s="121"/>
      <c r="KQ101" s="121"/>
      <c r="KR101" s="121"/>
      <c r="KS101" s="121"/>
      <c r="KT101" s="121"/>
      <c r="KU101" s="121"/>
      <c r="KV101" s="121"/>
      <c r="KW101" s="121"/>
      <c r="KX101" s="121"/>
      <c r="KY101" s="121"/>
      <c r="KZ101" s="121"/>
      <c r="LA101" s="121"/>
      <c r="LB101" s="121"/>
      <c r="LC101" s="121"/>
      <c r="LD101" s="121"/>
      <c r="LE101" s="121"/>
      <c r="LF101" s="121"/>
      <c r="LG101" s="121"/>
      <c r="LH101" s="121"/>
      <c r="LI101" s="121"/>
      <c r="LJ101" s="121"/>
      <c r="LK101" s="121"/>
      <c r="LL101" s="121"/>
      <c r="LM101" s="121"/>
      <c r="LN101" s="121"/>
      <c r="LO101" s="121"/>
      <c r="LP101" s="121"/>
      <c r="LQ101" s="121"/>
      <c r="LR101" s="121"/>
      <c r="LS101" s="121"/>
      <c r="LT101" s="121"/>
      <c r="LU101" s="121"/>
    </row>
    <row r="102" spans="1:333" s="63" customFormat="1" ht="25.5">
      <c r="A102" s="349"/>
      <c r="B102" s="417"/>
      <c r="C102" s="123" t="s">
        <v>296</v>
      </c>
      <c r="D102" s="11" t="s">
        <v>48</v>
      </c>
      <c r="E102" s="11" t="s">
        <v>49</v>
      </c>
      <c r="F102" s="41" t="s">
        <v>20</v>
      </c>
      <c r="G102" s="41"/>
      <c r="H102" s="267"/>
      <c r="I102" s="146" t="s">
        <v>216</v>
      </c>
      <c r="J102" s="61" t="s">
        <v>40</v>
      </c>
      <c r="K102" s="42" t="s">
        <v>75</v>
      </c>
      <c r="L102" s="62" t="s">
        <v>159</v>
      </c>
      <c r="M102" s="172" t="s">
        <v>212</v>
      </c>
      <c r="N102" s="305" t="s">
        <v>376</v>
      </c>
      <c r="O102" s="191"/>
      <c r="P102" s="79"/>
      <c r="Q102" s="79"/>
      <c r="R102" s="79"/>
      <c r="S102" s="79"/>
      <c r="T102" s="79"/>
      <c r="U102" s="79"/>
      <c r="V102" s="79"/>
      <c r="W102" s="79"/>
      <c r="X102" s="79"/>
      <c r="Y102" s="79"/>
      <c r="Z102" s="79"/>
      <c r="AA102" s="79"/>
      <c r="AB102" s="79"/>
      <c r="AC102" s="79"/>
      <c r="AD102" s="79"/>
      <c r="AE102" s="79"/>
      <c r="AF102" s="79"/>
      <c r="AG102" s="79"/>
      <c r="AH102" s="79"/>
      <c r="AI102" s="71"/>
      <c r="AJ102" s="71"/>
      <c r="AK102" s="71"/>
      <c r="AL102" s="71"/>
      <c r="AM102" s="71"/>
      <c r="AN102" s="71">
        <v>23.136680356637164</v>
      </c>
      <c r="AO102" s="71">
        <v>22.905313553070794</v>
      </c>
      <c r="AP102" s="71">
        <v>22.67394674950442</v>
      </c>
      <c r="AQ102" s="71">
        <v>22.44257994593805</v>
      </c>
      <c r="AR102" s="71">
        <v>22.211213142371676</v>
      </c>
      <c r="AS102" s="71">
        <v>21.979846338805306</v>
      </c>
      <c r="AT102" s="71">
        <v>21.706412843681413</v>
      </c>
      <c r="AU102" s="71">
        <v>21.43297934855752</v>
      </c>
      <c r="AV102" s="71">
        <v>21.159545853433624</v>
      </c>
      <c r="AW102" s="71">
        <v>20.886112358309731</v>
      </c>
      <c r="AX102" s="71">
        <v>20.612678863185838</v>
      </c>
      <c r="AY102" s="71">
        <v>20.339245368061945</v>
      </c>
      <c r="AZ102" s="71">
        <v>20.065811872938053</v>
      </c>
      <c r="BA102" s="71">
        <v>19.792378377814156</v>
      </c>
      <c r="BB102" s="71">
        <v>19.518944882690263</v>
      </c>
      <c r="BC102" s="71">
        <v>19.245511387566371</v>
      </c>
      <c r="BD102" s="71">
        <v>19.119311312893803</v>
      </c>
      <c r="BE102" s="71">
        <v>18.993111238221235</v>
      </c>
      <c r="BF102" s="71">
        <v>18.866911163548671</v>
      </c>
      <c r="BG102" s="71">
        <v>18.740711088876104</v>
      </c>
      <c r="BH102" s="71">
        <v>18.614511014203536</v>
      </c>
      <c r="BI102" s="71"/>
      <c r="BJ102" s="71"/>
      <c r="BK102" s="71"/>
      <c r="BL102" s="71"/>
      <c r="BM102" s="71"/>
      <c r="BN102" s="71"/>
      <c r="BO102" s="71"/>
      <c r="BP102" s="71"/>
      <c r="BQ102" s="71"/>
      <c r="BR102" s="71"/>
      <c r="BS102" s="71"/>
      <c r="BT102" s="71"/>
      <c r="BU102" s="71"/>
      <c r="BV102" s="71"/>
      <c r="BW102" s="71"/>
      <c r="BX102" s="157"/>
      <c r="BY102" s="157"/>
      <c r="BZ102" s="157"/>
      <c r="CA102" s="157"/>
      <c r="CB102" s="157"/>
      <c r="CC102" s="157"/>
      <c r="CD102" s="157"/>
      <c r="CE102" s="121"/>
      <c r="CF102" s="121"/>
      <c r="CG102" s="121"/>
      <c r="CH102" s="121"/>
      <c r="CI102" s="121"/>
      <c r="CJ102" s="121"/>
      <c r="CK102" s="121"/>
      <c r="CL102" s="121"/>
      <c r="CM102" s="121"/>
      <c r="CN102" s="121"/>
      <c r="CO102" s="121"/>
      <c r="CP102" s="121"/>
      <c r="CQ102" s="121"/>
      <c r="CR102" s="121"/>
      <c r="CS102" s="121"/>
      <c r="CT102" s="121"/>
      <c r="CU102" s="121"/>
      <c r="CV102" s="121"/>
      <c r="CW102" s="121"/>
      <c r="CX102" s="121"/>
      <c r="CY102" s="121"/>
      <c r="CZ102" s="121"/>
      <c r="DA102" s="121"/>
      <c r="DB102" s="121"/>
      <c r="DC102" s="121"/>
      <c r="DD102" s="121"/>
      <c r="DE102" s="121"/>
      <c r="DF102" s="121"/>
      <c r="DG102" s="121"/>
      <c r="DH102" s="121"/>
      <c r="DI102" s="121"/>
      <c r="DJ102" s="121"/>
      <c r="DK102" s="121"/>
      <c r="DL102" s="121"/>
      <c r="DM102" s="121"/>
      <c r="DN102" s="121"/>
      <c r="DO102" s="121"/>
      <c r="DP102" s="121"/>
      <c r="DQ102" s="121"/>
      <c r="DR102" s="121"/>
      <c r="DS102" s="121"/>
      <c r="DT102" s="121"/>
      <c r="DU102" s="121"/>
      <c r="DV102" s="121"/>
      <c r="DW102" s="121"/>
      <c r="DX102" s="121"/>
      <c r="DY102" s="121"/>
      <c r="DZ102" s="121"/>
      <c r="EA102" s="121"/>
      <c r="EB102" s="121"/>
      <c r="EC102" s="121"/>
      <c r="ED102" s="121"/>
      <c r="EE102" s="121"/>
      <c r="EF102" s="121"/>
      <c r="EG102" s="121"/>
      <c r="EH102" s="121"/>
      <c r="EI102" s="121"/>
      <c r="EJ102" s="121"/>
      <c r="EK102" s="121"/>
      <c r="EL102" s="121"/>
      <c r="EM102" s="121"/>
      <c r="EN102" s="121"/>
      <c r="EO102" s="121"/>
      <c r="EP102" s="121"/>
      <c r="EQ102" s="121"/>
      <c r="ER102" s="121"/>
      <c r="ES102" s="121"/>
      <c r="ET102" s="121"/>
      <c r="EU102" s="121"/>
      <c r="EV102" s="121"/>
      <c r="EW102" s="121"/>
      <c r="EX102" s="121"/>
      <c r="EY102" s="121"/>
      <c r="EZ102" s="121"/>
      <c r="FA102" s="121"/>
      <c r="FB102" s="121"/>
      <c r="FC102" s="121"/>
      <c r="FD102" s="121"/>
      <c r="FE102" s="121"/>
      <c r="FF102" s="121"/>
      <c r="FG102" s="121"/>
      <c r="FH102" s="121"/>
      <c r="FI102" s="121"/>
      <c r="FJ102" s="121"/>
      <c r="FK102" s="121"/>
      <c r="FL102" s="121"/>
      <c r="FM102" s="121"/>
      <c r="FN102" s="121"/>
      <c r="FO102" s="121"/>
      <c r="FP102" s="121"/>
      <c r="FQ102" s="121"/>
      <c r="FR102" s="121"/>
      <c r="FS102" s="121"/>
      <c r="FT102" s="121"/>
      <c r="FU102" s="121"/>
      <c r="FV102" s="121"/>
      <c r="FW102" s="121"/>
      <c r="FX102" s="121"/>
      <c r="FY102" s="121"/>
      <c r="FZ102" s="121"/>
      <c r="GA102" s="121"/>
      <c r="GB102" s="121"/>
      <c r="GC102" s="121"/>
      <c r="GD102" s="121"/>
      <c r="GE102" s="121"/>
      <c r="GF102" s="121"/>
      <c r="GG102" s="121"/>
      <c r="GH102" s="121"/>
      <c r="GI102" s="121"/>
      <c r="GJ102" s="121"/>
      <c r="GK102" s="121"/>
      <c r="GL102" s="121"/>
      <c r="GM102" s="121"/>
      <c r="GN102" s="121"/>
      <c r="GO102" s="121"/>
      <c r="GP102" s="121"/>
      <c r="GQ102" s="121"/>
      <c r="GR102" s="121"/>
      <c r="GS102" s="121"/>
      <c r="GT102" s="121"/>
      <c r="GU102" s="121"/>
      <c r="GV102" s="121"/>
      <c r="GW102" s="121"/>
      <c r="GX102" s="121"/>
      <c r="GY102" s="121"/>
      <c r="GZ102" s="121"/>
      <c r="HA102" s="121"/>
      <c r="HB102" s="121"/>
      <c r="HC102" s="121"/>
      <c r="HD102" s="121"/>
      <c r="HE102" s="121"/>
      <c r="HF102" s="121"/>
      <c r="HG102" s="121"/>
      <c r="HH102" s="121"/>
      <c r="HI102" s="121"/>
      <c r="HJ102" s="121"/>
      <c r="HK102" s="121"/>
      <c r="HL102" s="121"/>
      <c r="HM102" s="121"/>
      <c r="HN102" s="121"/>
      <c r="HO102" s="121"/>
      <c r="HP102" s="121"/>
      <c r="HQ102" s="121"/>
      <c r="HR102" s="121"/>
      <c r="HS102" s="121"/>
      <c r="HT102" s="121"/>
      <c r="HU102" s="121"/>
      <c r="HV102" s="121"/>
      <c r="HW102" s="121"/>
      <c r="HX102" s="121"/>
      <c r="HY102" s="121"/>
      <c r="HZ102" s="121"/>
      <c r="IA102" s="121"/>
      <c r="IB102" s="121"/>
      <c r="IC102" s="121"/>
      <c r="ID102" s="121"/>
      <c r="IE102" s="121"/>
      <c r="IF102" s="121"/>
      <c r="IG102" s="121"/>
      <c r="IH102" s="121"/>
      <c r="II102" s="121"/>
      <c r="IJ102" s="121"/>
      <c r="IK102" s="121"/>
      <c r="IL102" s="121"/>
      <c r="IM102" s="121"/>
      <c r="IN102" s="121"/>
      <c r="IO102" s="121"/>
      <c r="IP102" s="121"/>
      <c r="IQ102" s="121"/>
      <c r="IR102" s="121"/>
      <c r="IS102" s="121"/>
      <c r="IT102" s="121"/>
      <c r="IU102" s="121"/>
      <c r="IV102" s="121"/>
      <c r="IW102" s="121"/>
      <c r="IX102" s="121"/>
      <c r="IY102" s="121"/>
      <c r="IZ102" s="121"/>
      <c r="JA102" s="121"/>
      <c r="JB102" s="121"/>
      <c r="JC102" s="121"/>
      <c r="JD102" s="121"/>
      <c r="JE102" s="121"/>
      <c r="JF102" s="121"/>
      <c r="JG102" s="121"/>
      <c r="JH102" s="121"/>
      <c r="JI102" s="121"/>
      <c r="JJ102" s="121"/>
      <c r="JK102" s="121"/>
      <c r="JL102" s="121"/>
      <c r="JM102" s="121"/>
      <c r="JN102" s="121"/>
      <c r="JO102" s="121"/>
      <c r="JP102" s="121"/>
      <c r="JQ102" s="121"/>
      <c r="JR102" s="121"/>
      <c r="JS102" s="121"/>
      <c r="JT102" s="121"/>
      <c r="JU102" s="121"/>
      <c r="JV102" s="121"/>
      <c r="JW102" s="121"/>
      <c r="JX102" s="121"/>
      <c r="JY102" s="121"/>
      <c r="JZ102" s="121"/>
      <c r="KA102" s="121"/>
      <c r="KB102" s="121"/>
      <c r="KC102" s="121"/>
      <c r="KD102" s="121"/>
      <c r="KE102" s="121"/>
      <c r="KF102" s="121"/>
      <c r="KG102" s="121"/>
      <c r="KH102" s="121"/>
      <c r="KI102" s="121"/>
      <c r="KJ102" s="121"/>
      <c r="KK102" s="121"/>
      <c r="KL102" s="121"/>
      <c r="KM102" s="121"/>
      <c r="KN102" s="121"/>
      <c r="KO102" s="121"/>
      <c r="KP102" s="121"/>
      <c r="KQ102" s="121"/>
      <c r="KR102" s="121"/>
      <c r="KS102" s="121"/>
      <c r="KT102" s="121"/>
      <c r="KU102" s="121"/>
      <c r="KV102" s="121"/>
      <c r="KW102" s="121"/>
      <c r="KX102" s="121"/>
      <c r="KY102" s="121"/>
      <c r="KZ102" s="121"/>
      <c r="LA102" s="121"/>
      <c r="LB102" s="121"/>
      <c r="LC102" s="121"/>
      <c r="LD102" s="121"/>
      <c r="LE102" s="121"/>
      <c r="LF102" s="121"/>
      <c r="LG102" s="121"/>
      <c r="LH102" s="121"/>
      <c r="LI102" s="121"/>
      <c r="LJ102" s="121"/>
      <c r="LK102" s="121"/>
      <c r="LL102" s="121"/>
      <c r="LM102" s="121"/>
      <c r="LN102" s="121"/>
      <c r="LO102" s="121"/>
      <c r="LP102" s="121"/>
      <c r="LQ102" s="121"/>
      <c r="LR102" s="121"/>
      <c r="LS102" s="121"/>
      <c r="LT102" s="121"/>
      <c r="LU102" s="121"/>
    </row>
    <row r="103" spans="1:333" s="151" customFormat="1" ht="15" customHeight="1">
      <c r="A103" s="349"/>
      <c r="B103" s="417"/>
      <c r="C103" s="138" t="s">
        <v>297</v>
      </c>
      <c r="D103" s="147" t="s">
        <v>16</v>
      </c>
      <c r="E103" s="147" t="s">
        <v>49</v>
      </c>
      <c r="F103" s="148">
        <v>43525</v>
      </c>
      <c r="G103" s="148"/>
      <c r="H103" s="268"/>
      <c r="I103" s="149" t="s">
        <v>216</v>
      </c>
      <c r="J103" s="149" t="s">
        <v>40</v>
      </c>
      <c r="K103" s="149" t="s">
        <v>75</v>
      </c>
      <c r="L103" s="149" t="s">
        <v>159</v>
      </c>
      <c r="M103" s="175"/>
      <c r="N103" s="304" t="s">
        <v>375</v>
      </c>
      <c r="O103" s="192"/>
      <c r="P103" s="150"/>
      <c r="Q103" s="150"/>
      <c r="R103" s="150"/>
      <c r="S103" s="150"/>
      <c r="T103" s="150"/>
      <c r="U103" s="150"/>
      <c r="V103" s="150"/>
      <c r="W103" s="150"/>
      <c r="X103" s="150"/>
      <c r="Y103" s="150"/>
      <c r="Z103" s="150"/>
      <c r="AA103" s="150"/>
      <c r="AB103" s="150"/>
      <c r="AC103" s="150"/>
      <c r="AD103" s="150"/>
      <c r="AE103" s="150"/>
      <c r="AF103" s="150"/>
      <c r="AG103" s="150"/>
      <c r="AH103" s="150"/>
      <c r="AI103" s="150"/>
      <c r="AJ103" s="150"/>
      <c r="AK103" s="150"/>
      <c r="AL103" s="150"/>
      <c r="AM103" s="150"/>
      <c r="AN103" s="150"/>
      <c r="AO103" s="150"/>
      <c r="AP103" s="150"/>
      <c r="AQ103" s="150"/>
      <c r="AR103" s="150">
        <v>24.084201088756039</v>
      </c>
      <c r="AS103" s="150">
        <v>23.935720348445049</v>
      </c>
      <c r="AT103" s="150">
        <v>23.499637945654133</v>
      </c>
      <c r="AU103" s="150">
        <v>23.063555542863217</v>
      </c>
      <c r="AV103" s="150">
        <v>22.627473140072301</v>
      </c>
      <c r="AW103" s="150">
        <v>22.191390737281385</v>
      </c>
      <c r="AX103" s="150">
        <v>21.755308334490476</v>
      </c>
      <c r="AY103" s="150">
        <v>21.308943252735407</v>
      </c>
      <c r="AZ103" s="150">
        <v>20.862578170980338</v>
      </c>
      <c r="BA103" s="150">
        <v>20.41621308922527</v>
      </c>
      <c r="BB103" s="150">
        <v>19.969848007470201</v>
      </c>
      <c r="BC103" s="150">
        <v>19.52348292571514</v>
      </c>
      <c r="BD103" s="150">
        <v>19.275714585744513</v>
      </c>
      <c r="BE103" s="150">
        <v>19.027946245773887</v>
      </c>
      <c r="BF103" s="150">
        <v>18.78017790580326</v>
      </c>
      <c r="BG103" s="150">
        <v>18.532409565832634</v>
      </c>
      <c r="BH103" s="150">
        <v>18.284641225862007</v>
      </c>
      <c r="BI103" s="150">
        <v>18.03687288589138</v>
      </c>
      <c r="BJ103" s="150">
        <v>17.789104545920754</v>
      </c>
      <c r="BK103" s="150">
        <v>17.541336205950127</v>
      </c>
      <c r="BL103" s="150">
        <v>17.293567865979501</v>
      </c>
      <c r="BM103" s="150">
        <v>17.045799526008874</v>
      </c>
      <c r="BN103" s="150">
        <v>16.798031186038248</v>
      </c>
      <c r="BO103" s="150">
        <v>16.550262846067621</v>
      </c>
      <c r="BP103" s="150">
        <v>16.302494506096995</v>
      </c>
      <c r="BQ103" s="150">
        <v>16.054726166126368</v>
      </c>
      <c r="BR103" s="150">
        <v>15.806957826155742</v>
      </c>
      <c r="BS103" s="150">
        <v>15.559189486185115</v>
      </c>
      <c r="BT103" s="150">
        <v>15.311421146214489</v>
      </c>
      <c r="BU103" s="150">
        <v>15.063652806243862</v>
      </c>
      <c r="BV103" s="150">
        <v>14.815884466273236</v>
      </c>
      <c r="BW103" s="150">
        <v>14.56811612630262</v>
      </c>
      <c r="BX103" s="157"/>
      <c r="BY103" s="157"/>
      <c r="BZ103" s="157"/>
      <c r="CA103" s="157"/>
      <c r="CB103" s="157"/>
      <c r="CC103" s="157"/>
      <c r="CD103" s="157"/>
      <c r="CE103" s="121"/>
      <c r="CF103" s="121"/>
      <c r="CG103" s="121"/>
      <c r="CH103" s="121"/>
      <c r="CI103" s="121"/>
      <c r="CJ103" s="121"/>
      <c r="CK103" s="121"/>
      <c r="CL103" s="121"/>
      <c r="CM103" s="121"/>
      <c r="CN103" s="121"/>
      <c r="CO103" s="121"/>
      <c r="CP103" s="121"/>
      <c r="CQ103" s="121"/>
      <c r="CR103" s="121"/>
      <c r="CS103" s="121"/>
      <c r="CT103" s="121"/>
      <c r="CU103" s="121"/>
      <c r="CV103" s="121"/>
      <c r="CW103" s="121"/>
      <c r="CX103" s="121"/>
      <c r="CY103" s="121"/>
      <c r="CZ103" s="121"/>
      <c r="DA103" s="121"/>
      <c r="DB103" s="121"/>
      <c r="DC103" s="121"/>
      <c r="DD103" s="121"/>
      <c r="DE103" s="121"/>
      <c r="DF103" s="121"/>
      <c r="DG103" s="121"/>
      <c r="DH103" s="121"/>
      <c r="DI103" s="121"/>
      <c r="DJ103" s="121"/>
      <c r="DK103" s="121"/>
      <c r="DL103" s="121"/>
      <c r="DM103" s="121"/>
      <c r="DN103" s="121"/>
      <c r="DO103" s="121"/>
      <c r="DP103" s="121"/>
      <c r="DQ103" s="121"/>
      <c r="DR103" s="121"/>
      <c r="DS103" s="121"/>
      <c r="DT103" s="121"/>
      <c r="DU103" s="121"/>
      <c r="DV103" s="121"/>
      <c r="DW103" s="121"/>
      <c r="DX103" s="121"/>
      <c r="DY103" s="121"/>
      <c r="DZ103" s="121"/>
      <c r="EA103" s="121"/>
      <c r="EB103" s="121"/>
      <c r="EC103" s="121"/>
      <c r="ED103" s="121"/>
      <c r="EE103" s="121"/>
      <c r="EF103" s="121"/>
      <c r="EG103" s="121"/>
      <c r="EH103" s="121"/>
      <c r="EI103" s="121"/>
      <c r="EJ103" s="121"/>
      <c r="EK103" s="121"/>
      <c r="EL103" s="121"/>
      <c r="EM103" s="121"/>
      <c r="EN103" s="121"/>
      <c r="EO103" s="121"/>
      <c r="EP103" s="121"/>
      <c r="EQ103" s="121"/>
      <c r="ER103" s="121"/>
      <c r="ES103" s="121"/>
      <c r="ET103" s="121"/>
      <c r="EU103" s="121"/>
      <c r="EV103" s="121"/>
      <c r="EW103" s="121"/>
      <c r="EX103" s="121"/>
      <c r="EY103" s="121"/>
      <c r="EZ103" s="121"/>
      <c r="FA103" s="121"/>
      <c r="FB103" s="121"/>
      <c r="FC103" s="121"/>
      <c r="FD103" s="121"/>
      <c r="FE103" s="121"/>
      <c r="FF103" s="121"/>
      <c r="FG103" s="121"/>
      <c r="FH103" s="121"/>
      <c r="FI103" s="121"/>
      <c r="FJ103" s="121"/>
      <c r="FK103" s="121"/>
      <c r="FL103" s="121"/>
      <c r="FM103" s="121"/>
      <c r="FN103" s="121"/>
      <c r="FO103" s="121"/>
      <c r="FP103" s="121"/>
      <c r="FQ103" s="121"/>
      <c r="FR103" s="121"/>
      <c r="FS103" s="121"/>
      <c r="FT103" s="121"/>
      <c r="FU103" s="121"/>
      <c r="FV103" s="121"/>
      <c r="FW103" s="121"/>
      <c r="FX103" s="121"/>
      <c r="FY103" s="121"/>
      <c r="FZ103" s="121"/>
      <c r="GA103" s="121"/>
      <c r="GB103" s="121"/>
      <c r="GC103" s="121"/>
      <c r="GD103" s="121"/>
      <c r="GE103" s="121"/>
      <c r="GF103" s="121"/>
      <c r="GG103" s="121"/>
      <c r="GH103" s="121"/>
      <c r="GI103" s="121"/>
      <c r="GJ103" s="121"/>
      <c r="GK103" s="121"/>
      <c r="GL103" s="121"/>
      <c r="GM103" s="121"/>
      <c r="GN103" s="121"/>
      <c r="GO103" s="121"/>
      <c r="GP103" s="121"/>
      <c r="GQ103" s="121"/>
      <c r="GR103" s="121"/>
      <c r="GS103" s="121"/>
      <c r="GT103" s="121"/>
      <c r="GU103" s="121"/>
      <c r="GV103" s="121"/>
      <c r="GW103" s="121"/>
      <c r="GX103" s="121"/>
      <c r="GY103" s="121"/>
      <c r="GZ103" s="121"/>
      <c r="HA103" s="121"/>
      <c r="HB103" s="121"/>
      <c r="HC103" s="121"/>
      <c r="HD103" s="121"/>
      <c r="HE103" s="121"/>
      <c r="HF103" s="121"/>
      <c r="HG103" s="121"/>
      <c r="HH103" s="121"/>
      <c r="HI103" s="121"/>
      <c r="HJ103" s="121"/>
      <c r="HK103" s="121"/>
      <c r="HL103" s="121"/>
      <c r="HM103" s="121"/>
      <c r="HN103" s="121"/>
      <c r="HO103" s="121"/>
      <c r="HP103" s="121"/>
      <c r="HQ103" s="121"/>
      <c r="HR103" s="121"/>
      <c r="HS103" s="121"/>
      <c r="HT103" s="121"/>
      <c r="HU103" s="121"/>
      <c r="HV103" s="121"/>
      <c r="HW103" s="121"/>
      <c r="HX103" s="121"/>
      <c r="HY103" s="121"/>
      <c r="HZ103" s="121"/>
      <c r="IA103" s="121"/>
      <c r="IB103" s="121"/>
      <c r="IC103" s="121"/>
      <c r="ID103" s="121"/>
      <c r="IE103" s="121"/>
      <c r="IF103" s="121"/>
      <c r="IG103" s="121"/>
      <c r="IH103" s="121"/>
      <c r="II103" s="121"/>
      <c r="IJ103" s="121"/>
      <c r="IK103" s="121"/>
      <c r="IL103" s="121"/>
      <c r="IM103" s="121"/>
      <c r="IN103" s="121"/>
      <c r="IO103" s="121"/>
      <c r="IP103" s="121"/>
      <c r="IQ103" s="121"/>
      <c r="IR103" s="121"/>
      <c r="IS103" s="121"/>
      <c r="IT103" s="121"/>
      <c r="IU103" s="121"/>
      <c r="IV103" s="121"/>
      <c r="IW103" s="121"/>
      <c r="IX103" s="121"/>
      <c r="IY103" s="121"/>
      <c r="IZ103" s="121"/>
      <c r="JA103" s="121"/>
      <c r="JB103" s="121"/>
      <c r="JC103" s="121"/>
      <c r="JD103" s="121"/>
      <c r="JE103" s="121"/>
      <c r="JF103" s="121"/>
      <c r="JG103" s="121"/>
      <c r="JH103" s="121"/>
      <c r="JI103" s="121"/>
      <c r="JJ103" s="121"/>
      <c r="JK103" s="121"/>
      <c r="JL103" s="121"/>
      <c r="JM103" s="121"/>
      <c r="JN103" s="121"/>
      <c r="JO103" s="121"/>
      <c r="JP103" s="121"/>
      <c r="JQ103" s="121"/>
      <c r="JR103" s="121"/>
      <c r="JS103" s="121"/>
      <c r="JT103" s="121"/>
      <c r="JU103" s="121"/>
      <c r="JV103" s="121"/>
      <c r="JW103" s="121"/>
      <c r="JX103" s="121"/>
      <c r="JY103" s="121"/>
      <c r="JZ103" s="121"/>
      <c r="KA103" s="121"/>
      <c r="KB103" s="121"/>
      <c r="KC103" s="121"/>
      <c r="KD103" s="121"/>
      <c r="KE103" s="121"/>
      <c r="KF103" s="121"/>
      <c r="KG103" s="121"/>
      <c r="KH103" s="121"/>
      <c r="KI103" s="121"/>
      <c r="KJ103" s="121"/>
      <c r="KK103" s="121"/>
      <c r="KL103" s="121"/>
      <c r="KM103" s="121"/>
      <c r="KN103" s="121"/>
      <c r="KO103" s="121"/>
      <c r="KP103" s="121"/>
      <c r="KQ103" s="121"/>
      <c r="KR103" s="121"/>
      <c r="KS103" s="121"/>
      <c r="KT103" s="121"/>
      <c r="KU103" s="121"/>
      <c r="KV103" s="121"/>
      <c r="KW103" s="121"/>
      <c r="KX103" s="121"/>
      <c r="KY103" s="121"/>
      <c r="KZ103" s="121"/>
      <c r="LA103" s="121"/>
      <c r="LB103" s="121"/>
      <c r="LC103" s="121"/>
      <c r="LD103" s="121"/>
      <c r="LE103" s="121"/>
      <c r="LF103" s="121"/>
      <c r="LG103" s="121"/>
      <c r="LH103" s="121"/>
      <c r="LI103" s="121"/>
      <c r="LJ103" s="121"/>
      <c r="LK103" s="121"/>
      <c r="LL103" s="121"/>
      <c r="LM103" s="121"/>
      <c r="LN103" s="121"/>
      <c r="LO103" s="121"/>
      <c r="LP103" s="121"/>
      <c r="LQ103" s="121"/>
      <c r="LR103" s="121"/>
      <c r="LS103" s="121"/>
      <c r="LT103" s="121"/>
      <c r="LU103" s="121"/>
    </row>
    <row r="104" spans="1:333" s="44" customFormat="1" ht="15">
      <c r="A104" s="349"/>
      <c r="B104" s="417"/>
      <c r="C104" s="321" t="s">
        <v>298</v>
      </c>
      <c r="D104" s="152" t="s">
        <v>12</v>
      </c>
      <c r="E104" s="8" t="s">
        <v>13</v>
      </c>
      <c r="F104" s="38" t="s">
        <v>325</v>
      </c>
      <c r="G104" s="21" t="s">
        <v>335</v>
      </c>
      <c r="H104" s="257" t="s">
        <v>336</v>
      </c>
      <c r="I104" s="33" t="s">
        <v>216</v>
      </c>
      <c r="J104" s="34" t="s">
        <v>40</v>
      </c>
      <c r="K104" s="35" t="s">
        <v>73</v>
      </c>
      <c r="L104" s="35" t="s">
        <v>159</v>
      </c>
      <c r="M104" s="174"/>
      <c r="N104" s="223"/>
      <c r="O104" s="207">
        <v>0.68547599999999997</v>
      </c>
      <c r="P104" s="115">
        <v>0.73124</v>
      </c>
      <c r="Q104" s="115">
        <v>0.58952700000000002</v>
      </c>
      <c r="R104" s="115">
        <v>0.54509300000000005</v>
      </c>
      <c r="S104" s="115">
        <v>0.43406400000000001</v>
      </c>
      <c r="T104" s="115">
        <v>0.39086900000000002</v>
      </c>
      <c r="U104" s="115">
        <v>0.420512</v>
      </c>
      <c r="V104" s="115">
        <v>0.36738900000000002</v>
      </c>
      <c r="W104" s="115">
        <v>0.32488800000000001</v>
      </c>
      <c r="X104" s="115">
        <v>0.30843100000000007</v>
      </c>
      <c r="Y104" s="115">
        <v>0.25693299999999997</v>
      </c>
      <c r="Z104" s="115">
        <v>0.25028799999999995</v>
      </c>
      <c r="AA104" s="115">
        <v>0.17309699999999997</v>
      </c>
      <c r="AB104" s="115">
        <v>0.195714</v>
      </c>
      <c r="AC104" s="115">
        <v>0.19338</v>
      </c>
      <c r="AD104" s="115">
        <v>0.20395500000000003</v>
      </c>
      <c r="AE104" s="115">
        <v>0.199763</v>
      </c>
      <c r="AF104" s="115">
        <v>0.19004699999999999</v>
      </c>
      <c r="AG104" s="115">
        <v>0.17023500000000003</v>
      </c>
      <c r="AH104" s="115">
        <v>0.14913999999999999</v>
      </c>
      <c r="AI104" s="115">
        <v>0.167185</v>
      </c>
      <c r="AJ104" s="78">
        <v>4.6135999999999996E-2</v>
      </c>
      <c r="AK104" s="78">
        <v>5.1529999999999999E-2</v>
      </c>
      <c r="AL104" s="78">
        <v>5.5464999999999993E-2</v>
      </c>
      <c r="AM104" s="78">
        <v>4.1350999999999999E-2</v>
      </c>
      <c r="AN104" s="78">
        <v>4.2435999999999995E-2</v>
      </c>
      <c r="AO104" s="78">
        <v>4.3993999999999998E-2</v>
      </c>
      <c r="AP104" s="78">
        <v>4.0751310999999991E-2</v>
      </c>
      <c r="AQ104" s="203"/>
      <c r="AR104" s="78"/>
      <c r="AS104" s="78"/>
      <c r="AT104" s="78"/>
      <c r="AU104" s="78"/>
      <c r="AV104" s="78"/>
      <c r="AW104" s="78"/>
      <c r="AX104" s="78"/>
      <c r="AY104" s="78"/>
      <c r="AZ104" s="78"/>
      <c r="BA104" s="78"/>
      <c r="BB104" s="35"/>
      <c r="BC104" s="35"/>
      <c r="BD104" s="35"/>
      <c r="BE104" s="35"/>
      <c r="BF104" s="35"/>
      <c r="BG104" s="35"/>
      <c r="BH104" s="35"/>
      <c r="BI104" s="35"/>
      <c r="BJ104" s="35"/>
      <c r="BK104" s="35"/>
      <c r="BL104" s="35"/>
      <c r="BM104" s="35"/>
      <c r="BN104" s="35"/>
      <c r="BO104" s="35"/>
      <c r="BP104" s="35"/>
      <c r="BQ104" s="35"/>
      <c r="BR104" s="35"/>
      <c r="BS104" s="35"/>
      <c r="BT104" s="35"/>
      <c r="BU104" s="35"/>
      <c r="BV104" s="35"/>
      <c r="BW104" s="35"/>
      <c r="BX104" s="157"/>
      <c r="BY104" s="157"/>
      <c r="BZ104" s="157"/>
      <c r="CA104" s="157"/>
      <c r="CB104" s="157"/>
      <c r="CC104" s="157"/>
      <c r="CD104" s="157"/>
      <c r="CE104" s="160"/>
      <c r="CF104" s="160"/>
      <c r="CG104" s="160"/>
      <c r="CH104" s="160"/>
      <c r="CI104" s="160"/>
      <c r="CJ104" s="160"/>
      <c r="CK104" s="160"/>
      <c r="CL104" s="160"/>
      <c r="CM104" s="160"/>
      <c r="CN104" s="160"/>
      <c r="CO104" s="160"/>
      <c r="CP104" s="160"/>
      <c r="CQ104" s="160"/>
      <c r="CR104" s="160"/>
      <c r="CS104" s="160"/>
      <c r="CT104" s="160"/>
      <c r="CU104" s="160"/>
      <c r="CV104" s="160"/>
      <c r="CW104" s="160"/>
      <c r="CX104" s="160"/>
      <c r="CY104" s="160"/>
      <c r="CZ104" s="160"/>
      <c r="DA104" s="160"/>
      <c r="DB104" s="160"/>
      <c r="DC104" s="160"/>
      <c r="DD104" s="160"/>
      <c r="DE104" s="160"/>
      <c r="DF104" s="160"/>
      <c r="DG104" s="160"/>
      <c r="DH104" s="160"/>
      <c r="DI104" s="160"/>
      <c r="DJ104" s="160"/>
      <c r="DK104" s="160"/>
      <c r="DL104" s="160"/>
      <c r="DM104" s="160"/>
      <c r="DN104" s="160"/>
      <c r="DO104" s="160"/>
      <c r="DP104" s="160"/>
      <c r="DQ104" s="160"/>
      <c r="DR104" s="160"/>
      <c r="DS104" s="160"/>
      <c r="DT104" s="160"/>
      <c r="DU104" s="160"/>
      <c r="DV104" s="160"/>
      <c r="DW104" s="160"/>
      <c r="DX104" s="160"/>
      <c r="DY104" s="160"/>
      <c r="DZ104" s="160"/>
      <c r="EA104" s="160"/>
      <c r="EB104" s="160"/>
      <c r="EC104" s="160"/>
      <c r="ED104" s="160"/>
      <c r="EE104" s="160"/>
      <c r="EF104" s="160"/>
      <c r="EG104" s="160"/>
      <c r="EH104" s="160"/>
      <c r="EI104" s="160"/>
      <c r="EJ104" s="160"/>
      <c r="EK104" s="160"/>
      <c r="EL104" s="160"/>
      <c r="EM104" s="160"/>
      <c r="EN104" s="160"/>
      <c r="EO104" s="160"/>
      <c r="EP104" s="160"/>
      <c r="EQ104" s="160"/>
      <c r="ER104" s="160"/>
      <c r="ES104" s="160"/>
      <c r="ET104" s="160"/>
      <c r="EU104" s="160"/>
      <c r="EV104" s="160"/>
      <c r="EW104" s="160"/>
      <c r="EX104" s="160"/>
      <c r="EY104" s="160"/>
      <c r="EZ104" s="160"/>
      <c r="FA104" s="160"/>
      <c r="FB104" s="160"/>
      <c r="FC104" s="160"/>
      <c r="FD104" s="160"/>
      <c r="FE104" s="160"/>
      <c r="FF104" s="160"/>
      <c r="FG104" s="160"/>
      <c r="FH104" s="160"/>
      <c r="FI104" s="160"/>
      <c r="FJ104" s="160"/>
      <c r="FK104" s="160"/>
      <c r="FL104" s="160"/>
      <c r="FM104" s="160"/>
      <c r="FN104" s="160"/>
      <c r="FO104" s="160"/>
      <c r="FP104" s="160"/>
      <c r="FQ104" s="160"/>
      <c r="FR104" s="160"/>
      <c r="FS104" s="160"/>
      <c r="FT104" s="160"/>
      <c r="FU104" s="160"/>
      <c r="FV104" s="160"/>
      <c r="FW104" s="160"/>
      <c r="FX104" s="160"/>
      <c r="FY104" s="160"/>
      <c r="FZ104" s="160"/>
      <c r="GA104" s="160"/>
      <c r="GB104" s="160"/>
      <c r="GC104" s="160"/>
      <c r="GD104" s="160"/>
      <c r="GE104" s="160"/>
      <c r="GF104" s="160"/>
      <c r="GG104" s="160"/>
      <c r="GH104" s="160"/>
      <c r="GI104" s="160"/>
      <c r="GJ104" s="160"/>
      <c r="GK104" s="160"/>
      <c r="GL104" s="160"/>
      <c r="GM104" s="160"/>
      <c r="GN104" s="160"/>
      <c r="GO104" s="160"/>
      <c r="GP104" s="160"/>
      <c r="GQ104" s="160"/>
      <c r="GR104" s="160"/>
      <c r="GS104" s="160"/>
      <c r="GT104" s="160"/>
      <c r="GU104" s="160"/>
      <c r="GV104" s="160"/>
      <c r="GW104" s="160"/>
      <c r="GX104" s="160"/>
      <c r="GY104" s="160"/>
      <c r="GZ104" s="160"/>
      <c r="HA104" s="160"/>
      <c r="HB104" s="160"/>
      <c r="HC104" s="160"/>
      <c r="HD104" s="160"/>
      <c r="HE104" s="160"/>
      <c r="HF104" s="160"/>
      <c r="HG104" s="160"/>
      <c r="HH104" s="160"/>
      <c r="HI104" s="160"/>
      <c r="HJ104" s="160"/>
      <c r="HK104" s="160"/>
      <c r="HL104" s="160"/>
      <c r="HM104" s="160"/>
      <c r="HN104" s="160"/>
      <c r="HO104" s="160"/>
      <c r="HP104" s="160"/>
      <c r="HQ104" s="160"/>
      <c r="HR104" s="160"/>
      <c r="HS104" s="160"/>
      <c r="HT104" s="160"/>
      <c r="HU104" s="160"/>
      <c r="HV104" s="160"/>
      <c r="HW104" s="160"/>
      <c r="HX104" s="160"/>
      <c r="HY104" s="160"/>
      <c r="HZ104" s="160"/>
      <c r="IA104" s="160"/>
      <c r="IB104" s="160"/>
      <c r="IC104" s="160"/>
      <c r="ID104" s="160"/>
      <c r="IE104" s="160"/>
      <c r="IF104" s="160"/>
      <c r="IG104" s="160"/>
      <c r="IH104" s="160"/>
      <c r="II104" s="160"/>
      <c r="IJ104" s="160"/>
      <c r="IK104" s="160"/>
      <c r="IL104" s="160"/>
      <c r="IM104" s="160"/>
      <c r="IN104" s="160"/>
      <c r="IO104" s="160"/>
      <c r="IP104" s="160"/>
      <c r="IQ104" s="160"/>
      <c r="IR104" s="160"/>
      <c r="IS104" s="160"/>
      <c r="IT104" s="160"/>
      <c r="IU104" s="160"/>
      <c r="IV104" s="160"/>
      <c r="IW104" s="160"/>
      <c r="IX104" s="160"/>
      <c r="IY104" s="160"/>
      <c r="IZ104" s="160"/>
      <c r="JA104" s="160"/>
      <c r="JB104" s="160"/>
      <c r="JC104" s="160"/>
      <c r="JD104" s="160"/>
      <c r="JE104" s="160"/>
      <c r="JF104" s="160"/>
      <c r="JG104" s="160"/>
      <c r="JH104" s="160"/>
      <c r="JI104" s="160"/>
      <c r="JJ104" s="160"/>
      <c r="JK104" s="160"/>
      <c r="JL104" s="160"/>
      <c r="JM104" s="160"/>
      <c r="JN104" s="160"/>
      <c r="JO104" s="160"/>
      <c r="JP104" s="160"/>
      <c r="JQ104" s="160"/>
      <c r="JR104" s="160"/>
      <c r="JS104" s="160"/>
      <c r="JT104" s="160"/>
      <c r="JU104" s="160"/>
      <c r="JV104" s="160"/>
      <c r="JW104" s="160"/>
      <c r="JX104" s="160"/>
      <c r="JY104" s="160"/>
      <c r="JZ104" s="160"/>
      <c r="KA104" s="160"/>
      <c r="KB104" s="160"/>
      <c r="KC104" s="160"/>
      <c r="KD104" s="160"/>
      <c r="KE104" s="160"/>
      <c r="KF104" s="160"/>
      <c r="KG104" s="160"/>
      <c r="KH104" s="160"/>
      <c r="KI104" s="160"/>
      <c r="KJ104" s="160"/>
      <c r="KK104" s="160"/>
      <c r="KL104" s="160"/>
      <c r="KM104" s="160"/>
      <c r="KN104" s="160"/>
      <c r="KO104" s="160"/>
      <c r="KP104" s="160"/>
      <c r="KQ104" s="160"/>
      <c r="KR104" s="160"/>
      <c r="KS104" s="160"/>
      <c r="KT104" s="160"/>
      <c r="KU104" s="160"/>
      <c r="KV104" s="160"/>
      <c r="KW104" s="160"/>
      <c r="KX104" s="160"/>
      <c r="KY104" s="160"/>
      <c r="KZ104" s="160"/>
      <c r="LA104" s="160"/>
      <c r="LB104" s="160"/>
      <c r="LC104" s="160"/>
      <c r="LD104" s="160"/>
      <c r="LE104" s="160"/>
      <c r="LF104" s="160"/>
      <c r="LG104" s="160"/>
      <c r="LH104" s="160"/>
      <c r="LI104" s="160"/>
      <c r="LJ104" s="160"/>
      <c r="LK104" s="160"/>
      <c r="LL104" s="160"/>
      <c r="LM104" s="160"/>
      <c r="LN104" s="160"/>
      <c r="LO104" s="160"/>
      <c r="LP104" s="160"/>
      <c r="LQ104" s="160"/>
      <c r="LR104" s="160"/>
      <c r="LS104" s="160"/>
      <c r="LT104" s="160"/>
      <c r="LU104" s="160"/>
    </row>
    <row r="105" spans="1:333" s="44" customFormat="1" ht="12.75" hidden="1" customHeight="1">
      <c r="A105" s="349"/>
      <c r="B105" s="417"/>
      <c r="C105" s="321"/>
      <c r="D105" s="152" t="s">
        <v>15</v>
      </c>
      <c r="E105" s="8" t="s">
        <v>13</v>
      </c>
      <c r="F105" s="38" t="s">
        <v>325</v>
      </c>
      <c r="G105" s="38"/>
      <c r="H105" s="256"/>
      <c r="I105" s="33" t="s">
        <v>216</v>
      </c>
      <c r="J105" s="34" t="s">
        <v>40</v>
      </c>
      <c r="K105" s="35" t="s">
        <v>73</v>
      </c>
      <c r="L105" s="35" t="s">
        <v>159</v>
      </c>
      <c r="M105" s="174"/>
      <c r="N105" s="223"/>
      <c r="O105" s="190"/>
      <c r="P105" s="78"/>
      <c r="Q105" s="78"/>
      <c r="R105" s="78"/>
      <c r="S105" s="78"/>
      <c r="T105" s="78"/>
      <c r="U105" s="78"/>
      <c r="V105" s="78"/>
      <c r="W105" s="78"/>
      <c r="X105" s="78"/>
      <c r="Y105" s="78"/>
      <c r="Z105" s="78"/>
      <c r="AA105" s="78"/>
      <c r="AB105" s="78"/>
      <c r="AC105" s="78"/>
      <c r="AD105" s="78"/>
      <c r="AE105" s="78"/>
      <c r="AF105" s="78"/>
      <c r="AG105" s="78"/>
      <c r="AH105" s="78"/>
      <c r="AI105" s="78"/>
      <c r="AJ105" s="78"/>
      <c r="AK105" s="78"/>
      <c r="AL105" s="78"/>
      <c r="AM105" s="78"/>
      <c r="AN105" s="78"/>
      <c r="AO105" s="78"/>
      <c r="AP105" s="78"/>
      <c r="AQ105" s="78"/>
      <c r="AR105" s="78"/>
      <c r="AS105" s="78"/>
      <c r="AT105" s="78"/>
      <c r="AU105" s="78"/>
      <c r="AV105" s="78"/>
      <c r="AW105" s="78"/>
      <c r="AX105" s="78"/>
      <c r="AY105" s="78"/>
      <c r="AZ105" s="78"/>
      <c r="BA105" s="78"/>
      <c r="BB105" s="35"/>
      <c r="BC105" s="35"/>
      <c r="BD105" s="35"/>
      <c r="BE105" s="35"/>
      <c r="BF105" s="35"/>
      <c r="BG105" s="35"/>
      <c r="BH105" s="35"/>
      <c r="BI105" s="35"/>
      <c r="BJ105" s="35"/>
      <c r="BK105" s="35"/>
      <c r="BL105" s="35"/>
      <c r="BM105" s="35"/>
      <c r="BN105" s="35"/>
      <c r="BO105" s="35"/>
      <c r="BP105" s="35"/>
      <c r="BQ105" s="35"/>
      <c r="BR105" s="35"/>
      <c r="BS105" s="35"/>
      <c r="BT105" s="35"/>
      <c r="BU105" s="35"/>
      <c r="BV105" s="35"/>
      <c r="BW105" s="35"/>
      <c r="BX105" s="157"/>
      <c r="BY105" s="157"/>
      <c r="BZ105" s="157"/>
      <c r="CA105" s="157"/>
      <c r="CB105" s="157"/>
      <c r="CC105" s="157"/>
      <c r="CD105" s="157"/>
      <c r="CE105" s="160"/>
      <c r="CF105" s="160"/>
      <c r="CG105" s="160"/>
      <c r="CH105" s="160"/>
      <c r="CI105" s="160"/>
      <c r="CJ105" s="160"/>
      <c r="CK105" s="160"/>
      <c r="CL105" s="160"/>
      <c r="CM105" s="160"/>
      <c r="CN105" s="160"/>
      <c r="CO105" s="160"/>
      <c r="CP105" s="160"/>
      <c r="CQ105" s="160"/>
      <c r="CR105" s="160"/>
      <c r="CS105" s="160"/>
      <c r="CT105" s="160"/>
      <c r="CU105" s="160"/>
      <c r="CV105" s="160"/>
      <c r="CW105" s="160"/>
      <c r="CX105" s="160"/>
      <c r="CY105" s="160"/>
      <c r="CZ105" s="160"/>
      <c r="DA105" s="160"/>
      <c r="DB105" s="160"/>
      <c r="DC105" s="160"/>
      <c r="DD105" s="160"/>
      <c r="DE105" s="160"/>
      <c r="DF105" s="160"/>
      <c r="DG105" s="160"/>
      <c r="DH105" s="160"/>
      <c r="DI105" s="160"/>
      <c r="DJ105" s="160"/>
      <c r="DK105" s="160"/>
      <c r="DL105" s="160"/>
      <c r="DM105" s="160"/>
      <c r="DN105" s="160"/>
      <c r="DO105" s="160"/>
      <c r="DP105" s="160"/>
      <c r="DQ105" s="160"/>
      <c r="DR105" s="160"/>
      <c r="DS105" s="160"/>
      <c r="DT105" s="160"/>
      <c r="DU105" s="160"/>
      <c r="DV105" s="160"/>
      <c r="DW105" s="160"/>
      <c r="DX105" s="160"/>
      <c r="DY105" s="160"/>
      <c r="DZ105" s="160"/>
      <c r="EA105" s="160"/>
      <c r="EB105" s="160"/>
      <c r="EC105" s="160"/>
      <c r="ED105" s="160"/>
      <c r="EE105" s="160"/>
      <c r="EF105" s="160"/>
      <c r="EG105" s="160"/>
      <c r="EH105" s="160"/>
      <c r="EI105" s="160"/>
      <c r="EJ105" s="160"/>
      <c r="EK105" s="160"/>
      <c r="EL105" s="160"/>
      <c r="EM105" s="160"/>
      <c r="EN105" s="160"/>
      <c r="EO105" s="160"/>
      <c r="EP105" s="160"/>
      <c r="EQ105" s="160"/>
      <c r="ER105" s="160"/>
      <c r="ES105" s="160"/>
      <c r="ET105" s="160"/>
      <c r="EU105" s="160"/>
      <c r="EV105" s="160"/>
      <c r="EW105" s="160"/>
      <c r="EX105" s="160"/>
      <c r="EY105" s="160"/>
      <c r="EZ105" s="160"/>
      <c r="FA105" s="160"/>
      <c r="FB105" s="160"/>
      <c r="FC105" s="160"/>
      <c r="FD105" s="160"/>
      <c r="FE105" s="160"/>
      <c r="FF105" s="160"/>
      <c r="FG105" s="160"/>
      <c r="FH105" s="160"/>
      <c r="FI105" s="160"/>
      <c r="FJ105" s="160"/>
      <c r="FK105" s="160"/>
      <c r="FL105" s="160"/>
      <c r="FM105" s="160"/>
      <c r="FN105" s="160"/>
      <c r="FO105" s="160"/>
      <c r="FP105" s="160"/>
      <c r="FQ105" s="160"/>
      <c r="FR105" s="160"/>
      <c r="FS105" s="160"/>
      <c r="FT105" s="160"/>
      <c r="FU105" s="160"/>
      <c r="FV105" s="160"/>
      <c r="FW105" s="160"/>
      <c r="FX105" s="160"/>
      <c r="FY105" s="160"/>
      <c r="FZ105" s="160"/>
      <c r="GA105" s="160"/>
      <c r="GB105" s="160"/>
      <c r="GC105" s="160"/>
      <c r="GD105" s="160"/>
      <c r="GE105" s="160"/>
      <c r="GF105" s="160"/>
      <c r="GG105" s="160"/>
      <c r="GH105" s="160"/>
      <c r="GI105" s="160"/>
      <c r="GJ105" s="160"/>
      <c r="GK105" s="160"/>
      <c r="GL105" s="160"/>
      <c r="GM105" s="160"/>
      <c r="GN105" s="160"/>
      <c r="GO105" s="160"/>
      <c r="GP105" s="160"/>
      <c r="GQ105" s="160"/>
      <c r="GR105" s="160"/>
      <c r="GS105" s="160"/>
      <c r="GT105" s="160"/>
      <c r="GU105" s="160"/>
      <c r="GV105" s="160"/>
      <c r="GW105" s="160"/>
      <c r="GX105" s="160"/>
      <c r="GY105" s="160"/>
      <c r="GZ105" s="160"/>
      <c r="HA105" s="160"/>
      <c r="HB105" s="160"/>
      <c r="HC105" s="160"/>
      <c r="HD105" s="160"/>
      <c r="HE105" s="160"/>
      <c r="HF105" s="160"/>
      <c r="HG105" s="160"/>
      <c r="HH105" s="160"/>
      <c r="HI105" s="160"/>
      <c r="HJ105" s="160"/>
      <c r="HK105" s="160"/>
      <c r="HL105" s="160"/>
      <c r="HM105" s="160"/>
      <c r="HN105" s="160"/>
      <c r="HO105" s="160"/>
      <c r="HP105" s="160"/>
      <c r="HQ105" s="160"/>
      <c r="HR105" s="160"/>
      <c r="HS105" s="160"/>
      <c r="HT105" s="160"/>
      <c r="HU105" s="160"/>
      <c r="HV105" s="160"/>
      <c r="HW105" s="160"/>
      <c r="HX105" s="160"/>
      <c r="HY105" s="160"/>
      <c r="HZ105" s="160"/>
      <c r="IA105" s="160"/>
      <c r="IB105" s="160"/>
      <c r="IC105" s="160"/>
      <c r="ID105" s="160"/>
      <c r="IE105" s="160"/>
      <c r="IF105" s="160"/>
      <c r="IG105" s="160"/>
      <c r="IH105" s="160"/>
      <c r="II105" s="160"/>
      <c r="IJ105" s="160"/>
      <c r="IK105" s="160"/>
      <c r="IL105" s="160"/>
      <c r="IM105" s="160"/>
      <c r="IN105" s="160"/>
      <c r="IO105" s="160"/>
      <c r="IP105" s="160"/>
      <c r="IQ105" s="160"/>
      <c r="IR105" s="160"/>
      <c r="IS105" s="160"/>
      <c r="IT105" s="160"/>
      <c r="IU105" s="160"/>
      <c r="IV105" s="160"/>
      <c r="IW105" s="160"/>
      <c r="IX105" s="160"/>
      <c r="IY105" s="160"/>
      <c r="IZ105" s="160"/>
      <c r="JA105" s="160"/>
      <c r="JB105" s="160"/>
      <c r="JC105" s="160"/>
      <c r="JD105" s="160"/>
      <c r="JE105" s="160"/>
      <c r="JF105" s="160"/>
      <c r="JG105" s="160"/>
      <c r="JH105" s="160"/>
      <c r="JI105" s="160"/>
      <c r="JJ105" s="160"/>
      <c r="JK105" s="160"/>
      <c r="JL105" s="160"/>
      <c r="JM105" s="160"/>
      <c r="JN105" s="160"/>
      <c r="JO105" s="160"/>
      <c r="JP105" s="160"/>
      <c r="JQ105" s="160"/>
      <c r="JR105" s="160"/>
      <c r="JS105" s="160"/>
      <c r="JT105" s="160"/>
      <c r="JU105" s="160"/>
      <c r="JV105" s="160"/>
      <c r="JW105" s="160"/>
      <c r="JX105" s="160"/>
      <c r="JY105" s="160"/>
      <c r="JZ105" s="160"/>
      <c r="KA105" s="160"/>
      <c r="KB105" s="160"/>
      <c r="KC105" s="160"/>
      <c r="KD105" s="160"/>
      <c r="KE105" s="160"/>
      <c r="KF105" s="160"/>
      <c r="KG105" s="160"/>
      <c r="KH105" s="160"/>
      <c r="KI105" s="160"/>
      <c r="KJ105" s="160"/>
      <c r="KK105" s="160"/>
      <c r="KL105" s="160"/>
      <c r="KM105" s="160"/>
      <c r="KN105" s="160"/>
      <c r="KO105" s="160"/>
      <c r="KP105" s="160"/>
      <c r="KQ105" s="160"/>
      <c r="KR105" s="160"/>
      <c r="KS105" s="160"/>
      <c r="KT105" s="160"/>
      <c r="KU105" s="160"/>
      <c r="KV105" s="160"/>
      <c r="KW105" s="160"/>
      <c r="KX105" s="160"/>
      <c r="KY105" s="160"/>
      <c r="KZ105" s="160"/>
      <c r="LA105" s="160"/>
      <c r="LB105" s="160"/>
      <c r="LC105" s="160"/>
      <c r="LD105" s="160"/>
      <c r="LE105" s="160"/>
      <c r="LF105" s="160"/>
      <c r="LG105" s="160"/>
      <c r="LH105" s="160"/>
      <c r="LI105" s="160"/>
      <c r="LJ105" s="160"/>
      <c r="LK105" s="160"/>
      <c r="LL105" s="160"/>
      <c r="LM105" s="160"/>
      <c r="LN105" s="160"/>
      <c r="LO105" s="160"/>
      <c r="LP105" s="160"/>
      <c r="LQ105" s="160"/>
      <c r="LR105" s="160"/>
      <c r="LS105" s="160"/>
      <c r="LT105" s="160"/>
      <c r="LU105" s="160"/>
    </row>
    <row r="106" spans="1:333" s="43" customFormat="1" ht="15" customHeight="1">
      <c r="A106" s="349"/>
      <c r="B106" s="417"/>
      <c r="C106" s="40" t="s">
        <v>299</v>
      </c>
      <c r="D106" s="11" t="s">
        <v>48</v>
      </c>
      <c r="E106" s="11" t="s">
        <v>49</v>
      </c>
      <c r="F106" s="41" t="s">
        <v>325</v>
      </c>
      <c r="G106" s="252"/>
      <c r="H106" s="269"/>
      <c r="I106" s="60" t="s">
        <v>216</v>
      </c>
      <c r="J106" s="42" t="s">
        <v>40</v>
      </c>
      <c r="K106" s="42" t="s">
        <v>75</v>
      </c>
      <c r="L106" s="42" t="s">
        <v>159</v>
      </c>
      <c r="M106" s="172" t="s">
        <v>213</v>
      </c>
      <c r="N106" s="310" t="s">
        <v>376</v>
      </c>
      <c r="O106" s="193"/>
      <c r="P106" s="71"/>
      <c r="Q106" s="71"/>
      <c r="R106" s="71"/>
      <c r="S106" s="71"/>
      <c r="T106" s="71"/>
      <c r="U106" s="71"/>
      <c r="V106" s="71"/>
      <c r="W106" s="71"/>
      <c r="X106" s="71"/>
      <c r="Y106" s="71"/>
      <c r="Z106" s="71"/>
      <c r="AA106" s="71"/>
      <c r="AB106" s="71"/>
      <c r="AC106" s="71"/>
      <c r="AD106" s="71"/>
      <c r="AE106" s="71"/>
      <c r="AF106" s="71"/>
      <c r="AG106" s="71"/>
      <c r="AH106" s="71"/>
      <c r="AI106" s="71"/>
      <c r="AJ106" s="71"/>
      <c r="AK106" s="71"/>
      <c r="AL106" s="71"/>
      <c r="AM106" s="71"/>
      <c r="AN106" s="71">
        <v>0.167185</v>
      </c>
      <c r="AO106" s="71">
        <v>0.167185</v>
      </c>
      <c r="AP106" s="71">
        <v>0.167185</v>
      </c>
      <c r="AQ106" s="71">
        <v>0.167185</v>
      </c>
      <c r="AR106" s="71">
        <v>0.167185</v>
      </c>
      <c r="AS106" s="71">
        <v>0.167185</v>
      </c>
      <c r="AT106" s="71">
        <v>0.13374800000000001</v>
      </c>
      <c r="AU106" s="71">
        <v>0.100311</v>
      </c>
      <c r="AV106" s="71">
        <v>6.6873999999999989E-2</v>
      </c>
      <c r="AW106" s="71">
        <v>3.3436999999999995E-2</v>
      </c>
      <c r="AX106" s="71">
        <v>0</v>
      </c>
      <c r="AY106" s="71">
        <v>0</v>
      </c>
      <c r="AZ106" s="71">
        <v>0</v>
      </c>
      <c r="BA106" s="71">
        <v>0</v>
      </c>
      <c r="BB106" s="71">
        <v>0</v>
      </c>
      <c r="BC106" s="71">
        <v>0</v>
      </c>
      <c r="BD106" s="71">
        <v>0</v>
      </c>
      <c r="BE106" s="71">
        <v>0</v>
      </c>
      <c r="BF106" s="71">
        <v>0</v>
      </c>
      <c r="BG106" s="71">
        <v>0</v>
      </c>
      <c r="BH106" s="71">
        <v>0</v>
      </c>
      <c r="BI106" s="71"/>
      <c r="BJ106" s="71"/>
      <c r="BK106" s="71"/>
      <c r="BL106" s="71"/>
      <c r="BM106" s="71"/>
      <c r="BN106" s="71"/>
      <c r="BO106" s="71"/>
      <c r="BP106" s="71"/>
      <c r="BQ106" s="71"/>
      <c r="BR106" s="71"/>
      <c r="BS106" s="71"/>
      <c r="BT106" s="71"/>
      <c r="BU106" s="71"/>
      <c r="BV106" s="71"/>
      <c r="BW106" s="71"/>
      <c r="BX106" s="157"/>
      <c r="BY106" s="157"/>
      <c r="BZ106" s="157"/>
      <c r="CA106" s="157"/>
      <c r="CB106" s="157"/>
      <c r="CC106" s="157"/>
      <c r="CD106" s="157"/>
      <c r="CE106" s="160"/>
      <c r="CF106" s="160"/>
      <c r="CG106" s="160"/>
      <c r="CH106" s="160"/>
      <c r="CI106" s="160"/>
      <c r="CJ106" s="160"/>
      <c r="CK106" s="160"/>
      <c r="CL106" s="160"/>
      <c r="CM106" s="160"/>
      <c r="CN106" s="160"/>
      <c r="CO106" s="160"/>
      <c r="CP106" s="160"/>
      <c r="CQ106" s="160"/>
      <c r="CR106" s="160"/>
      <c r="CS106" s="160"/>
      <c r="CT106" s="160"/>
      <c r="CU106" s="160"/>
      <c r="CV106" s="160"/>
      <c r="CW106" s="160"/>
      <c r="CX106" s="160"/>
      <c r="CY106" s="160"/>
      <c r="CZ106" s="160"/>
      <c r="DA106" s="160"/>
      <c r="DB106" s="160"/>
      <c r="DC106" s="160"/>
      <c r="DD106" s="160"/>
      <c r="DE106" s="160"/>
      <c r="DF106" s="160"/>
      <c r="DG106" s="160"/>
      <c r="DH106" s="160"/>
      <c r="DI106" s="160"/>
      <c r="DJ106" s="160"/>
      <c r="DK106" s="160"/>
      <c r="DL106" s="160"/>
      <c r="DM106" s="160"/>
      <c r="DN106" s="160"/>
      <c r="DO106" s="160"/>
      <c r="DP106" s="160"/>
      <c r="DQ106" s="160"/>
      <c r="DR106" s="160"/>
      <c r="DS106" s="160"/>
      <c r="DT106" s="160"/>
      <c r="DU106" s="160"/>
      <c r="DV106" s="160"/>
      <c r="DW106" s="160"/>
      <c r="DX106" s="160"/>
      <c r="DY106" s="160"/>
      <c r="DZ106" s="160"/>
      <c r="EA106" s="160"/>
      <c r="EB106" s="160"/>
      <c r="EC106" s="160"/>
      <c r="ED106" s="160"/>
      <c r="EE106" s="160"/>
      <c r="EF106" s="160"/>
      <c r="EG106" s="160"/>
      <c r="EH106" s="160"/>
      <c r="EI106" s="160"/>
      <c r="EJ106" s="160"/>
      <c r="EK106" s="160"/>
      <c r="EL106" s="160"/>
      <c r="EM106" s="160"/>
      <c r="EN106" s="160"/>
      <c r="EO106" s="160"/>
      <c r="EP106" s="160"/>
      <c r="EQ106" s="160"/>
      <c r="ER106" s="160"/>
      <c r="ES106" s="160"/>
      <c r="ET106" s="160"/>
      <c r="EU106" s="160"/>
      <c r="EV106" s="160"/>
      <c r="EW106" s="160"/>
      <c r="EX106" s="160"/>
      <c r="EY106" s="160"/>
      <c r="EZ106" s="160"/>
      <c r="FA106" s="160"/>
      <c r="FB106" s="160"/>
      <c r="FC106" s="160"/>
      <c r="FD106" s="160"/>
      <c r="FE106" s="160"/>
      <c r="FF106" s="160"/>
      <c r="FG106" s="160"/>
      <c r="FH106" s="160"/>
      <c r="FI106" s="160"/>
      <c r="FJ106" s="160"/>
      <c r="FK106" s="160"/>
      <c r="FL106" s="160"/>
      <c r="FM106" s="160"/>
      <c r="FN106" s="160"/>
      <c r="FO106" s="160"/>
      <c r="FP106" s="160"/>
      <c r="FQ106" s="160"/>
      <c r="FR106" s="160"/>
      <c r="FS106" s="160"/>
      <c r="FT106" s="160"/>
      <c r="FU106" s="160"/>
      <c r="FV106" s="160"/>
      <c r="FW106" s="160"/>
      <c r="FX106" s="160"/>
      <c r="FY106" s="160"/>
      <c r="FZ106" s="160"/>
      <c r="GA106" s="160"/>
      <c r="GB106" s="160"/>
      <c r="GC106" s="160"/>
      <c r="GD106" s="160"/>
      <c r="GE106" s="160"/>
      <c r="GF106" s="160"/>
      <c r="GG106" s="160"/>
      <c r="GH106" s="160"/>
      <c r="GI106" s="160"/>
      <c r="GJ106" s="160"/>
      <c r="GK106" s="160"/>
      <c r="GL106" s="160"/>
      <c r="GM106" s="160"/>
      <c r="GN106" s="160"/>
      <c r="GO106" s="160"/>
      <c r="GP106" s="160"/>
      <c r="GQ106" s="160"/>
      <c r="GR106" s="160"/>
      <c r="GS106" s="160"/>
      <c r="GT106" s="160"/>
      <c r="GU106" s="160"/>
      <c r="GV106" s="160"/>
      <c r="GW106" s="160"/>
      <c r="GX106" s="160"/>
      <c r="GY106" s="160"/>
      <c r="GZ106" s="160"/>
      <c r="HA106" s="160"/>
      <c r="HB106" s="160"/>
      <c r="HC106" s="160"/>
      <c r="HD106" s="160"/>
      <c r="HE106" s="160"/>
      <c r="HF106" s="160"/>
      <c r="HG106" s="160"/>
      <c r="HH106" s="160"/>
      <c r="HI106" s="160"/>
      <c r="HJ106" s="160"/>
      <c r="HK106" s="160"/>
      <c r="HL106" s="160"/>
      <c r="HM106" s="160"/>
      <c r="HN106" s="160"/>
      <c r="HO106" s="160"/>
      <c r="HP106" s="160"/>
      <c r="HQ106" s="160"/>
      <c r="HR106" s="160"/>
      <c r="HS106" s="160"/>
      <c r="HT106" s="160"/>
      <c r="HU106" s="160"/>
      <c r="HV106" s="160"/>
      <c r="HW106" s="160"/>
      <c r="HX106" s="160"/>
      <c r="HY106" s="160"/>
      <c r="HZ106" s="160"/>
      <c r="IA106" s="160"/>
      <c r="IB106" s="160"/>
      <c r="IC106" s="160"/>
      <c r="ID106" s="160"/>
      <c r="IE106" s="160"/>
      <c r="IF106" s="160"/>
      <c r="IG106" s="160"/>
      <c r="IH106" s="160"/>
      <c r="II106" s="160"/>
      <c r="IJ106" s="160"/>
      <c r="IK106" s="160"/>
      <c r="IL106" s="160"/>
      <c r="IM106" s="160"/>
      <c r="IN106" s="160"/>
      <c r="IO106" s="160"/>
      <c r="IP106" s="160"/>
      <c r="IQ106" s="160"/>
      <c r="IR106" s="160"/>
      <c r="IS106" s="160"/>
      <c r="IT106" s="160"/>
      <c r="IU106" s="160"/>
      <c r="IV106" s="160"/>
      <c r="IW106" s="160"/>
      <c r="IX106" s="160"/>
      <c r="IY106" s="160"/>
      <c r="IZ106" s="160"/>
      <c r="JA106" s="160"/>
      <c r="JB106" s="160"/>
      <c r="JC106" s="160"/>
      <c r="JD106" s="160"/>
      <c r="JE106" s="160"/>
      <c r="JF106" s="160"/>
      <c r="JG106" s="160"/>
      <c r="JH106" s="160"/>
      <c r="JI106" s="160"/>
      <c r="JJ106" s="160"/>
      <c r="JK106" s="160"/>
      <c r="JL106" s="160"/>
      <c r="JM106" s="160"/>
      <c r="JN106" s="160"/>
      <c r="JO106" s="160"/>
      <c r="JP106" s="160"/>
      <c r="JQ106" s="160"/>
      <c r="JR106" s="160"/>
      <c r="JS106" s="160"/>
      <c r="JT106" s="160"/>
      <c r="JU106" s="160"/>
      <c r="JV106" s="160"/>
      <c r="JW106" s="160"/>
      <c r="JX106" s="160"/>
      <c r="JY106" s="160"/>
      <c r="JZ106" s="160"/>
      <c r="KA106" s="160"/>
      <c r="KB106" s="160"/>
      <c r="KC106" s="160"/>
      <c r="KD106" s="160"/>
      <c r="KE106" s="160"/>
      <c r="KF106" s="160"/>
      <c r="KG106" s="160"/>
      <c r="KH106" s="160"/>
      <c r="KI106" s="160"/>
      <c r="KJ106" s="160"/>
      <c r="KK106" s="160"/>
      <c r="KL106" s="160"/>
      <c r="KM106" s="160"/>
      <c r="KN106" s="160"/>
      <c r="KO106" s="160"/>
      <c r="KP106" s="160"/>
      <c r="KQ106" s="160"/>
      <c r="KR106" s="160"/>
      <c r="KS106" s="160"/>
      <c r="KT106" s="160"/>
      <c r="KU106" s="160"/>
      <c r="KV106" s="160"/>
      <c r="KW106" s="160"/>
      <c r="KX106" s="160"/>
      <c r="KY106" s="160"/>
      <c r="KZ106" s="160"/>
      <c r="LA106" s="160"/>
      <c r="LB106" s="160"/>
      <c r="LC106" s="160"/>
      <c r="LD106" s="160"/>
      <c r="LE106" s="160"/>
      <c r="LF106" s="160"/>
      <c r="LG106" s="160"/>
      <c r="LH106" s="160"/>
      <c r="LI106" s="160"/>
      <c r="LJ106" s="160"/>
      <c r="LK106" s="160"/>
      <c r="LL106" s="160"/>
      <c r="LM106" s="160"/>
      <c r="LN106" s="160"/>
      <c r="LO106" s="160"/>
      <c r="LP106" s="160"/>
      <c r="LQ106" s="160"/>
      <c r="LR106" s="160"/>
      <c r="LS106" s="160"/>
      <c r="LT106" s="160"/>
      <c r="LU106" s="160"/>
    </row>
    <row r="107" spans="1:333" s="43" customFormat="1" ht="15" customHeight="1">
      <c r="A107" s="349"/>
      <c r="B107" s="417"/>
      <c r="C107" s="286" t="s">
        <v>348</v>
      </c>
      <c r="D107" s="287"/>
      <c r="E107" s="287"/>
      <c r="F107" s="288"/>
      <c r="G107" s="289"/>
      <c r="H107" s="290"/>
      <c r="I107" s="291"/>
      <c r="J107" s="149"/>
      <c r="K107" s="149"/>
      <c r="L107" s="149"/>
      <c r="M107" s="175"/>
      <c r="N107" s="311" t="s">
        <v>375</v>
      </c>
      <c r="O107" s="192"/>
      <c r="P107" s="150"/>
      <c r="Q107" s="150"/>
      <c r="R107" s="150"/>
      <c r="S107" s="150"/>
      <c r="T107" s="150"/>
      <c r="U107" s="150"/>
      <c r="V107" s="150"/>
      <c r="W107" s="150"/>
      <c r="X107" s="150"/>
      <c r="Y107" s="150"/>
      <c r="Z107" s="150"/>
      <c r="AA107" s="150"/>
      <c r="AB107" s="150"/>
      <c r="AC107" s="150"/>
      <c r="AD107" s="150"/>
      <c r="AE107" s="150"/>
      <c r="AF107" s="150"/>
      <c r="AG107" s="150"/>
      <c r="AH107" s="150"/>
      <c r="AI107" s="150"/>
      <c r="AJ107" s="150"/>
      <c r="AK107" s="150"/>
      <c r="AL107" s="150"/>
      <c r="AM107" s="150"/>
      <c r="AN107" s="150"/>
      <c r="AO107" s="150"/>
      <c r="AP107" s="150"/>
      <c r="AQ107" s="150"/>
      <c r="AR107" s="150">
        <v>8.4871999999999951E-3</v>
      </c>
      <c r="AS107" s="150">
        <v>0</v>
      </c>
      <c r="AT107" s="150">
        <v>0</v>
      </c>
      <c r="AU107" s="150">
        <v>0</v>
      </c>
      <c r="AV107" s="150">
        <v>0</v>
      </c>
      <c r="AW107" s="150">
        <v>0</v>
      </c>
      <c r="AX107" s="150">
        <v>0</v>
      </c>
      <c r="AY107" s="150">
        <v>0</v>
      </c>
      <c r="AZ107" s="150">
        <v>0</v>
      </c>
      <c r="BA107" s="150">
        <v>0</v>
      </c>
      <c r="BB107" s="150">
        <v>0</v>
      </c>
      <c r="BC107" s="150">
        <v>0</v>
      </c>
      <c r="BD107" s="150">
        <v>0</v>
      </c>
      <c r="BE107" s="150">
        <v>0</v>
      </c>
      <c r="BF107" s="150">
        <v>0</v>
      </c>
      <c r="BG107" s="150">
        <v>0</v>
      </c>
      <c r="BH107" s="150">
        <v>0</v>
      </c>
      <c r="BI107" s="150">
        <v>0</v>
      </c>
      <c r="BJ107" s="150">
        <v>0</v>
      </c>
      <c r="BK107" s="150">
        <v>0</v>
      </c>
      <c r="BL107" s="150">
        <v>0</v>
      </c>
      <c r="BM107" s="150">
        <v>0</v>
      </c>
      <c r="BN107" s="150">
        <v>0</v>
      </c>
      <c r="BO107" s="150">
        <v>0</v>
      </c>
      <c r="BP107" s="150">
        <v>0</v>
      </c>
      <c r="BQ107" s="150">
        <v>0</v>
      </c>
      <c r="BR107" s="150">
        <v>0</v>
      </c>
      <c r="BS107" s="150">
        <v>0</v>
      </c>
      <c r="BT107" s="150">
        <v>0</v>
      </c>
      <c r="BU107" s="150">
        <v>0</v>
      </c>
      <c r="BV107" s="150">
        <v>0</v>
      </c>
      <c r="BW107" s="150">
        <v>0</v>
      </c>
      <c r="BX107" s="157"/>
      <c r="BY107" s="157"/>
      <c r="BZ107" s="157"/>
      <c r="CA107" s="157"/>
      <c r="CB107" s="157"/>
      <c r="CC107" s="157"/>
      <c r="CD107" s="157"/>
      <c r="CE107" s="160"/>
      <c r="CF107" s="160"/>
      <c r="CG107" s="160"/>
      <c r="CH107" s="160"/>
      <c r="CI107" s="160"/>
      <c r="CJ107" s="160"/>
      <c r="CK107" s="160"/>
      <c r="CL107" s="160"/>
      <c r="CM107" s="160"/>
      <c r="CN107" s="160"/>
      <c r="CO107" s="160"/>
      <c r="CP107" s="160"/>
      <c r="CQ107" s="160"/>
      <c r="CR107" s="160"/>
      <c r="CS107" s="160"/>
      <c r="CT107" s="160"/>
      <c r="CU107" s="160"/>
      <c r="CV107" s="160"/>
      <c r="CW107" s="160"/>
      <c r="CX107" s="160"/>
      <c r="CY107" s="160"/>
      <c r="CZ107" s="160"/>
      <c r="DA107" s="160"/>
      <c r="DB107" s="160"/>
      <c r="DC107" s="160"/>
      <c r="DD107" s="160"/>
      <c r="DE107" s="160"/>
      <c r="DF107" s="160"/>
      <c r="DG107" s="160"/>
      <c r="DH107" s="160"/>
      <c r="DI107" s="160"/>
      <c r="DJ107" s="160"/>
      <c r="DK107" s="160"/>
      <c r="DL107" s="160"/>
      <c r="DM107" s="160"/>
      <c r="DN107" s="160"/>
      <c r="DO107" s="160"/>
      <c r="DP107" s="160"/>
      <c r="DQ107" s="160"/>
      <c r="DR107" s="160"/>
      <c r="DS107" s="160"/>
      <c r="DT107" s="160"/>
      <c r="DU107" s="160"/>
      <c r="DV107" s="160"/>
      <c r="DW107" s="160"/>
      <c r="DX107" s="160"/>
      <c r="DY107" s="160"/>
      <c r="DZ107" s="160"/>
      <c r="EA107" s="160"/>
      <c r="EB107" s="160"/>
      <c r="EC107" s="160"/>
      <c r="ED107" s="160"/>
      <c r="EE107" s="160"/>
      <c r="EF107" s="160"/>
      <c r="EG107" s="160"/>
      <c r="EH107" s="160"/>
      <c r="EI107" s="160"/>
      <c r="EJ107" s="160"/>
      <c r="EK107" s="160"/>
      <c r="EL107" s="160"/>
      <c r="EM107" s="160"/>
      <c r="EN107" s="160"/>
      <c r="EO107" s="160"/>
      <c r="EP107" s="160"/>
      <c r="EQ107" s="160"/>
      <c r="ER107" s="160"/>
      <c r="ES107" s="160"/>
      <c r="ET107" s="160"/>
      <c r="EU107" s="160"/>
      <c r="EV107" s="160"/>
      <c r="EW107" s="160"/>
      <c r="EX107" s="160"/>
      <c r="EY107" s="160"/>
      <c r="EZ107" s="160"/>
      <c r="FA107" s="160"/>
      <c r="FB107" s="160"/>
      <c r="FC107" s="160"/>
      <c r="FD107" s="160"/>
      <c r="FE107" s="160"/>
      <c r="FF107" s="160"/>
      <c r="FG107" s="160"/>
      <c r="FH107" s="160"/>
      <c r="FI107" s="160"/>
      <c r="FJ107" s="160"/>
      <c r="FK107" s="160"/>
      <c r="FL107" s="160"/>
      <c r="FM107" s="160"/>
      <c r="FN107" s="160"/>
      <c r="FO107" s="160"/>
      <c r="FP107" s="160"/>
      <c r="FQ107" s="160"/>
      <c r="FR107" s="160"/>
      <c r="FS107" s="160"/>
      <c r="FT107" s="160"/>
      <c r="FU107" s="160"/>
      <c r="FV107" s="160"/>
      <c r="FW107" s="160"/>
      <c r="FX107" s="160"/>
      <c r="FY107" s="160"/>
      <c r="FZ107" s="160"/>
      <c r="GA107" s="160"/>
      <c r="GB107" s="160"/>
      <c r="GC107" s="160"/>
      <c r="GD107" s="160"/>
      <c r="GE107" s="160"/>
      <c r="GF107" s="160"/>
      <c r="GG107" s="160"/>
      <c r="GH107" s="160"/>
      <c r="GI107" s="160"/>
      <c r="GJ107" s="160"/>
      <c r="GK107" s="160"/>
      <c r="GL107" s="160"/>
      <c r="GM107" s="160"/>
      <c r="GN107" s="160"/>
      <c r="GO107" s="160"/>
      <c r="GP107" s="160"/>
      <c r="GQ107" s="160"/>
      <c r="GR107" s="160"/>
      <c r="GS107" s="160"/>
      <c r="GT107" s="160"/>
      <c r="GU107" s="160"/>
      <c r="GV107" s="160"/>
      <c r="GW107" s="160"/>
      <c r="GX107" s="160"/>
      <c r="GY107" s="160"/>
      <c r="GZ107" s="160"/>
      <c r="HA107" s="160"/>
      <c r="HB107" s="160"/>
      <c r="HC107" s="160"/>
      <c r="HD107" s="160"/>
      <c r="HE107" s="160"/>
      <c r="HF107" s="160"/>
      <c r="HG107" s="160"/>
      <c r="HH107" s="160"/>
      <c r="HI107" s="160"/>
      <c r="HJ107" s="160"/>
      <c r="HK107" s="160"/>
      <c r="HL107" s="160"/>
      <c r="HM107" s="160"/>
      <c r="HN107" s="160"/>
      <c r="HO107" s="160"/>
      <c r="HP107" s="160"/>
      <c r="HQ107" s="160"/>
      <c r="HR107" s="160"/>
      <c r="HS107" s="160"/>
      <c r="HT107" s="160"/>
      <c r="HU107" s="160"/>
      <c r="HV107" s="160"/>
      <c r="HW107" s="160"/>
      <c r="HX107" s="160"/>
      <c r="HY107" s="160"/>
      <c r="HZ107" s="160"/>
      <c r="IA107" s="160"/>
      <c r="IB107" s="160"/>
      <c r="IC107" s="160"/>
      <c r="ID107" s="160"/>
      <c r="IE107" s="160"/>
      <c r="IF107" s="160"/>
      <c r="IG107" s="160"/>
      <c r="IH107" s="160"/>
      <c r="II107" s="160"/>
      <c r="IJ107" s="160"/>
      <c r="IK107" s="160"/>
      <c r="IL107" s="160"/>
      <c r="IM107" s="160"/>
      <c r="IN107" s="160"/>
      <c r="IO107" s="160"/>
      <c r="IP107" s="160"/>
      <c r="IQ107" s="160"/>
      <c r="IR107" s="160"/>
      <c r="IS107" s="160"/>
      <c r="IT107" s="160"/>
      <c r="IU107" s="160"/>
      <c r="IV107" s="160"/>
      <c r="IW107" s="160"/>
      <c r="IX107" s="160"/>
      <c r="IY107" s="160"/>
      <c r="IZ107" s="160"/>
      <c r="JA107" s="160"/>
      <c r="JB107" s="160"/>
      <c r="JC107" s="160"/>
      <c r="JD107" s="160"/>
      <c r="JE107" s="160"/>
      <c r="JF107" s="160"/>
      <c r="JG107" s="160"/>
      <c r="JH107" s="160"/>
      <c r="JI107" s="160"/>
      <c r="JJ107" s="160"/>
      <c r="JK107" s="160"/>
      <c r="JL107" s="160"/>
      <c r="JM107" s="160"/>
      <c r="JN107" s="160"/>
      <c r="JO107" s="160"/>
      <c r="JP107" s="160"/>
      <c r="JQ107" s="160"/>
      <c r="JR107" s="160"/>
      <c r="JS107" s="160"/>
      <c r="JT107" s="160"/>
      <c r="JU107" s="160"/>
      <c r="JV107" s="160"/>
      <c r="JW107" s="160"/>
      <c r="JX107" s="160"/>
      <c r="JY107" s="160"/>
      <c r="JZ107" s="160"/>
      <c r="KA107" s="160"/>
      <c r="KB107" s="160"/>
      <c r="KC107" s="160"/>
      <c r="KD107" s="160"/>
      <c r="KE107" s="160"/>
      <c r="KF107" s="160"/>
      <c r="KG107" s="160"/>
      <c r="KH107" s="160"/>
      <c r="KI107" s="160"/>
      <c r="KJ107" s="160"/>
      <c r="KK107" s="160"/>
      <c r="KL107" s="160"/>
      <c r="KM107" s="160"/>
      <c r="KN107" s="160"/>
      <c r="KO107" s="160"/>
      <c r="KP107" s="160"/>
      <c r="KQ107" s="160"/>
      <c r="KR107" s="160"/>
      <c r="KS107" s="160"/>
      <c r="KT107" s="160"/>
      <c r="KU107" s="160"/>
      <c r="KV107" s="160"/>
      <c r="KW107" s="160"/>
      <c r="KX107" s="160"/>
      <c r="KY107" s="160"/>
      <c r="KZ107" s="160"/>
      <c r="LA107" s="160"/>
      <c r="LB107" s="160"/>
      <c r="LC107" s="160"/>
      <c r="LD107" s="160"/>
      <c r="LE107" s="160"/>
      <c r="LF107" s="160"/>
      <c r="LG107" s="160"/>
      <c r="LH107" s="160"/>
      <c r="LI107" s="160"/>
      <c r="LJ107" s="160"/>
      <c r="LK107" s="160"/>
      <c r="LL107" s="160"/>
      <c r="LM107" s="160"/>
      <c r="LN107" s="160"/>
      <c r="LO107" s="160"/>
      <c r="LP107" s="160"/>
      <c r="LQ107" s="160"/>
      <c r="LR107" s="160"/>
      <c r="LS107" s="160"/>
      <c r="LT107" s="160"/>
      <c r="LU107" s="160"/>
    </row>
    <row r="108" spans="1:333" s="44" customFormat="1" ht="15">
      <c r="A108" s="349"/>
      <c r="B108" s="417"/>
      <c r="C108" s="321" t="s">
        <v>300</v>
      </c>
      <c r="D108" s="152" t="s">
        <v>12</v>
      </c>
      <c r="E108" s="8" t="s">
        <v>13</v>
      </c>
      <c r="F108" s="38" t="s">
        <v>325</v>
      </c>
      <c r="G108" s="21" t="s">
        <v>335</v>
      </c>
      <c r="H108" s="257" t="s">
        <v>336</v>
      </c>
      <c r="I108" s="33" t="s">
        <v>216</v>
      </c>
      <c r="J108" s="34" t="s">
        <v>40</v>
      </c>
      <c r="K108" s="35" t="s">
        <v>73</v>
      </c>
      <c r="L108" s="35" t="s">
        <v>159</v>
      </c>
      <c r="M108" s="174"/>
      <c r="N108" s="223"/>
      <c r="O108" s="190">
        <v>7.0167444214102321</v>
      </c>
      <c r="P108" s="78">
        <v>7.4490329343390176</v>
      </c>
      <c r="Q108" s="78">
        <v>7.6790033994416289</v>
      </c>
      <c r="R108" s="78">
        <v>7.7638959958322751</v>
      </c>
      <c r="S108" s="78">
        <v>8.2384831420485671</v>
      </c>
      <c r="T108" s="78">
        <v>8.629651909217019</v>
      </c>
      <c r="U108" s="78">
        <v>8.4539079675591484</v>
      </c>
      <c r="V108" s="78">
        <v>8.3838952349207911</v>
      </c>
      <c r="W108" s="78">
        <v>8.6390044346485375</v>
      </c>
      <c r="X108" s="78">
        <v>8.9349215625327219</v>
      </c>
      <c r="Y108" s="78">
        <v>9.464971953092471</v>
      </c>
      <c r="Z108" s="78">
        <v>9.8885343573595996</v>
      </c>
      <c r="AA108" s="78">
        <v>9.9403286064650818</v>
      </c>
      <c r="AB108" s="78">
        <v>10.291010463906987</v>
      </c>
      <c r="AC108" s="78">
        <v>10.552472561940709</v>
      </c>
      <c r="AD108" s="78">
        <v>10.918007775202051</v>
      </c>
      <c r="AE108" s="78">
        <v>11.338043190304894</v>
      </c>
      <c r="AF108" s="78">
        <v>11.680915061665321</v>
      </c>
      <c r="AG108" s="78">
        <v>11.562619167159795</v>
      </c>
      <c r="AH108" s="78">
        <v>11.992024086890847</v>
      </c>
      <c r="AI108" s="78">
        <v>12.462803000112766</v>
      </c>
      <c r="AJ108" s="78">
        <v>11.878880815242916</v>
      </c>
      <c r="AK108" s="78">
        <v>12.193211580032299</v>
      </c>
      <c r="AL108" s="78">
        <v>12.097404974208731</v>
      </c>
      <c r="AM108" s="78">
        <v>11.91570881852795</v>
      </c>
      <c r="AN108" s="78">
        <v>12.114249948943147</v>
      </c>
      <c r="AO108" s="78">
        <v>12.010883943471553</v>
      </c>
      <c r="AP108" s="78">
        <v>12.033972857932417</v>
      </c>
      <c r="AQ108" s="78"/>
      <c r="AR108" s="78"/>
      <c r="AS108" s="78"/>
      <c r="AT108" s="78"/>
      <c r="AU108" s="78"/>
      <c r="AV108" s="78"/>
      <c r="AW108" s="78"/>
      <c r="AX108" s="78"/>
      <c r="AY108" s="78"/>
      <c r="AZ108" s="78"/>
      <c r="BA108" s="78"/>
      <c r="BB108" s="35"/>
      <c r="BC108" s="35"/>
      <c r="BD108" s="35"/>
      <c r="BE108" s="35"/>
      <c r="BF108" s="35"/>
      <c r="BG108" s="35"/>
      <c r="BH108" s="35"/>
      <c r="BI108" s="35"/>
      <c r="BJ108" s="35"/>
      <c r="BK108" s="35"/>
      <c r="BL108" s="35"/>
      <c r="BM108" s="35"/>
      <c r="BN108" s="35"/>
      <c r="BO108" s="35"/>
      <c r="BP108" s="35"/>
      <c r="BQ108" s="35"/>
      <c r="BR108" s="35"/>
      <c r="BS108" s="35"/>
      <c r="BT108" s="35"/>
      <c r="BU108" s="35"/>
      <c r="BV108" s="35"/>
      <c r="BW108" s="35"/>
      <c r="BX108" s="157"/>
      <c r="BY108" s="157"/>
      <c r="BZ108" s="157"/>
      <c r="CA108" s="157"/>
      <c r="CB108" s="157"/>
      <c r="CC108" s="157"/>
      <c r="CD108" s="157"/>
      <c r="CE108" s="160"/>
      <c r="CF108" s="160"/>
      <c r="CG108" s="160"/>
      <c r="CH108" s="160"/>
      <c r="CI108" s="160"/>
      <c r="CJ108" s="160"/>
      <c r="CK108" s="160"/>
      <c r="CL108" s="160"/>
      <c r="CM108" s="160"/>
      <c r="CN108" s="160"/>
      <c r="CO108" s="160"/>
      <c r="CP108" s="160"/>
      <c r="CQ108" s="160"/>
      <c r="CR108" s="160"/>
      <c r="CS108" s="160"/>
      <c r="CT108" s="160"/>
      <c r="CU108" s="160"/>
      <c r="CV108" s="160"/>
      <c r="CW108" s="160"/>
      <c r="CX108" s="160"/>
      <c r="CY108" s="160"/>
      <c r="CZ108" s="160"/>
      <c r="DA108" s="160"/>
      <c r="DB108" s="160"/>
      <c r="DC108" s="160"/>
      <c r="DD108" s="160"/>
      <c r="DE108" s="160"/>
      <c r="DF108" s="160"/>
      <c r="DG108" s="160"/>
      <c r="DH108" s="160"/>
      <c r="DI108" s="160"/>
      <c r="DJ108" s="160"/>
      <c r="DK108" s="160"/>
      <c r="DL108" s="160"/>
      <c r="DM108" s="160"/>
      <c r="DN108" s="160"/>
      <c r="DO108" s="160"/>
      <c r="DP108" s="160"/>
      <c r="DQ108" s="160"/>
      <c r="DR108" s="160"/>
      <c r="DS108" s="160"/>
      <c r="DT108" s="160"/>
      <c r="DU108" s="160"/>
      <c r="DV108" s="160"/>
      <c r="DW108" s="160"/>
      <c r="DX108" s="160"/>
      <c r="DY108" s="160"/>
      <c r="DZ108" s="160"/>
      <c r="EA108" s="160"/>
      <c r="EB108" s="160"/>
      <c r="EC108" s="160"/>
      <c r="ED108" s="160"/>
      <c r="EE108" s="160"/>
      <c r="EF108" s="160"/>
      <c r="EG108" s="160"/>
      <c r="EH108" s="160"/>
      <c r="EI108" s="160"/>
      <c r="EJ108" s="160"/>
      <c r="EK108" s="160"/>
      <c r="EL108" s="160"/>
      <c r="EM108" s="160"/>
      <c r="EN108" s="160"/>
      <c r="EO108" s="160"/>
      <c r="EP108" s="160"/>
      <c r="EQ108" s="160"/>
      <c r="ER108" s="160"/>
      <c r="ES108" s="160"/>
      <c r="ET108" s="160"/>
      <c r="EU108" s="160"/>
      <c r="EV108" s="160"/>
      <c r="EW108" s="160"/>
      <c r="EX108" s="160"/>
      <c r="EY108" s="160"/>
      <c r="EZ108" s="160"/>
      <c r="FA108" s="160"/>
      <c r="FB108" s="160"/>
      <c r="FC108" s="160"/>
      <c r="FD108" s="160"/>
      <c r="FE108" s="160"/>
      <c r="FF108" s="160"/>
      <c r="FG108" s="160"/>
      <c r="FH108" s="160"/>
      <c r="FI108" s="160"/>
      <c r="FJ108" s="160"/>
      <c r="FK108" s="160"/>
      <c r="FL108" s="160"/>
      <c r="FM108" s="160"/>
      <c r="FN108" s="160"/>
      <c r="FO108" s="160"/>
      <c r="FP108" s="160"/>
      <c r="FQ108" s="160"/>
      <c r="FR108" s="160"/>
      <c r="FS108" s="160"/>
      <c r="FT108" s="160"/>
      <c r="FU108" s="160"/>
      <c r="FV108" s="160"/>
      <c r="FW108" s="160"/>
      <c r="FX108" s="160"/>
      <c r="FY108" s="160"/>
      <c r="FZ108" s="160"/>
      <c r="GA108" s="160"/>
      <c r="GB108" s="160"/>
      <c r="GC108" s="160"/>
      <c r="GD108" s="160"/>
      <c r="GE108" s="160"/>
      <c r="GF108" s="160"/>
      <c r="GG108" s="160"/>
      <c r="GH108" s="160"/>
      <c r="GI108" s="160"/>
      <c r="GJ108" s="160"/>
      <c r="GK108" s="160"/>
      <c r="GL108" s="160"/>
      <c r="GM108" s="160"/>
      <c r="GN108" s="160"/>
      <c r="GO108" s="160"/>
      <c r="GP108" s="160"/>
      <c r="GQ108" s="160"/>
      <c r="GR108" s="160"/>
      <c r="GS108" s="160"/>
      <c r="GT108" s="160"/>
      <c r="GU108" s="160"/>
      <c r="GV108" s="160"/>
      <c r="GW108" s="160"/>
      <c r="GX108" s="160"/>
      <c r="GY108" s="160"/>
      <c r="GZ108" s="160"/>
      <c r="HA108" s="160"/>
      <c r="HB108" s="160"/>
      <c r="HC108" s="160"/>
      <c r="HD108" s="160"/>
      <c r="HE108" s="160"/>
      <c r="HF108" s="160"/>
      <c r="HG108" s="160"/>
      <c r="HH108" s="160"/>
      <c r="HI108" s="160"/>
      <c r="HJ108" s="160"/>
      <c r="HK108" s="160"/>
      <c r="HL108" s="160"/>
      <c r="HM108" s="160"/>
      <c r="HN108" s="160"/>
      <c r="HO108" s="160"/>
      <c r="HP108" s="160"/>
      <c r="HQ108" s="160"/>
      <c r="HR108" s="160"/>
      <c r="HS108" s="160"/>
      <c r="HT108" s="160"/>
      <c r="HU108" s="160"/>
      <c r="HV108" s="160"/>
      <c r="HW108" s="160"/>
      <c r="HX108" s="160"/>
      <c r="HY108" s="160"/>
      <c r="HZ108" s="160"/>
      <c r="IA108" s="160"/>
      <c r="IB108" s="160"/>
      <c r="IC108" s="160"/>
      <c r="ID108" s="160"/>
      <c r="IE108" s="160"/>
      <c r="IF108" s="160"/>
      <c r="IG108" s="160"/>
      <c r="IH108" s="160"/>
      <c r="II108" s="160"/>
      <c r="IJ108" s="160"/>
      <c r="IK108" s="160"/>
      <c r="IL108" s="160"/>
      <c r="IM108" s="160"/>
      <c r="IN108" s="160"/>
      <c r="IO108" s="160"/>
      <c r="IP108" s="160"/>
      <c r="IQ108" s="160"/>
      <c r="IR108" s="160"/>
      <c r="IS108" s="160"/>
      <c r="IT108" s="160"/>
      <c r="IU108" s="160"/>
      <c r="IV108" s="160"/>
      <c r="IW108" s="160"/>
      <c r="IX108" s="160"/>
      <c r="IY108" s="160"/>
      <c r="IZ108" s="160"/>
      <c r="JA108" s="160"/>
      <c r="JB108" s="160"/>
      <c r="JC108" s="160"/>
      <c r="JD108" s="160"/>
      <c r="JE108" s="160"/>
      <c r="JF108" s="160"/>
      <c r="JG108" s="160"/>
      <c r="JH108" s="160"/>
      <c r="JI108" s="160"/>
      <c r="JJ108" s="160"/>
      <c r="JK108" s="160"/>
      <c r="JL108" s="160"/>
      <c r="JM108" s="160"/>
      <c r="JN108" s="160"/>
      <c r="JO108" s="160"/>
      <c r="JP108" s="160"/>
      <c r="JQ108" s="160"/>
      <c r="JR108" s="160"/>
      <c r="JS108" s="160"/>
      <c r="JT108" s="160"/>
      <c r="JU108" s="160"/>
      <c r="JV108" s="160"/>
      <c r="JW108" s="160"/>
      <c r="JX108" s="160"/>
      <c r="JY108" s="160"/>
      <c r="JZ108" s="160"/>
      <c r="KA108" s="160"/>
      <c r="KB108" s="160"/>
      <c r="KC108" s="160"/>
      <c r="KD108" s="160"/>
      <c r="KE108" s="160"/>
      <c r="KF108" s="160"/>
      <c r="KG108" s="160"/>
      <c r="KH108" s="160"/>
      <c r="KI108" s="160"/>
      <c r="KJ108" s="160"/>
      <c r="KK108" s="160"/>
      <c r="KL108" s="160"/>
      <c r="KM108" s="160"/>
      <c r="KN108" s="160"/>
      <c r="KO108" s="160"/>
      <c r="KP108" s="160"/>
      <c r="KQ108" s="160"/>
      <c r="KR108" s="160"/>
      <c r="KS108" s="160"/>
      <c r="KT108" s="160"/>
      <c r="KU108" s="160"/>
      <c r="KV108" s="160"/>
      <c r="KW108" s="160"/>
      <c r="KX108" s="160"/>
      <c r="KY108" s="160"/>
      <c r="KZ108" s="160"/>
      <c r="LA108" s="160"/>
      <c r="LB108" s="160"/>
      <c r="LC108" s="160"/>
      <c r="LD108" s="160"/>
      <c r="LE108" s="160"/>
      <c r="LF108" s="160"/>
      <c r="LG108" s="160"/>
      <c r="LH108" s="160"/>
      <c r="LI108" s="160"/>
      <c r="LJ108" s="160"/>
      <c r="LK108" s="160"/>
      <c r="LL108" s="160"/>
      <c r="LM108" s="160"/>
      <c r="LN108" s="160"/>
      <c r="LO108" s="160"/>
      <c r="LP108" s="160"/>
      <c r="LQ108" s="160"/>
      <c r="LR108" s="160"/>
      <c r="LS108" s="160"/>
      <c r="LT108" s="160"/>
      <c r="LU108" s="160"/>
    </row>
    <row r="109" spans="1:333" s="44" customFormat="1" ht="12.75" hidden="1" customHeight="1">
      <c r="A109" s="349"/>
      <c r="B109" s="417"/>
      <c r="C109" s="321"/>
      <c r="D109" s="152" t="s">
        <v>15</v>
      </c>
      <c r="E109" s="8"/>
      <c r="F109" s="38"/>
      <c r="G109" s="38"/>
      <c r="H109" s="256"/>
      <c r="I109" s="33" t="s">
        <v>216</v>
      </c>
      <c r="J109" s="34"/>
      <c r="K109" s="35"/>
      <c r="L109" s="35"/>
      <c r="M109" s="174"/>
      <c r="N109" s="223"/>
      <c r="O109" s="190"/>
      <c r="P109" s="78"/>
      <c r="Q109" s="78"/>
      <c r="R109" s="78"/>
      <c r="S109" s="78"/>
      <c r="T109" s="78"/>
      <c r="U109" s="78"/>
      <c r="V109" s="78"/>
      <c r="W109" s="78"/>
      <c r="X109" s="78"/>
      <c r="Y109" s="78"/>
      <c r="Z109" s="78"/>
      <c r="AA109" s="78"/>
      <c r="AB109" s="78"/>
      <c r="AC109" s="78"/>
      <c r="AD109" s="78"/>
      <c r="AE109" s="78"/>
      <c r="AF109" s="78"/>
      <c r="AG109" s="78"/>
      <c r="AH109" s="78"/>
      <c r="AI109" s="78"/>
      <c r="AJ109" s="78"/>
      <c r="AK109" s="78"/>
      <c r="AL109" s="78"/>
      <c r="AM109" s="78"/>
      <c r="AN109" s="78"/>
      <c r="AO109" s="78"/>
      <c r="AP109" s="78"/>
      <c r="AQ109" s="78"/>
      <c r="AR109" s="78"/>
      <c r="AS109" s="78"/>
      <c r="AT109" s="78"/>
      <c r="AU109" s="78"/>
      <c r="AV109" s="78"/>
      <c r="AW109" s="78"/>
      <c r="AX109" s="78"/>
      <c r="AY109" s="78"/>
      <c r="AZ109" s="78"/>
      <c r="BA109" s="78"/>
      <c r="BB109" s="35"/>
      <c r="BC109" s="35"/>
      <c r="BD109" s="35"/>
      <c r="BE109" s="35"/>
      <c r="BF109" s="35"/>
      <c r="BG109" s="35"/>
      <c r="BH109" s="35"/>
      <c r="BI109" s="35"/>
      <c r="BJ109" s="35"/>
      <c r="BK109" s="35"/>
      <c r="BL109" s="35"/>
      <c r="BM109" s="35"/>
      <c r="BN109" s="35"/>
      <c r="BO109" s="35"/>
      <c r="BP109" s="35"/>
      <c r="BQ109" s="35"/>
      <c r="BR109" s="35"/>
      <c r="BS109" s="35"/>
      <c r="BT109" s="35"/>
      <c r="BU109" s="35"/>
      <c r="BV109" s="35"/>
      <c r="BW109" s="35"/>
      <c r="BX109" s="157"/>
      <c r="BY109" s="157"/>
      <c r="BZ109" s="157"/>
      <c r="CA109" s="157"/>
      <c r="CB109" s="157"/>
      <c r="CC109" s="157"/>
      <c r="CD109" s="157"/>
      <c r="CE109" s="160"/>
      <c r="CF109" s="160"/>
      <c r="CG109" s="160"/>
      <c r="CH109" s="160"/>
      <c r="CI109" s="160"/>
      <c r="CJ109" s="160"/>
      <c r="CK109" s="160"/>
      <c r="CL109" s="160"/>
      <c r="CM109" s="160"/>
      <c r="CN109" s="160"/>
      <c r="CO109" s="160"/>
      <c r="CP109" s="160"/>
      <c r="CQ109" s="160"/>
      <c r="CR109" s="160"/>
      <c r="CS109" s="160"/>
      <c r="CT109" s="160"/>
      <c r="CU109" s="160"/>
      <c r="CV109" s="160"/>
      <c r="CW109" s="160"/>
      <c r="CX109" s="160"/>
      <c r="CY109" s="160"/>
      <c r="CZ109" s="160"/>
      <c r="DA109" s="160"/>
      <c r="DB109" s="160"/>
      <c r="DC109" s="160"/>
      <c r="DD109" s="160"/>
      <c r="DE109" s="160"/>
      <c r="DF109" s="160"/>
      <c r="DG109" s="160"/>
      <c r="DH109" s="160"/>
      <c r="DI109" s="160"/>
      <c r="DJ109" s="160"/>
      <c r="DK109" s="160"/>
      <c r="DL109" s="160"/>
      <c r="DM109" s="160"/>
      <c r="DN109" s="160"/>
      <c r="DO109" s="160"/>
      <c r="DP109" s="160"/>
      <c r="DQ109" s="160"/>
      <c r="DR109" s="160"/>
      <c r="DS109" s="160"/>
      <c r="DT109" s="160"/>
      <c r="DU109" s="160"/>
      <c r="DV109" s="160"/>
      <c r="DW109" s="160"/>
      <c r="DX109" s="160"/>
      <c r="DY109" s="160"/>
      <c r="DZ109" s="160"/>
      <c r="EA109" s="160"/>
      <c r="EB109" s="160"/>
      <c r="EC109" s="160"/>
      <c r="ED109" s="160"/>
      <c r="EE109" s="160"/>
      <c r="EF109" s="160"/>
      <c r="EG109" s="160"/>
      <c r="EH109" s="160"/>
      <c r="EI109" s="160"/>
      <c r="EJ109" s="160"/>
      <c r="EK109" s="160"/>
      <c r="EL109" s="160"/>
      <c r="EM109" s="160"/>
      <c r="EN109" s="160"/>
      <c r="EO109" s="160"/>
      <c r="EP109" s="160"/>
      <c r="EQ109" s="160"/>
      <c r="ER109" s="160"/>
      <c r="ES109" s="160"/>
      <c r="ET109" s="160"/>
      <c r="EU109" s="160"/>
      <c r="EV109" s="160"/>
      <c r="EW109" s="160"/>
      <c r="EX109" s="160"/>
      <c r="EY109" s="160"/>
      <c r="EZ109" s="160"/>
      <c r="FA109" s="160"/>
      <c r="FB109" s="160"/>
      <c r="FC109" s="160"/>
      <c r="FD109" s="160"/>
      <c r="FE109" s="160"/>
      <c r="FF109" s="160"/>
      <c r="FG109" s="160"/>
      <c r="FH109" s="160"/>
      <c r="FI109" s="160"/>
      <c r="FJ109" s="160"/>
      <c r="FK109" s="160"/>
      <c r="FL109" s="160"/>
      <c r="FM109" s="160"/>
      <c r="FN109" s="160"/>
      <c r="FO109" s="160"/>
      <c r="FP109" s="160"/>
      <c r="FQ109" s="160"/>
      <c r="FR109" s="160"/>
      <c r="FS109" s="160"/>
      <c r="FT109" s="160"/>
      <c r="FU109" s="160"/>
      <c r="FV109" s="160"/>
      <c r="FW109" s="160"/>
      <c r="FX109" s="160"/>
      <c r="FY109" s="160"/>
      <c r="FZ109" s="160"/>
      <c r="GA109" s="160"/>
      <c r="GB109" s="160"/>
      <c r="GC109" s="160"/>
      <c r="GD109" s="160"/>
      <c r="GE109" s="160"/>
      <c r="GF109" s="160"/>
      <c r="GG109" s="160"/>
      <c r="GH109" s="160"/>
      <c r="GI109" s="160"/>
      <c r="GJ109" s="160"/>
      <c r="GK109" s="160"/>
      <c r="GL109" s="160"/>
      <c r="GM109" s="160"/>
      <c r="GN109" s="160"/>
      <c r="GO109" s="160"/>
      <c r="GP109" s="160"/>
      <c r="GQ109" s="160"/>
      <c r="GR109" s="160"/>
      <c r="GS109" s="160"/>
      <c r="GT109" s="160"/>
      <c r="GU109" s="160"/>
      <c r="GV109" s="160"/>
      <c r="GW109" s="160"/>
      <c r="GX109" s="160"/>
      <c r="GY109" s="160"/>
      <c r="GZ109" s="160"/>
      <c r="HA109" s="160"/>
      <c r="HB109" s="160"/>
      <c r="HC109" s="160"/>
      <c r="HD109" s="160"/>
      <c r="HE109" s="160"/>
      <c r="HF109" s="160"/>
      <c r="HG109" s="160"/>
      <c r="HH109" s="160"/>
      <c r="HI109" s="160"/>
      <c r="HJ109" s="160"/>
      <c r="HK109" s="160"/>
      <c r="HL109" s="160"/>
      <c r="HM109" s="160"/>
      <c r="HN109" s="160"/>
      <c r="HO109" s="160"/>
      <c r="HP109" s="160"/>
      <c r="HQ109" s="160"/>
      <c r="HR109" s="160"/>
      <c r="HS109" s="160"/>
      <c r="HT109" s="160"/>
      <c r="HU109" s="160"/>
      <c r="HV109" s="160"/>
      <c r="HW109" s="160"/>
      <c r="HX109" s="160"/>
      <c r="HY109" s="160"/>
      <c r="HZ109" s="160"/>
      <c r="IA109" s="160"/>
      <c r="IB109" s="160"/>
      <c r="IC109" s="160"/>
      <c r="ID109" s="160"/>
      <c r="IE109" s="160"/>
      <c r="IF109" s="160"/>
      <c r="IG109" s="160"/>
      <c r="IH109" s="160"/>
      <c r="II109" s="160"/>
      <c r="IJ109" s="160"/>
      <c r="IK109" s="160"/>
      <c r="IL109" s="160"/>
      <c r="IM109" s="160"/>
      <c r="IN109" s="160"/>
      <c r="IO109" s="160"/>
      <c r="IP109" s="160"/>
      <c r="IQ109" s="160"/>
      <c r="IR109" s="160"/>
      <c r="IS109" s="160"/>
      <c r="IT109" s="160"/>
      <c r="IU109" s="160"/>
      <c r="IV109" s="160"/>
      <c r="IW109" s="160"/>
      <c r="IX109" s="160"/>
      <c r="IY109" s="160"/>
      <c r="IZ109" s="160"/>
      <c r="JA109" s="160"/>
      <c r="JB109" s="160"/>
      <c r="JC109" s="160"/>
      <c r="JD109" s="160"/>
      <c r="JE109" s="160"/>
      <c r="JF109" s="160"/>
      <c r="JG109" s="160"/>
      <c r="JH109" s="160"/>
      <c r="JI109" s="160"/>
      <c r="JJ109" s="160"/>
      <c r="JK109" s="160"/>
      <c r="JL109" s="160"/>
      <c r="JM109" s="160"/>
      <c r="JN109" s="160"/>
      <c r="JO109" s="160"/>
      <c r="JP109" s="160"/>
      <c r="JQ109" s="160"/>
      <c r="JR109" s="160"/>
      <c r="JS109" s="160"/>
      <c r="JT109" s="160"/>
      <c r="JU109" s="160"/>
      <c r="JV109" s="160"/>
      <c r="JW109" s="160"/>
      <c r="JX109" s="160"/>
      <c r="JY109" s="160"/>
      <c r="JZ109" s="160"/>
      <c r="KA109" s="160"/>
      <c r="KB109" s="160"/>
      <c r="KC109" s="160"/>
      <c r="KD109" s="160"/>
      <c r="KE109" s="160"/>
      <c r="KF109" s="160"/>
      <c r="KG109" s="160"/>
      <c r="KH109" s="160"/>
      <c r="KI109" s="160"/>
      <c r="KJ109" s="160"/>
      <c r="KK109" s="160"/>
      <c r="KL109" s="160"/>
      <c r="KM109" s="160"/>
      <c r="KN109" s="160"/>
      <c r="KO109" s="160"/>
      <c r="KP109" s="160"/>
      <c r="KQ109" s="160"/>
      <c r="KR109" s="160"/>
      <c r="KS109" s="160"/>
      <c r="KT109" s="160"/>
      <c r="KU109" s="160"/>
      <c r="KV109" s="160"/>
      <c r="KW109" s="160"/>
      <c r="KX109" s="160"/>
      <c r="KY109" s="160"/>
      <c r="KZ109" s="160"/>
      <c r="LA109" s="160"/>
      <c r="LB109" s="160"/>
      <c r="LC109" s="160"/>
      <c r="LD109" s="160"/>
      <c r="LE109" s="160"/>
      <c r="LF109" s="160"/>
      <c r="LG109" s="160"/>
      <c r="LH109" s="160"/>
      <c r="LI109" s="160"/>
      <c r="LJ109" s="160"/>
      <c r="LK109" s="160"/>
      <c r="LL109" s="160"/>
      <c r="LM109" s="160"/>
      <c r="LN109" s="160"/>
      <c r="LO109" s="160"/>
      <c r="LP109" s="160"/>
      <c r="LQ109" s="160"/>
      <c r="LR109" s="160"/>
      <c r="LS109" s="160"/>
      <c r="LT109" s="160"/>
      <c r="LU109" s="160"/>
    </row>
    <row r="110" spans="1:333" s="43" customFormat="1" ht="15" customHeight="1">
      <c r="A110" s="349"/>
      <c r="B110" s="417"/>
      <c r="C110" s="40" t="s">
        <v>301</v>
      </c>
      <c r="D110" s="11" t="s">
        <v>48</v>
      </c>
      <c r="E110" s="11" t="s">
        <v>49</v>
      </c>
      <c r="F110" s="41" t="s">
        <v>325</v>
      </c>
      <c r="G110" s="252"/>
      <c r="H110" s="269"/>
      <c r="I110" s="60" t="s">
        <v>216</v>
      </c>
      <c r="J110" s="42" t="s">
        <v>40</v>
      </c>
      <c r="K110" s="42" t="s">
        <v>75</v>
      </c>
      <c r="L110" s="42" t="s">
        <v>159</v>
      </c>
      <c r="M110" s="172" t="s">
        <v>213</v>
      </c>
      <c r="N110" s="310" t="s">
        <v>376</v>
      </c>
      <c r="O110" s="193"/>
      <c r="P110" s="71"/>
      <c r="Q110" s="71"/>
      <c r="R110" s="71"/>
      <c r="S110" s="71"/>
      <c r="T110" s="71"/>
      <c r="U110" s="71"/>
      <c r="V110" s="71"/>
      <c r="W110" s="71"/>
      <c r="X110" s="71"/>
      <c r="Y110" s="71"/>
      <c r="Z110" s="71"/>
      <c r="AA110" s="71"/>
      <c r="AB110" s="71"/>
      <c r="AC110" s="71"/>
      <c r="AD110" s="71"/>
      <c r="AE110" s="71"/>
      <c r="AF110" s="71"/>
      <c r="AG110" s="71"/>
      <c r="AH110" s="71"/>
      <c r="AI110" s="71"/>
      <c r="AJ110" s="71"/>
      <c r="AK110" s="71"/>
      <c r="AL110" s="71"/>
      <c r="AM110" s="71"/>
      <c r="AN110" s="71">
        <v>12.253344126161291</v>
      </c>
      <c r="AO110" s="71">
        <v>12.232398238766145</v>
      </c>
      <c r="AP110" s="71">
        <v>12.211452351370996</v>
      </c>
      <c r="AQ110" s="71">
        <v>12.190506463975849</v>
      </c>
      <c r="AR110" s="71">
        <v>12.1695605765807</v>
      </c>
      <c r="AS110" s="71">
        <v>12.148614689185553</v>
      </c>
      <c r="AT110" s="71">
        <v>12.085777027000111</v>
      </c>
      <c r="AU110" s="71">
        <v>12.022939364814668</v>
      </c>
      <c r="AV110" s="71">
        <v>11.960101702629228</v>
      </c>
      <c r="AW110" s="71">
        <v>11.897264040443785</v>
      </c>
      <c r="AX110" s="71">
        <v>11.834426378258343</v>
      </c>
      <c r="AY110" s="71">
        <v>11.750642828677753</v>
      </c>
      <c r="AZ110" s="71">
        <v>11.666859279097162</v>
      </c>
      <c r="BA110" s="71">
        <v>11.583075729516572</v>
      </c>
      <c r="BB110" s="71">
        <v>11.499292179935981</v>
      </c>
      <c r="BC110" s="71">
        <v>11.415508630355392</v>
      </c>
      <c r="BD110" s="71">
        <v>11.436454517750539</v>
      </c>
      <c r="BE110" s="71">
        <v>11.457400405145686</v>
      </c>
      <c r="BF110" s="71">
        <v>11.478346292540834</v>
      </c>
      <c r="BG110" s="71">
        <v>11.499292179935981</v>
      </c>
      <c r="BH110" s="71">
        <v>11.520238067331128</v>
      </c>
      <c r="BI110" s="71"/>
      <c r="BJ110" s="71"/>
      <c r="BK110" s="71"/>
      <c r="BL110" s="71"/>
      <c r="BM110" s="71"/>
      <c r="BN110" s="71"/>
      <c r="BO110" s="71"/>
      <c r="BP110" s="71"/>
      <c r="BQ110" s="71"/>
      <c r="BR110" s="71"/>
      <c r="BS110" s="71"/>
      <c r="BT110" s="71"/>
      <c r="BU110" s="71"/>
      <c r="BV110" s="71"/>
      <c r="BW110" s="71"/>
      <c r="BX110" s="157"/>
      <c r="BY110" s="157"/>
      <c r="BZ110" s="157"/>
      <c r="CA110" s="157"/>
      <c r="CB110" s="157"/>
      <c r="CC110" s="157"/>
      <c r="CD110" s="157"/>
      <c r="CE110" s="160"/>
      <c r="CF110" s="160"/>
      <c r="CG110" s="160"/>
      <c r="CH110" s="160"/>
      <c r="CI110" s="160"/>
      <c r="CJ110" s="160"/>
      <c r="CK110" s="160"/>
      <c r="CL110" s="160"/>
      <c r="CM110" s="160"/>
      <c r="CN110" s="160"/>
      <c r="CO110" s="160"/>
      <c r="CP110" s="160"/>
      <c r="CQ110" s="160"/>
      <c r="CR110" s="160"/>
      <c r="CS110" s="160"/>
      <c r="CT110" s="160"/>
      <c r="CU110" s="160"/>
      <c r="CV110" s="160"/>
      <c r="CW110" s="160"/>
      <c r="CX110" s="160"/>
      <c r="CY110" s="160"/>
      <c r="CZ110" s="160"/>
      <c r="DA110" s="160"/>
      <c r="DB110" s="160"/>
      <c r="DC110" s="160"/>
      <c r="DD110" s="160"/>
      <c r="DE110" s="160"/>
      <c r="DF110" s="160"/>
      <c r="DG110" s="160"/>
      <c r="DH110" s="160"/>
      <c r="DI110" s="160"/>
      <c r="DJ110" s="160"/>
      <c r="DK110" s="160"/>
      <c r="DL110" s="160"/>
      <c r="DM110" s="160"/>
      <c r="DN110" s="160"/>
      <c r="DO110" s="160"/>
      <c r="DP110" s="160"/>
      <c r="DQ110" s="160"/>
      <c r="DR110" s="160"/>
      <c r="DS110" s="160"/>
      <c r="DT110" s="160"/>
      <c r="DU110" s="160"/>
      <c r="DV110" s="160"/>
      <c r="DW110" s="160"/>
      <c r="DX110" s="160"/>
      <c r="DY110" s="160"/>
      <c r="DZ110" s="160"/>
      <c r="EA110" s="160"/>
      <c r="EB110" s="160"/>
      <c r="EC110" s="160"/>
      <c r="ED110" s="160"/>
      <c r="EE110" s="160"/>
      <c r="EF110" s="160"/>
      <c r="EG110" s="160"/>
      <c r="EH110" s="160"/>
      <c r="EI110" s="160"/>
      <c r="EJ110" s="160"/>
      <c r="EK110" s="160"/>
      <c r="EL110" s="160"/>
      <c r="EM110" s="160"/>
      <c r="EN110" s="160"/>
      <c r="EO110" s="160"/>
      <c r="EP110" s="160"/>
      <c r="EQ110" s="160"/>
      <c r="ER110" s="160"/>
      <c r="ES110" s="160"/>
      <c r="ET110" s="160"/>
      <c r="EU110" s="160"/>
      <c r="EV110" s="160"/>
      <c r="EW110" s="160"/>
      <c r="EX110" s="160"/>
      <c r="EY110" s="160"/>
      <c r="EZ110" s="160"/>
      <c r="FA110" s="160"/>
      <c r="FB110" s="160"/>
      <c r="FC110" s="160"/>
      <c r="FD110" s="160"/>
      <c r="FE110" s="160"/>
      <c r="FF110" s="160"/>
      <c r="FG110" s="160"/>
      <c r="FH110" s="160"/>
      <c r="FI110" s="160"/>
      <c r="FJ110" s="160"/>
      <c r="FK110" s="160"/>
      <c r="FL110" s="160"/>
      <c r="FM110" s="160"/>
      <c r="FN110" s="160"/>
      <c r="FO110" s="160"/>
      <c r="FP110" s="160"/>
      <c r="FQ110" s="160"/>
      <c r="FR110" s="160"/>
      <c r="FS110" s="160"/>
      <c r="FT110" s="160"/>
      <c r="FU110" s="160"/>
      <c r="FV110" s="160"/>
      <c r="FW110" s="160"/>
      <c r="FX110" s="160"/>
      <c r="FY110" s="160"/>
      <c r="FZ110" s="160"/>
      <c r="GA110" s="160"/>
      <c r="GB110" s="160"/>
      <c r="GC110" s="160"/>
      <c r="GD110" s="160"/>
      <c r="GE110" s="160"/>
      <c r="GF110" s="160"/>
      <c r="GG110" s="160"/>
      <c r="GH110" s="160"/>
      <c r="GI110" s="160"/>
      <c r="GJ110" s="160"/>
      <c r="GK110" s="160"/>
      <c r="GL110" s="160"/>
      <c r="GM110" s="160"/>
      <c r="GN110" s="160"/>
      <c r="GO110" s="160"/>
      <c r="GP110" s="160"/>
      <c r="GQ110" s="160"/>
      <c r="GR110" s="160"/>
      <c r="GS110" s="160"/>
      <c r="GT110" s="160"/>
      <c r="GU110" s="160"/>
      <c r="GV110" s="160"/>
      <c r="GW110" s="160"/>
      <c r="GX110" s="160"/>
      <c r="GY110" s="160"/>
      <c r="GZ110" s="160"/>
      <c r="HA110" s="160"/>
      <c r="HB110" s="160"/>
      <c r="HC110" s="160"/>
      <c r="HD110" s="160"/>
      <c r="HE110" s="160"/>
      <c r="HF110" s="160"/>
      <c r="HG110" s="160"/>
      <c r="HH110" s="160"/>
      <c r="HI110" s="160"/>
      <c r="HJ110" s="160"/>
      <c r="HK110" s="160"/>
      <c r="HL110" s="160"/>
      <c r="HM110" s="160"/>
      <c r="HN110" s="160"/>
      <c r="HO110" s="160"/>
      <c r="HP110" s="160"/>
      <c r="HQ110" s="160"/>
      <c r="HR110" s="160"/>
      <c r="HS110" s="160"/>
      <c r="HT110" s="160"/>
      <c r="HU110" s="160"/>
      <c r="HV110" s="160"/>
      <c r="HW110" s="160"/>
      <c r="HX110" s="160"/>
      <c r="HY110" s="160"/>
      <c r="HZ110" s="160"/>
      <c r="IA110" s="160"/>
      <c r="IB110" s="160"/>
      <c r="IC110" s="160"/>
      <c r="ID110" s="160"/>
      <c r="IE110" s="160"/>
      <c r="IF110" s="160"/>
      <c r="IG110" s="160"/>
      <c r="IH110" s="160"/>
      <c r="II110" s="160"/>
      <c r="IJ110" s="160"/>
      <c r="IK110" s="160"/>
      <c r="IL110" s="160"/>
      <c r="IM110" s="160"/>
      <c r="IN110" s="160"/>
      <c r="IO110" s="160"/>
      <c r="IP110" s="160"/>
      <c r="IQ110" s="160"/>
      <c r="IR110" s="160"/>
      <c r="IS110" s="160"/>
      <c r="IT110" s="160"/>
      <c r="IU110" s="160"/>
      <c r="IV110" s="160"/>
      <c r="IW110" s="160"/>
      <c r="IX110" s="160"/>
      <c r="IY110" s="160"/>
      <c r="IZ110" s="160"/>
      <c r="JA110" s="160"/>
      <c r="JB110" s="160"/>
      <c r="JC110" s="160"/>
      <c r="JD110" s="160"/>
      <c r="JE110" s="160"/>
      <c r="JF110" s="160"/>
      <c r="JG110" s="160"/>
      <c r="JH110" s="160"/>
      <c r="JI110" s="160"/>
      <c r="JJ110" s="160"/>
      <c r="JK110" s="160"/>
      <c r="JL110" s="160"/>
      <c r="JM110" s="160"/>
      <c r="JN110" s="160"/>
      <c r="JO110" s="160"/>
      <c r="JP110" s="160"/>
      <c r="JQ110" s="160"/>
      <c r="JR110" s="160"/>
      <c r="JS110" s="160"/>
      <c r="JT110" s="160"/>
      <c r="JU110" s="160"/>
      <c r="JV110" s="160"/>
      <c r="JW110" s="160"/>
      <c r="JX110" s="160"/>
      <c r="JY110" s="160"/>
      <c r="JZ110" s="160"/>
      <c r="KA110" s="160"/>
      <c r="KB110" s="160"/>
      <c r="KC110" s="160"/>
      <c r="KD110" s="160"/>
      <c r="KE110" s="160"/>
      <c r="KF110" s="160"/>
      <c r="KG110" s="160"/>
      <c r="KH110" s="160"/>
      <c r="KI110" s="160"/>
      <c r="KJ110" s="160"/>
      <c r="KK110" s="160"/>
      <c r="KL110" s="160"/>
      <c r="KM110" s="160"/>
      <c r="KN110" s="160"/>
      <c r="KO110" s="160"/>
      <c r="KP110" s="160"/>
      <c r="KQ110" s="160"/>
      <c r="KR110" s="160"/>
      <c r="KS110" s="160"/>
      <c r="KT110" s="160"/>
      <c r="KU110" s="160"/>
      <c r="KV110" s="160"/>
      <c r="KW110" s="160"/>
      <c r="KX110" s="160"/>
      <c r="KY110" s="160"/>
      <c r="KZ110" s="160"/>
      <c r="LA110" s="160"/>
      <c r="LB110" s="160"/>
      <c r="LC110" s="160"/>
      <c r="LD110" s="160"/>
      <c r="LE110" s="160"/>
      <c r="LF110" s="160"/>
      <c r="LG110" s="160"/>
      <c r="LH110" s="160"/>
      <c r="LI110" s="160"/>
      <c r="LJ110" s="160"/>
      <c r="LK110" s="160"/>
      <c r="LL110" s="160"/>
      <c r="LM110" s="160"/>
      <c r="LN110" s="160"/>
      <c r="LO110" s="160"/>
      <c r="LP110" s="160"/>
      <c r="LQ110" s="160"/>
      <c r="LR110" s="160"/>
      <c r="LS110" s="160"/>
      <c r="LT110" s="160"/>
      <c r="LU110" s="160"/>
    </row>
    <row r="111" spans="1:333" s="43" customFormat="1" ht="15" customHeight="1">
      <c r="A111" s="349"/>
      <c r="B111" s="417"/>
      <c r="C111" s="286" t="s">
        <v>349</v>
      </c>
      <c r="D111" s="287"/>
      <c r="E111" s="287"/>
      <c r="F111" s="288"/>
      <c r="G111" s="289"/>
      <c r="H111" s="290"/>
      <c r="I111" s="291"/>
      <c r="J111" s="149"/>
      <c r="K111" s="149"/>
      <c r="L111" s="149"/>
      <c r="M111" s="175"/>
      <c r="N111" s="311" t="s">
        <v>375</v>
      </c>
      <c r="O111" s="192"/>
      <c r="P111" s="150"/>
      <c r="Q111" s="150"/>
      <c r="R111" s="150"/>
      <c r="S111" s="150"/>
      <c r="T111" s="150"/>
      <c r="U111" s="150"/>
      <c r="V111" s="150"/>
      <c r="W111" s="150"/>
      <c r="X111" s="150"/>
      <c r="Y111" s="150"/>
      <c r="Z111" s="150"/>
      <c r="AA111" s="150"/>
      <c r="AB111" s="150"/>
      <c r="AC111" s="150"/>
      <c r="AD111" s="150"/>
      <c r="AE111" s="150"/>
      <c r="AF111" s="150"/>
      <c r="AG111" s="150"/>
      <c r="AH111" s="150"/>
      <c r="AI111" s="150"/>
      <c r="AJ111" s="150"/>
      <c r="AK111" s="150"/>
      <c r="AL111" s="150"/>
      <c r="AM111" s="150"/>
      <c r="AN111" s="150"/>
      <c r="AO111" s="150"/>
      <c r="AP111" s="150"/>
      <c r="AQ111" s="150"/>
      <c r="AR111" s="150">
        <v>12.421334271771833</v>
      </c>
      <c r="AS111" s="150">
        <v>12.498105352479005</v>
      </c>
      <c r="AT111" s="150">
        <v>12.371620342715419</v>
      </c>
      <c r="AU111" s="150">
        <v>12.245135332951833</v>
      </c>
      <c r="AV111" s="150">
        <v>12.118650323188247</v>
      </c>
      <c r="AW111" s="150">
        <v>11.99216531342466</v>
      </c>
      <c r="AX111" s="150">
        <v>11.865680303661078</v>
      </c>
      <c r="AY111" s="150">
        <v>11.73697466490553</v>
      </c>
      <c r="AZ111" s="150">
        <v>11.608269026149982</v>
      </c>
      <c r="BA111" s="150">
        <v>11.479563387394434</v>
      </c>
      <c r="BB111" s="150">
        <v>11.350857748638886</v>
      </c>
      <c r="BC111" s="150">
        <v>11.222152109883334</v>
      </c>
      <c r="BD111" s="150">
        <v>11.134716732720841</v>
      </c>
      <c r="BE111" s="150">
        <v>11.047281355558349</v>
      </c>
      <c r="BF111" s="150">
        <v>10.959845978395856</v>
      </c>
      <c r="BG111" s="150">
        <v>10.872410601233364</v>
      </c>
      <c r="BH111" s="150">
        <v>10.784975224070871</v>
      </c>
      <c r="BI111" s="150">
        <v>10.697539846908379</v>
      </c>
      <c r="BJ111" s="150">
        <v>10.610104469745886</v>
      </c>
      <c r="BK111" s="150">
        <v>10.522669092583394</v>
      </c>
      <c r="BL111" s="150">
        <v>10.435233715420901</v>
      </c>
      <c r="BM111" s="150">
        <v>10.347798338258409</v>
      </c>
      <c r="BN111" s="150">
        <v>10.260362961095916</v>
      </c>
      <c r="BO111" s="150">
        <v>10.172927583933424</v>
      </c>
      <c r="BP111" s="150">
        <v>10.085492206770931</v>
      </c>
      <c r="BQ111" s="150">
        <v>9.9980568296084389</v>
      </c>
      <c r="BR111" s="150">
        <v>9.9106214524459464</v>
      </c>
      <c r="BS111" s="150">
        <v>9.8231860752834539</v>
      </c>
      <c r="BT111" s="150">
        <v>9.7357506981209614</v>
      </c>
      <c r="BU111" s="150">
        <v>9.6483153209584689</v>
      </c>
      <c r="BV111" s="150">
        <v>9.5608799437959764</v>
      </c>
      <c r="BW111" s="150">
        <v>9.473444566633491</v>
      </c>
      <c r="BX111" s="157"/>
      <c r="BY111" s="157"/>
      <c r="BZ111" s="157"/>
      <c r="CA111" s="157"/>
      <c r="CB111" s="157"/>
      <c r="CC111" s="157"/>
      <c r="CD111" s="157"/>
      <c r="CE111" s="160"/>
      <c r="CF111" s="160"/>
      <c r="CG111" s="160"/>
      <c r="CH111" s="160"/>
      <c r="CI111" s="160"/>
      <c r="CJ111" s="160"/>
      <c r="CK111" s="160"/>
      <c r="CL111" s="160"/>
      <c r="CM111" s="160"/>
      <c r="CN111" s="160"/>
      <c r="CO111" s="160"/>
      <c r="CP111" s="160"/>
      <c r="CQ111" s="160"/>
      <c r="CR111" s="160"/>
      <c r="CS111" s="160"/>
      <c r="CT111" s="160"/>
      <c r="CU111" s="160"/>
      <c r="CV111" s="160"/>
      <c r="CW111" s="160"/>
      <c r="CX111" s="160"/>
      <c r="CY111" s="160"/>
      <c r="CZ111" s="160"/>
      <c r="DA111" s="160"/>
      <c r="DB111" s="160"/>
      <c r="DC111" s="160"/>
      <c r="DD111" s="160"/>
      <c r="DE111" s="160"/>
      <c r="DF111" s="160"/>
      <c r="DG111" s="160"/>
      <c r="DH111" s="160"/>
      <c r="DI111" s="160"/>
      <c r="DJ111" s="160"/>
      <c r="DK111" s="160"/>
      <c r="DL111" s="160"/>
      <c r="DM111" s="160"/>
      <c r="DN111" s="160"/>
      <c r="DO111" s="160"/>
      <c r="DP111" s="160"/>
      <c r="DQ111" s="160"/>
      <c r="DR111" s="160"/>
      <c r="DS111" s="160"/>
      <c r="DT111" s="160"/>
      <c r="DU111" s="160"/>
      <c r="DV111" s="160"/>
      <c r="DW111" s="160"/>
      <c r="DX111" s="160"/>
      <c r="DY111" s="160"/>
      <c r="DZ111" s="160"/>
      <c r="EA111" s="160"/>
      <c r="EB111" s="160"/>
      <c r="EC111" s="160"/>
      <c r="ED111" s="160"/>
      <c r="EE111" s="160"/>
      <c r="EF111" s="160"/>
      <c r="EG111" s="160"/>
      <c r="EH111" s="160"/>
      <c r="EI111" s="160"/>
      <c r="EJ111" s="160"/>
      <c r="EK111" s="160"/>
      <c r="EL111" s="160"/>
      <c r="EM111" s="160"/>
      <c r="EN111" s="160"/>
      <c r="EO111" s="160"/>
      <c r="EP111" s="160"/>
      <c r="EQ111" s="160"/>
      <c r="ER111" s="160"/>
      <c r="ES111" s="160"/>
      <c r="ET111" s="160"/>
      <c r="EU111" s="160"/>
      <c r="EV111" s="160"/>
      <c r="EW111" s="160"/>
      <c r="EX111" s="160"/>
      <c r="EY111" s="160"/>
      <c r="EZ111" s="160"/>
      <c r="FA111" s="160"/>
      <c r="FB111" s="160"/>
      <c r="FC111" s="160"/>
      <c r="FD111" s="160"/>
      <c r="FE111" s="160"/>
      <c r="FF111" s="160"/>
      <c r="FG111" s="160"/>
      <c r="FH111" s="160"/>
      <c r="FI111" s="160"/>
      <c r="FJ111" s="160"/>
      <c r="FK111" s="160"/>
      <c r="FL111" s="160"/>
      <c r="FM111" s="160"/>
      <c r="FN111" s="160"/>
      <c r="FO111" s="160"/>
      <c r="FP111" s="160"/>
      <c r="FQ111" s="160"/>
      <c r="FR111" s="160"/>
      <c r="FS111" s="160"/>
      <c r="FT111" s="160"/>
      <c r="FU111" s="160"/>
      <c r="FV111" s="160"/>
      <c r="FW111" s="160"/>
      <c r="FX111" s="160"/>
      <c r="FY111" s="160"/>
      <c r="FZ111" s="160"/>
      <c r="GA111" s="160"/>
      <c r="GB111" s="160"/>
      <c r="GC111" s="160"/>
      <c r="GD111" s="160"/>
      <c r="GE111" s="160"/>
      <c r="GF111" s="160"/>
      <c r="GG111" s="160"/>
      <c r="GH111" s="160"/>
      <c r="GI111" s="160"/>
      <c r="GJ111" s="160"/>
      <c r="GK111" s="160"/>
      <c r="GL111" s="160"/>
      <c r="GM111" s="160"/>
      <c r="GN111" s="160"/>
      <c r="GO111" s="160"/>
      <c r="GP111" s="160"/>
      <c r="GQ111" s="160"/>
      <c r="GR111" s="160"/>
      <c r="GS111" s="160"/>
      <c r="GT111" s="160"/>
      <c r="GU111" s="160"/>
      <c r="GV111" s="160"/>
      <c r="GW111" s="160"/>
      <c r="GX111" s="160"/>
      <c r="GY111" s="160"/>
      <c r="GZ111" s="160"/>
      <c r="HA111" s="160"/>
      <c r="HB111" s="160"/>
      <c r="HC111" s="160"/>
      <c r="HD111" s="160"/>
      <c r="HE111" s="160"/>
      <c r="HF111" s="160"/>
      <c r="HG111" s="160"/>
      <c r="HH111" s="160"/>
      <c r="HI111" s="160"/>
      <c r="HJ111" s="160"/>
      <c r="HK111" s="160"/>
      <c r="HL111" s="160"/>
      <c r="HM111" s="160"/>
      <c r="HN111" s="160"/>
      <c r="HO111" s="160"/>
      <c r="HP111" s="160"/>
      <c r="HQ111" s="160"/>
      <c r="HR111" s="160"/>
      <c r="HS111" s="160"/>
      <c r="HT111" s="160"/>
      <c r="HU111" s="160"/>
      <c r="HV111" s="160"/>
      <c r="HW111" s="160"/>
      <c r="HX111" s="160"/>
      <c r="HY111" s="160"/>
      <c r="HZ111" s="160"/>
      <c r="IA111" s="160"/>
      <c r="IB111" s="160"/>
      <c r="IC111" s="160"/>
      <c r="ID111" s="160"/>
      <c r="IE111" s="160"/>
      <c r="IF111" s="160"/>
      <c r="IG111" s="160"/>
      <c r="IH111" s="160"/>
      <c r="II111" s="160"/>
      <c r="IJ111" s="160"/>
      <c r="IK111" s="160"/>
      <c r="IL111" s="160"/>
      <c r="IM111" s="160"/>
      <c r="IN111" s="160"/>
      <c r="IO111" s="160"/>
      <c r="IP111" s="160"/>
      <c r="IQ111" s="160"/>
      <c r="IR111" s="160"/>
      <c r="IS111" s="160"/>
      <c r="IT111" s="160"/>
      <c r="IU111" s="160"/>
      <c r="IV111" s="160"/>
      <c r="IW111" s="160"/>
      <c r="IX111" s="160"/>
      <c r="IY111" s="160"/>
      <c r="IZ111" s="160"/>
      <c r="JA111" s="160"/>
      <c r="JB111" s="160"/>
      <c r="JC111" s="160"/>
      <c r="JD111" s="160"/>
      <c r="JE111" s="160"/>
      <c r="JF111" s="160"/>
      <c r="JG111" s="160"/>
      <c r="JH111" s="160"/>
      <c r="JI111" s="160"/>
      <c r="JJ111" s="160"/>
      <c r="JK111" s="160"/>
      <c r="JL111" s="160"/>
      <c r="JM111" s="160"/>
      <c r="JN111" s="160"/>
      <c r="JO111" s="160"/>
      <c r="JP111" s="160"/>
      <c r="JQ111" s="160"/>
      <c r="JR111" s="160"/>
      <c r="JS111" s="160"/>
      <c r="JT111" s="160"/>
      <c r="JU111" s="160"/>
      <c r="JV111" s="160"/>
      <c r="JW111" s="160"/>
      <c r="JX111" s="160"/>
      <c r="JY111" s="160"/>
      <c r="JZ111" s="160"/>
      <c r="KA111" s="160"/>
      <c r="KB111" s="160"/>
      <c r="KC111" s="160"/>
      <c r="KD111" s="160"/>
      <c r="KE111" s="160"/>
      <c r="KF111" s="160"/>
      <c r="KG111" s="160"/>
      <c r="KH111" s="160"/>
      <c r="KI111" s="160"/>
      <c r="KJ111" s="160"/>
      <c r="KK111" s="160"/>
      <c r="KL111" s="160"/>
      <c r="KM111" s="160"/>
      <c r="KN111" s="160"/>
      <c r="KO111" s="160"/>
      <c r="KP111" s="160"/>
      <c r="KQ111" s="160"/>
      <c r="KR111" s="160"/>
      <c r="KS111" s="160"/>
      <c r="KT111" s="160"/>
      <c r="KU111" s="160"/>
      <c r="KV111" s="160"/>
      <c r="KW111" s="160"/>
      <c r="KX111" s="160"/>
      <c r="KY111" s="160"/>
      <c r="KZ111" s="160"/>
      <c r="LA111" s="160"/>
      <c r="LB111" s="160"/>
      <c r="LC111" s="160"/>
      <c r="LD111" s="160"/>
      <c r="LE111" s="160"/>
      <c r="LF111" s="160"/>
      <c r="LG111" s="160"/>
      <c r="LH111" s="160"/>
      <c r="LI111" s="160"/>
      <c r="LJ111" s="160"/>
      <c r="LK111" s="160"/>
      <c r="LL111" s="160"/>
      <c r="LM111" s="160"/>
      <c r="LN111" s="160"/>
      <c r="LO111" s="160"/>
      <c r="LP111" s="160"/>
      <c r="LQ111" s="160"/>
      <c r="LR111" s="160"/>
      <c r="LS111" s="160"/>
      <c r="LT111" s="160"/>
      <c r="LU111" s="160"/>
    </row>
    <row r="112" spans="1:333" s="44" customFormat="1" ht="15">
      <c r="A112" s="349"/>
      <c r="B112" s="417"/>
      <c r="C112" s="321" t="s">
        <v>302</v>
      </c>
      <c r="D112" s="152" t="s">
        <v>12</v>
      </c>
      <c r="E112" s="8" t="s">
        <v>13</v>
      </c>
      <c r="F112" s="38" t="s">
        <v>325</v>
      </c>
      <c r="G112" s="21" t="s">
        <v>335</v>
      </c>
      <c r="H112" s="257" t="s">
        <v>336</v>
      </c>
      <c r="I112" s="33" t="s">
        <v>216</v>
      </c>
      <c r="J112" s="34" t="s">
        <v>40</v>
      </c>
      <c r="K112" s="35" t="s">
        <v>73</v>
      </c>
      <c r="L112" s="35" t="s">
        <v>159</v>
      </c>
      <c r="M112" s="174"/>
      <c r="N112" s="223"/>
      <c r="O112" s="190"/>
      <c r="P112" s="78"/>
      <c r="Q112" s="78"/>
      <c r="R112" s="78"/>
      <c r="S112" s="78"/>
      <c r="T112" s="78"/>
      <c r="U112" s="78"/>
      <c r="V112" s="78"/>
      <c r="W112" s="78"/>
      <c r="X112" s="78"/>
      <c r="Y112" s="78">
        <v>4.7679717564039557</v>
      </c>
      <c r="Z112" s="78">
        <v>4.7002671573257757</v>
      </c>
      <c r="AA112" s="78">
        <v>4.4784295971302246</v>
      </c>
      <c r="AB112" s="78">
        <v>5.2558770550973062</v>
      </c>
      <c r="AC112" s="78">
        <v>5.364153004557604</v>
      </c>
      <c r="AD112" s="78">
        <v>5.4597087287699582</v>
      </c>
      <c r="AE112" s="78">
        <v>5.0141281882901296</v>
      </c>
      <c r="AF112" s="78">
        <v>5.5458838131255268</v>
      </c>
      <c r="AG112" s="78">
        <v>4.8659436708523049</v>
      </c>
      <c r="AH112" s="78">
        <v>5.9701955871962165</v>
      </c>
      <c r="AI112" s="78">
        <v>6.0302049442812802</v>
      </c>
      <c r="AJ112" s="78">
        <v>6.9143009070984514</v>
      </c>
      <c r="AK112" s="78">
        <v>7.034366614488154</v>
      </c>
      <c r="AL112" s="78">
        <v>7.1101695246929593</v>
      </c>
      <c r="AM112" s="78">
        <v>7.5102056704578999</v>
      </c>
      <c r="AN112" s="78">
        <v>7.4720607041572249</v>
      </c>
      <c r="AO112" s="78">
        <v>7.0264548130382884</v>
      </c>
      <c r="AP112" s="78">
        <v>7.5549928191816882</v>
      </c>
      <c r="AQ112" s="78"/>
      <c r="AR112" s="78"/>
      <c r="AS112" s="78"/>
      <c r="AT112" s="78"/>
      <c r="AU112" s="78"/>
      <c r="AV112" s="78"/>
      <c r="AW112" s="78"/>
      <c r="AX112" s="78"/>
      <c r="AY112" s="78"/>
      <c r="AZ112" s="78"/>
      <c r="BA112" s="78"/>
      <c r="BB112" s="35"/>
      <c r="BC112" s="35"/>
      <c r="BD112" s="35"/>
      <c r="BE112" s="35"/>
      <c r="BF112" s="35"/>
      <c r="BG112" s="35"/>
      <c r="BH112" s="35"/>
      <c r="BI112" s="35"/>
      <c r="BJ112" s="35"/>
      <c r="BK112" s="35"/>
      <c r="BL112" s="35"/>
      <c r="BM112" s="35"/>
      <c r="BN112" s="35"/>
      <c r="BO112" s="35"/>
      <c r="BP112" s="35"/>
      <c r="BQ112" s="35"/>
      <c r="BR112" s="35"/>
      <c r="BS112" s="35"/>
      <c r="BT112" s="35"/>
      <c r="BU112" s="35"/>
      <c r="BV112" s="35"/>
      <c r="BW112" s="35"/>
      <c r="BX112" s="157"/>
      <c r="BY112" s="157"/>
      <c r="BZ112" s="157"/>
      <c r="CA112" s="157"/>
      <c r="CB112" s="157"/>
      <c r="CC112" s="157"/>
      <c r="CD112" s="157"/>
      <c r="CE112" s="160"/>
      <c r="CF112" s="160"/>
      <c r="CG112" s="160"/>
      <c r="CH112" s="160"/>
      <c r="CI112" s="160"/>
      <c r="CJ112" s="160"/>
      <c r="CK112" s="160"/>
      <c r="CL112" s="160"/>
      <c r="CM112" s="160"/>
      <c r="CN112" s="160"/>
      <c r="CO112" s="160"/>
      <c r="CP112" s="160"/>
      <c r="CQ112" s="160"/>
      <c r="CR112" s="160"/>
      <c r="CS112" s="160"/>
      <c r="CT112" s="160"/>
      <c r="CU112" s="160"/>
      <c r="CV112" s="160"/>
      <c r="CW112" s="160"/>
      <c r="CX112" s="160"/>
      <c r="CY112" s="160"/>
      <c r="CZ112" s="160"/>
      <c r="DA112" s="160"/>
      <c r="DB112" s="160"/>
      <c r="DC112" s="160"/>
      <c r="DD112" s="160"/>
      <c r="DE112" s="160"/>
      <c r="DF112" s="160"/>
      <c r="DG112" s="160"/>
      <c r="DH112" s="160"/>
      <c r="DI112" s="160"/>
      <c r="DJ112" s="160"/>
      <c r="DK112" s="160"/>
      <c r="DL112" s="160"/>
      <c r="DM112" s="160"/>
      <c r="DN112" s="160"/>
      <c r="DO112" s="160"/>
      <c r="DP112" s="160"/>
      <c r="DQ112" s="160"/>
      <c r="DR112" s="160"/>
      <c r="DS112" s="160"/>
      <c r="DT112" s="160"/>
      <c r="DU112" s="160"/>
      <c r="DV112" s="160"/>
      <c r="DW112" s="160"/>
      <c r="DX112" s="160"/>
      <c r="DY112" s="160"/>
      <c r="DZ112" s="160"/>
      <c r="EA112" s="160"/>
      <c r="EB112" s="160"/>
      <c r="EC112" s="160"/>
      <c r="ED112" s="160"/>
      <c r="EE112" s="160"/>
      <c r="EF112" s="160"/>
      <c r="EG112" s="160"/>
      <c r="EH112" s="160"/>
      <c r="EI112" s="160"/>
      <c r="EJ112" s="160"/>
      <c r="EK112" s="160"/>
      <c r="EL112" s="160"/>
      <c r="EM112" s="160"/>
      <c r="EN112" s="160"/>
      <c r="EO112" s="160"/>
      <c r="EP112" s="160"/>
      <c r="EQ112" s="160"/>
      <c r="ER112" s="160"/>
      <c r="ES112" s="160"/>
      <c r="ET112" s="160"/>
      <c r="EU112" s="160"/>
      <c r="EV112" s="160"/>
      <c r="EW112" s="160"/>
      <c r="EX112" s="160"/>
      <c r="EY112" s="160"/>
      <c r="EZ112" s="160"/>
      <c r="FA112" s="160"/>
      <c r="FB112" s="160"/>
      <c r="FC112" s="160"/>
      <c r="FD112" s="160"/>
      <c r="FE112" s="160"/>
      <c r="FF112" s="160"/>
      <c r="FG112" s="160"/>
      <c r="FH112" s="160"/>
      <c r="FI112" s="160"/>
      <c r="FJ112" s="160"/>
      <c r="FK112" s="160"/>
      <c r="FL112" s="160"/>
      <c r="FM112" s="160"/>
      <c r="FN112" s="160"/>
      <c r="FO112" s="160"/>
      <c r="FP112" s="160"/>
      <c r="FQ112" s="160"/>
      <c r="FR112" s="160"/>
      <c r="FS112" s="160"/>
      <c r="FT112" s="160"/>
      <c r="FU112" s="160"/>
      <c r="FV112" s="160"/>
      <c r="FW112" s="160"/>
      <c r="FX112" s="160"/>
      <c r="FY112" s="160"/>
      <c r="FZ112" s="160"/>
      <c r="GA112" s="160"/>
      <c r="GB112" s="160"/>
      <c r="GC112" s="160"/>
      <c r="GD112" s="160"/>
      <c r="GE112" s="160"/>
      <c r="GF112" s="160"/>
      <c r="GG112" s="160"/>
      <c r="GH112" s="160"/>
      <c r="GI112" s="160"/>
      <c r="GJ112" s="160"/>
      <c r="GK112" s="160"/>
      <c r="GL112" s="160"/>
      <c r="GM112" s="160"/>
      <c r="GN112" s="160"/>
      <c r="GO112" s="160"/>
      <c r="GP112" s="160"/>
      <c r="GQ112" s="160"/>
      <c r="GR112" s="160"/>
      <c r="GS112" s="160"/>
      <c r="GT112" s="160"/>
      <c r="GU112" s="160"/>
      <c r="GV112" s="160"/>
      <c r="GW112" s="160"/>
      <c r="GX112" s="160"/>
      <c r="GY112" s="160"/>
      <c r="GZ112" s="160"/>
      <c r="HA112" s="160"/>
      <c r="HB112" s="160"/>
      <c r="HC112" s="160"/>
      <c r="HD112" s="160"/>
      <c r="HE112" s="160"/>
      <c r="HF112" s="160"/>
      <c r="HG112" s="160"/>
      <c r="HH112" s="160"/>
      <c r="HI112" s="160"/>
      <c r="HJ112" s="160"/>
      <c r="HK112" s="160"/>
      <c r="HL112" s="160"/>
      <c r="HM112" s="160"/>
      <c r="HN112" s="160"/>
      <c r="HO112" s="160"/>
      <c r="HP112" s="160"/>
      <c r="HQ112" s="160"/>
      <c r="HR112" s="160"/>
      <c r="HS112" s="160"/>
      <c r="HT112" s="160"/>
      <c r="HU112" s="160"/>
      <c r="HV112" s="160"/>
      <c r="HW112" s="160"/>
      <c r="HX112" s="160"/>
      <c r="HY112" s="160"/>
      <c r="HZ112" s="160"/>
      <c r="IA112" s="160"/>
      <c r="IB112" s="160"/>
      <c r="IC112" s="160"/>
      <c r="ID112" s="160"/>
      <c r="IE112" s="160"/>
      <c r="IF112" s="160"/>
      <c r="IG112" s="160"/>
      <c r="IH112" s="160"/>
      <c r="II112" s="160"/>
      <c r="IJ112" s="160"/>
      <c r="IK112" s="160"/>
      <c r="IL112" s="160"/>
      <c r="IM112" s="160"/>
      <c r="IN112" s="160"/>
      <c r="IO112" s="160"/>
      <c r="IP112" s="160"/>
      <c r="IQ112" s="160"/>
      <c r="IR112" s="160"/>
      <c r="IS112" s="160"/>
      <c r="IT112" s="160"/>
      <c r="IU112" s="160"/>
      <c r="IV112" s="160"/>
      <c r="IW112" s="160"/>
      <c r="IX112" s="160"/>
      <c r="IY112" s="160"/>
      <c r="IZ112" s="160"/>
      <c r="JA112" s="160"/>
      <c r="JB112" s="160"/>
      <c r="JC112" s="160"/>
      <c r="JD112" s="160"/>
      <c r="JE112" s="160"/>
      <c r="JF112" s="160"/>
      <c r="JG112" s="160"/>
      <c r="JH112" s="160"/>
      <c r="JI112" s="160"/>
      <c r="JJ112" s="160"/>
      <c r="JK112" s="160"/>
      <c r="JL112" s="160"/>
      <c r="JM112" s="160"/>
      <c r="JN112" s="160"/>
      <c r="JO112" s="160"/>
      <c r="JP112" s="160"/>
      <c r="JQ112" s="160"/>
      <c r="JR112" s="160"/>
      <c r="JS112" s="160"/>
      <c r="JT112" s="160"/>
      <c r="JU112" s="160"/>
      <c r="JV112" s="160"/>
      <c r="JW112" s="160"/>
      <c r="JX112" s="160"/>
      <c r="JY112" s="160"/>
      <c r="JZ112" s="160"/>
      <c r="KA112" s="160"/>
      <c r="KB112" s="160"/>
      <c r="KC112" s="160"/>
      <c r="KD112" s="160"/>
      <c r="KE112" s="160"/>
      <c r="KF112" s="160"/>
      <c r="KG112" s="160"/>
      <c r="KH112" s="160"/>
      <c r="KI112" s="160"/>
      <c r="KJ112" s="160"/>
      <c r="KK112" s="160"/>
      <c r="KL112" s="160"/>
      <c r="KM112" s="160"/>
      <c r="KN112" s="160"/>
      <c r="KO112" s="160"/>
      <c r="KP112" s="160"/>
      <c r="KQ112" s="160"/>
      <c r="KR112" s="160"/>
      <c r="KS112" s="160"/>
      <c r="KT112" s="160"/>
      <c r="KU112" s="160"/>
      <c r="KV112" s="160"/>
      <c r="KW112" s="160"/>
      <c r="KX112" s="160"/>
      <c r="KY112" s="160"/>
      <c r="KZ112" s="160"/>
      <c r="LA112" s="160"/>
      <c r="LB112" s="160"/>
      <c r="LC112" s="160"/>
      <c r="LD112" s="160"/>
      <c r="LE112" s="160"/>
      <c r="LF112" s="160"/>
      <c r="LG112" s="160"/>
      <c r="LH112" s="160"/>
      <c r="LI112" s="160"/>
      <c r="LJ112" s="160"/>
      <c r="LK112" s="160"/>
      <c r="LL112" s="160"/>
      <c r="LM112" s="160"/>
      <c r="LN112" s="160"/>
      <c r="LO112" s="160"/>
      <c r="LP112" s="160"/>
      <c r="LQ112" s="160"/>
      <c r="LR112" s="160"/>
      <c r="LS112" s="160"/>
      <c r="LT112" s="160"/>
      <c r="LU112" s="160"/>
    </row>
    <row r="113" spans="1:333" s="44" customFormat="1" ht="12.75" hidden="1" customHeight="1">
      <c r="A113" s="349"/>
      <c r="B113" s="417"/>
      <c r="C113" s="321"/>
      <c r="D113" s="152" t="s">
        <v>15</v>
      </c>
      <c r="E113" s="8"/>
      <c r="F113" s="38"/>
      <c r="G113" s="38"/>
      <c r="H113" s="256"/>
      <c r="I113" s="33"/>
      <c r="J113" s="34"/>
      <c r="K113" s="35"/>
      <c r="L113" s="35"/>
      <c r="M113" s="174"/>
      <c r="N113" s="223"/>
      <c r="O113" s="190"/>
      <c r="P113" s="78"/>
      <c r="Q113" s="78"/>
      <c r="R113" s="78"/>
      <c r="S113" s="78"/>
      <c r="T113" s="78"/>
      <c r="U113" s="78"/>
      <c r="V113" s="78"/>
      <c r="W113" s="78"/>
      <c r="X113" s="78"/>
      <c r="Y113" s="78"/>
      <c r="Z113" s="78"/>
      <c r="AA113" s="78"/>
      <c r="AB113" s="78"/>
      <c r="AC113" s="78"/>
      <c r="AD113" s="78"/>
      <c r="AE113" s="78"/>
      <c r="AF113" s="78"/>
      <c r="AG113" s="78"/>
      <c r="AH113" s="78"/>
      <c r="AI113" s="78"/>
      <c r="AJ113" s="78"/>
      <c r="AK113" s="78"/>
      <c r="AL113" s="78"/>
      <c r="AM113" s="78"/>
      <c r="AN113" s="78"/>
      <c r="AO113" s="78"/>
      <c r="AP113" s="78"/>
      <c r="AQ113" s="78"/>
      <c r="AR113" s="78"/>
      <c r="AS113" s="78"/>
      <c r="AT113" s="78"/>
      <c r="AU113" s="78"/>
      <c r="AV113" s="78"/>
      <c r="AW113" s="78"/>
      <c r="AX113" s="78"/>
      <c r="AY113" s="78"/>
      <c r="AZ113" s="78"/>
      <c r="BA113" s="78"/>
      <c r="BB113" s="35"/>
      <c r="BC113" s="35"/>
      <c r="BD113" s="35"/>
      <c r="BE113" s="35"/>
      <c r="BF113" s="35"/>
      <c r="BG113" s="35"/>
      <c r="BH113" s="35"/>
      <c r="BI113" s="35"/>
      <c r="BJ113" s="35"/>
      <c r="BK113" s="35"/>
      <c r="BL113" s="35"/>
      <c r="BM113" s="35"/>
      <c r="BN113" s="35"/>
      <c r="BO113" s="35"/>
      <c r="BP113" s="35"/>
      <c r="BQ113" s="35"/>
      <c r="BR113" s="35"/>
      <c r="BS113" s="35"/>
      <c r="BT113" s="35"/>
      <c r="BU113" s="35"/>
      <c r="BV113" s="35"/>
      <c r="BW113" s="35"/>
      <c r="BX113" s="157"/>
      <c r="BY113" s="157"/>
      <c r="BZ113" s="157"/>
      <c r="CA113" s="157"/>
      <c r="CB113" s="157"/>
      <c r="CC113" s="157"/>
      <c r="CD113" s="157"/>
      <c r="CE113" s="160"/>
      <c r="CF113" s="160"/>
      <c r="CG113" s="160"/>
      <c r="CH113" s="160"/>
      <c r="CI113" s="160"/>
      <c r="CJ113" s="160"/>
      <c r="CK113" s="160"/>
      <c r="CL113" s="160"/>
      <c r="CM113" s="160"/>
      <c r="CN113" s="160"/>
      <c r="CO113" s="160"/>
      <c r="CP113" s="160"/>
      <c r="CQ113" s="160"/>
      <c r="CR113" s="160"/>
      <c r="CS113" s="160"/>
      <c r="CT113" s="160"/>
      <c r="CU113" s="160"/>
      <c r="CV113" s="160"/>
      <c r="CW113" s="160"/>
      <c r="CX113" s="160"/>
      <c r="CY113" s="160"/>
      <c r="CZ113" s="160"/>
      <c r="DA113" s="160"/>
      <c r="DB113" s="160"/>
      <c r="DC113" s="160"/>
      <c r="DD113" s="160"/>
      <c r="DE113" s="160"/>
      <c r="DF113" s="160"/>
      <c r="DG113" s="160"/>
      <c r="DH113" s="160"/>
      <c r="DI113" s="160"/>
      <c r="DJ113" s="160"/>
      <c r="DK113" s="160"/>
      <c r="DL113" s="160"/>
      <c r="DM113" s="160"/>
      <c r="DN113" s="160"/>
      <c r="DO113" s="160"/>
      <c r="DP113" s="160"/>
      <c r="DQ113" s="160"/>
      <c r="DR113" s="160"/>
      <c r="DS113" s="160"/>
      <c r="DT113" s="160"/>
      <c r="DU113" s="160"/>
      <c r="DV113" s="160"/>
      <c r="DW113" s="160"/>
      <c r="DX113" s="160"/>
      <c r="DY113" s="160"/>
      <c r="DZ113" s="160"/>
      <c r="EA113" s="160"/>
      <c r="EB113" s="160"/>
      <c r="EC113" s="160"/>
      <c r="ED113" s="160"/>
      <c r="EE113" s="160"/>
      <c r="EF113" s="160"/>
      <c r="EG113" s="160"/>
      <c r="EH113" s="160"/>
      <c r="EI113" s="160"/>
      <c r="EJ113" s="160"/>
      <c r="EK113" s="160"/>
      <c r="EL113" s="160"/>
      <c r="EM113" s="160"/>
      <c r="EN113" s="160"/>
      <c r="EO113" s="160"/>
      <c r="EP113" s="160"/>
      <c r="EQ113" s="160"/>
      <c r="ER113" s="160"/>
      <c r="ES113" s="160"/>
      <c r="ET113" s="160"/>
      <c r="EU113" s="160"/>
      <c r="EV113" s="160"/>
      <c r="EW113" s="160"/>
      <c r="EX113" s="160"/>
      <c r="EY113" s="160"/>
      <c r="EZ113" s="160"/>
      <c r="FA113" s="160"/>
      <c r="FB113" s="160"/>
      <c r="FC113" s="160"/>
      <c r="FD113" s="160"/>
      <c r="FE113" s="160"/>
      <c r="FF113" s="160"/>
      <c r="FG113" s="160"/>
      <c r="FH113" s="160"/>
      <c r="FI113" s="160"/>
      <c r="FJ113" s="160"/>
      <c r="FK113" s="160"/>
      <c r="FL113" s="160"/>
      <c r="FM113" s="160"/>
      <c r="FN113" s="160"/>
      <c r="FO113" s="160"/>
      <c r="FP113" s="160"/>
      <c r="FQ113" s="160"/>
      <c r="FR113" s="160"/>
      <c r="FS113" s="160"/>
      <c r="FT113" s="160"/>
      <c r="FU113" s="160"/>
      <c r="FV113" s="160"/>
      <c r="FW113" s="160"/>
      <c r="FX113" s="160"/>
      <c r="FY113" s="160"/>
      <c r="FZ113" s="160"/>
      <c r="GA113" s="160"/>
      <c r="GB113" s="160"/>
      <c r="GC113" s="160"/>
      <c r="GD113" s="160"/>
      <c r="GE113" s="160"/>
      <c r="GF113" s="160"/>
      <c r="GG113" s="160"/>
      <c r="GH113" s="160"/>
      <c r="GI113" s="160"/>
      <c r="GJ113" s="160"/>
      <c r="GK113" s="160"/>
      <c r="GL113" s="160"/>
      <c r="GM113" s="160"/>
      <c r="GN113" s="160"/>
      <c r="GO113" s="160"/>
      <c r="GP113" s="160"/>
      <c r="GQ113" s="160"/>
      <c r="GR113" s="160"/>
      <c r="GS113" s="160"/>
      <c r="GT113" s="160"/>
      <c r="GU113" s="160"/>
      <c r="GV113" s="160"/>
      <c r="GW113" s="160"/>
      <c r="GX113" s="160"/>
      <c r="GY113" s="160"/>
      <c r="GZ113" s="160"/>
      <c r="HA113" s="160"/>
      <c r="HB113" s="160"/>
      <c r="HC113" s="160"/>
      <c r="HD113" s="160"/>
      <c r="HE113" s="160"/>
      <c r="HF113" s="160"/>
      <c r="HG113" s="160"/>
      <c r="HH113" s="160"/>
      <c r="HI113" s="160"/>
      <c r="HJ113" s="160"/>
      <c r="HK113" s="160"/>
      <c r="HL113" s="160"/>
      <c r="HM113" s="160"/>
      <c r="HN113" s="160"/>
      <c r="HO113" s="160"/>
      <c r="HP113" s="160"/>
      <c r="HQ113" s="160"/>
      <c r="HR113" s="160"/>
      <c r="HS113" s="160"/>
      <c r="HT113" s="160"/>
      <c r="HU113" s="160"/>
      <c r="HV113" s="160"/>
      <c r="HW113" s="160"/>
      <c r="HX113" s="160"/>
      <c r="HY113" s="160"/>
      <c r="HZ113" s="160"/>
      <c r="IA113" s="160"/>
      <c r="IB113" s="160"/>
      <c r="IC113" s="160"/>
      <c r="ID113" s="160"/>
      <c r="IE113" s="160"/>
      <c r="IF113" s="160"/>
      <c r="IG113" s="160"/>
      <c r="IH113" s="160"/>
      <c r="II113" s="160"/>
      <c r="IJ113" s="160"/>
      <c r="IK113" s="160"/>
      <c r="IL113" s="160"/>
      <c r="IM113" s="160"/>
      <c r="IN113" s="160"/>
      <c r="IO113" s="160"/>
      <c r="IP113" s="160"/>
      <c r="IQ113" s="160"/>
      <c r="IR113" s="160"/>
      <c r="IS113" s="160"/>
      <c r="IT113" s="160"/>
      <c r="IU113" s="160"/>
      <c r="IV113" s="160"/>
      <c r="IW113" s="160"/>
      <c r="IX113" s="160"/>
      <c r="IY113" s="160"/>
      <c r="IZ113" s="160"/>
      <c r="JA113" s="160"/>
      <c r="JB113" s="160"/>
      <c r="JC113" s="160"/>
      <c r="JD113" s="160"/>
      <c r="JE113" s="160"/>
      <c r="JF113" s="160"/>
      <c r="JG113" s="160"/>
      <c r="JH113" s="160"/>
      <c r="JI113" s="160"/>
      <c r="JJ113" s="160"/>
      <c r="JK113" s="160"/>
      <c r="JL113" s="160"/>
      <c r="JM113" s="160"/>
      <c r="JN113" s="160"/>
      <c r="JO113" s="160"/>
      <c r="JP113" s="160"/>
      <c r="JQ113" s="160"/>
      <c r="JR113" s="160"/>
      <c r="JS113" s="160"/>
      <c r="JT113" s="160"/>
      <c r="JU113" s="160"/>
      <c r="JV113" s="160"/>
      <c r="JW113" s="160"/>
      <c r="JX113" s="160"/>
      <c r="JY113" s="160"/>
      <c r="JZ113" s="160"/>
      <c r="KA113" s="160"/>
      <c r="KB113" s="160"/>
      <c r="KC113" s="160"/>
      <c r="KD113" s="160"/>
      <c r="KE113" s="160"/>
      <c r="KF113" s="160"/>
      <c r="KG113" s="160"/>
      <c r="KH113" s="160"/>
      <c r="KI113" s="160"/>
      <c r="KJ113" s="160"/>
      <c r="KK113" s="160"/>
      <c r="KL113" s="160"/>
      <c r="KM113" s="160"/>
      <c r="KN113" s="160"/>
      <c r="KO113" s="160"/>
      <c r="KP113" s="160"/>
      <c r="KQ113" s="160"/>
      <c r="KR113" s="160"/>
      <c r="KS113" s="160"/>
      <c r="KT113" s="160"/>
      <c r="KU113" s="160"/>
      <c r="KV113" s="160"/>
      <c r="KW113" s="160"/>
      <c r="KX113" s="160"/>
      <c r="KY113" s="160"/>
      <c r="KZ113" s="160"/>
      <c r="LA113" s="160"/>
      <c r="LB113" s="160"/>
      <c r="LC113" s="160"/>
      <c r="LD113" s="160"/>
      <c r="LE113" s="160"/>
      <c r="LF113" s="160"/>
      <c r="LG113" s="160"/>
      <c r="LH113" s="160"/>
      <c r="LI113" s="160"/>
      <c r="LJ113" s="160"/>
      <c r="LK113" s="160"/>
      <c r="LL113" s="160"/>
      <c r="LM113" s="160"/>
      <c r="LN113" s="160"/>
      <c r="LO113" s="160"/>
      <c r="LP113" s="160"/>
      <c r="LQ113" s="160"/>
      <c r="LR113" s="160"/>
      <c r="LS113" s="160"/>
      <c r="LT113" s="160"/>
      <c r="LU113" s="160"/>
    </row>
    <row r="114" spans="1:333" s="43" customFormat="1" ht="15" customHeight="1">
      <c r="A114" s="349"/>
      <c r="B114" s="417"/>
      <c r="C114" s="40" t="s">
        <v>303</v>
      </c>
      <c r="D114" s="11" t="s">
        <v>48</v>
      </c>
      <c r="E114" s="11" t="s">
        <v>49</v>
      </c>
      <c r="F114" s="41" t="s">
        <v>325</v>
      </c>
      <c r="G114" s="252"/>
      <c r="H114" s="269"/>
      <c r="I114" s="60" t="s">
        <v>216</v>
      </c>
      <c r="J114" s="42" t="s">
        <v>40</v>
      </c>
      <c r="K114" s="42" t="s">
        <v>75</v>
      </c>
      <c r="L114" s="42" t="s">
        <v>159</v>
      </c>
      <c r="M114" s="172" t="s">
        <v>213</v>
      </c>
      <c r="N114" s="310" t="s">
        <v>376</v>
      </c>
      <c r="O114" s="193"/>
      <c r="P114" s="71"/>
      <c r="Q114" s="71"/>
      <c r="R114" s="71"/>
      <c r="S114" s="71"/>
      <c r="T114" s="71"/>
      <c r="U114" s="71"/>
      <c r="V114" s="71"/>
      <c r="W114" s="71"/>
      <c r="X114" s="71"/>
      <c r="Y114" s="71"/>
      <c r="Z114" s="71"/>
      <c r="AA114" s="71"/>
      <c r="AB114" s="71"/>
      <c r="AC114" s="71"/>
      <c r="AD114" s="71"/>
      <c r="AE114" s="71"/>
      <c r="AF114" s="71"/>
      <c r="AG114" s="71"/>
      <c r="AH114" s="71"/>
      <c r="AI114" s="71"/>
      <c r="AJ114" s="71"/>
      <c r="AK114" s="71"/>
      <c r="AL114" s="71"/>
      <c r="AM114" s="71"/>
      <c r="AN114" s="71">
        <v>5.7475390875180947</v>
      </c>
      <c r="AO114" s="71">
        <v>5.6344727448128209</v>
      </c>
      <c r="AP114" s="71">
        <v>5.5214064021075471</v>
      </c>
      <c r="AQ114" s="71">
        <v>5.4083400594022724</v>
      </c>
      <c r="AR114" s="71">
        <v>5.2952737166969985</v>
      </c>
      <c r="AS114" s="71">
        <v>5.1822073739917247</v>
      </c>
      <c r="AT114" s="71">
        <v>5.0502966408355716</v>
      </c>
      <c r="AU114" s="71">
        <v>4.9183859076794185</v>
      </c>
      <c r="AV114" s="71">
        <v>4.7864751745232663</v>
      </c>
      <c r="AW114" s="71">
        <v>4.6545644413671132</v>
      </c>
      <c r="AX114" s="71">
        <v>4.5226537082109601</v>
      </c>
      <c r="AY114" s="71">
        <v>4.4095873655056863</v>
      </c>
      <c r="AZ114" s="71">
        <v>4.2965210228004125</v>
      </c>
      <c r="BA114" s="71">
        <v>4.1834546800951378</v>
      </c>
      <c r="BB114" s="71">
        <v>4.0703883373898639</v>
      </c>
      <c r="BC114" s="71">
        <v>3.9573219946845901</v>
      </c>
      <c r="BD114" s="71">
        <v>3.8065668710775582</v>
      </c>
      <c r="BE114" s="71">
        <v>3.6558117474705263</v>
      </c>
      <c r="BF114" s="71">
        <v>3.5050566238634939</v>
      </c>
      <c r="BG114" s="71">
        <v>3.354301500256462</v>
      </c>
      <c r="BH114" s="71">
        <v>3.2035463766494301</v>
      </c>
      <c r="BI114" s="71"/>
      <c r="BJ114" s="71"/>
      <c r="BK114" s="71"/>
      <c r="BL114" s="71"/>
      <c r="BM114" s="71"/>
      <c r="BN114" s="71"/>
      <c r="BO114" s="71"/>
      <c r="BP114" s="71"/>
      <c r="BQ114" s="71"/>
      <c r="BR114" s="71"/>
      <c r="BS114" s="71"/>
      <c r="BT114" s="71"/>
      <c r="BU114" s="71"/>
      <c r="BV114" s="71"/>
      <c r="BW114" s="71"/>
      <c r="BX114" s="157"/>
      <c r="BY114" s="157"/>
      <c r="BZ114" s="157"/>
      <c r="CA114" s="157"/>
      <c r="CB114" s="157"/>
      <c r="CC114" s="157"/>
      <c r="CD114" s="157"/>
      <c r="CE114" s="160"/>
      <c r="CF114" s="160"/>
      <c r="CG114" s="160"/>
      <c r="CH114" s="160"/>
      <c r="CI114" s="160"/>
      <c r="CJ114" s="160"/>
      <c r="CK114" s="160"/>
      <c r="CL114" s="160"/>
      <c r="CM114" s="160"/>
      <c r="CN114" s="160"/>
      <c r="CO114" s="160"/>
      <c r="CP114" s="160"/>
      <c r="CQ114" s="160"/>
      <c r="CR114" s="160"/>
      <c r="CS114" s="160"/>
      <c r="CT114" s="160"/>
      <c r="CU114" s="160"/>
      <c r="CV114" s="160"/>
      <c r="CW114" s="160"/>
      <c r="CX114" s="160"/>
      <c r="CY114" s="160"/>
      <c r="CZ114" s="160"/>
      <c r="DA114" s="160"/>
      <c r="DB114" s="160"/>
      <c r="DC114" s="160"/>
      <c r="DD114" s="160"/>
      <c r="DE114" s="160"/>
      <c r="DF114" s="160"/>
      <c r="DG114" s="160"/>
      <c r="DH114" s="160"/>
      <c r="DI114" s="160"/>
      <c r="DJ114" s="160"/>
      <c r="DK114" s="160"/>
      <c r="DL114" s="160"/>
      <c r="DM114" s="160"/>
      <c r="DN114" s="160"/>
      <c r="DO114" s="160"/>
      <c r="DP114" s="160"/>
      <c r="DQ114" s="160"/>
      <c r="DR114" s="160"/>
      <c r="DS114" s="160"/>
      <c r="DT114" s="160"/>
      <c r="DU114" s="160"/>
      <c r="DV114" s="160"/>
      <c r="DW114" s="160"/>
      <c r="DX114" s="160"/>
      <c r="DY114" s="160"/>
      <c r="DZ114" s="160"/>
      <c r="EA114" s="160"/>
      <c r="EB114" s="160"/>
      <c r="EC114" s="160"/>
      <c r="ED114" s="160"/>
      <c r="EE114" s="160"/>
      <c r="EF114" s="160"/>
      <c r="EG114" s="160"/>
      <c r="EH114" s="160"/>
      <c r="EI114" s="160"/>
      <c r="EJ114" s="160"/>
      <c r="EK114" s="160"/>
      <c r="EL114" s="160"/>
      <c r="EM114" s="160"/>
      <c r="EN114" s="160"/>
      <c r="EO114" s="160"/>
      <c r="EP114" s="160"/>
      <c r="EQ114" s="160"/>
      <c r="ER114" s="160"/>
      <c r="ES114" s="160"/>
      <c r="ET114" s="160"/>
      <c r="EU114" s="160"/>
      <c r="EV114" s="160"/>
      <c r="EW114" s="160"/>
      <c r="EX114" s="160"/>
      <c r="EY114" s="160"/>
      <c r="EZ114" s="160"/>
      <c r="FA114" s="160"/>
      <c r="FB114" s="160"/>
      <c r="FC114" s="160"/>
      <c r="FD114" s="160"/>
      <c r="FE114" s="160"/>
      <c r="FF114" s="160"/>
      <c r="FG114" s="160"/>
      <c r="FH114" s="160"/>
      <c r="FI114" s="160"/>
      <c r="FJ114" s="160"/>
      <c r="FK114" s="160"/>
      <c r="FL114" s="160"/>
      <c r="FM114" s="160"/>
      <c r="FN114" s="160"/>
      <c r="FO114" s="160"/>
      <c r="FP114" s="160"/>
      <c r="FQ114" s="160"/>
      <c r="FR114" s="160"/>
      <c r="FS114" s="160"/>
      <c r="FT114" s="160"/>
      <c r="FU114" s="160"/>
      <c r="FV114" s="160"/>
      <c r="FW114" s="160"/>
      <c r="FX114" s="160"/>
      <c r="FY114" s="160"/>
      <c r="FZ114" s="160"/>
      <c r="GA114" s="160"/>
      <c r="GB114" s="160"/>
      <c r="GC114" s="160"/>
      <c r="GD114" s="160"/>
      <c r="GE114" s="160"/>
      <c r="GF114" s="160"/>
      <c r="GG114" s="160"/>
      <c r="GH114" s="160"/>
      <c r="GI114" s="160"/>
      <c r="GJ114" s="160"/>
      <c r="GK114" s="160"/>
      <c r="GL114" s="160"/>
      <c r="GM114" s="160"/>
      <c r="GN114" s="160"/>
      <c r="GO114" s="160"/>
      <c r="GP114" s="160"/>
      <c r="GQ114" s="160"/>
      <c r="GR114" s="160"/>
      <c r="GS114" s="160"/>
      <c r="GT114" s="160"/>
      <c r="GU114" s="160"/>
      <c r="GV114" s="160"/>
      <c r="GW114" s="160"/>
      <c r="GX114" s="160"/>
      <c r="GY114" s="160"/>
      <c r="GZ114" s="160"/>
      <c r="HA114" s="160"/>
      <c r="HB114" s="160"/>
      <c r="HC114" s="160"/>
      <c r="HD114" s="160"/>
      <c r="HE114" s="160"/>
      <c r="HF114" s="160"/>
      <c r="HG114" s="160"/>
      <c r="HH114" s="160"/>
      <c r="HI114" s="160"/>
      <c r="HJ114" s="160"/>
      <c r="HK114" s="160"/>
      <c r="HL114" s="160"/>
      <c r="HM114" s="160"/>
      <c r="HN114" s="160"/>
      <c r="HO114" s="160"/>
      <c r="HP114" s="160"/>
      <c r="HQ114" s="160"/>
      <c r="HR114" s="160"/>
      <c r="HS114" s="160"/>
      <c r="HT114" s="160"/>
      <c r="HU114" s="160"/>
      <c r="HV114" s="160"/>
      <c r="HW114" s="160"/>
      <c r="HX114" s="160"/>
      <c r="HY114" s="160"/>
      <c r="HZ114" s="160"/>
      <c r="IA114" s="160"/>
      <c r="IB114" s="160"/>
      <c r="IC114" s="160"/>
      <c r="ID114" s="160"/>
      <c r="IE114" s="160"/>
      <c r="IF114" s="160"/>
      <c r="IG114" s="160"/>
      <c r="IH114" s="160"/>
      <c r="II114" s="160"/>
      <c r="IJ114" s="160"/>
      <c r="IK114" s="160"/>
      <c r="IL114" s="160"/>
      <c r="IM114" s="160"/>
      <c r="IN114" s="160"/>
      <c r="IO114" s="160"/>
      <c r="IP114" s="160"/>
      <c r="IQ114" s="160"/>
      <c r="IR114" s="160"/>
      <c r="IS114" s="160"/>
      <c r="IT114" s="160"/>
      <c r="IU114" s="160"/>
      <c r="IV114" s="160"/>
      <c r="IW114" s="160"/>
      <c r="IX114" s="160"/>
      <c r="IY114" s="160"/>
      <c r="IZ114" s="160"/>
      <c r="JA114" s="160"/>
      <c r="JB114" s="160"/>
      <c r="JC114" s="160"/>
      <c r="JD114" s="160"/>
      <c r="JE114" s="160"/>
      <c r="JF114" s="160"/>
      <c r="JG114" s="160"/>
      <c r="JH114" s="160"/>
      <c r="JI114" s="160"/>
      <c r="JJ114" s="160"/>
      <c r="JK114" s="160"/>
      <c r="JL114" s="160"/>
      <c r="JM114" s="160"/>
      <c r="JN114" s="160"/>
      <c r="JO114" s="160"/>
      <c r="JP114" s="160"/>
      <c r="JQ114" s="160"/>
      <c r="JR114" s="160"/>
      <c r="JS114" s="160"/>
      <c r="JT114" s="160"/>
      <c r="JU114" s="160"/>
      <c r="JV114" s="160"/>
      <c r="JW114" s="160"/>
      <c r="JX114" s="160"/>
      <c r="JY114" s="160"/>
      <c r="JZ114" s="160"/>
      <c r="KA114" s="160"/>
      <c r="KB114" s="160"/>
      <c r="KC114" s="160"/>
      <c r="KD114" s="160"/>
      <c r="KE114" s="160"/>
      <c r="KF114" s="160"/>
      <c r="KG114" s="160"/>
      <c r="KH114" s="160"/>
      <c r="KI114" s="160"/>
      <c r="KJ114" s="160"/>
      <c r="KK114" s="160"/>
      <c r="KL114" s="160"/>
      <c r="KM114" s="160"/>
      <c r="KN114" s="160"/>
      <c r="KO114" s="160"/>
      <c r="KP114" s="160"/>
      <c r="KQ114" s="160"/>
      <c r="KR114" s="160"/>
      <c r="KS114" s="160"/>
      <c r="KT114" s="160"/>
      <c r="KU114" s="160"/>
      <c r="KV114" s="160"/>
      <c r="KW114" s="160"/>
      <c r="KX114" s="160"/>
      <c r="KY114" s="160"/>
      <c r="KZ114" s="160"/>
      <c r="LA114" s="160"/>
      <c r="LB114" s="160"/>
      <c r="LC114" s="160"/>
      <c r="LD114" s="160"/>
      <c r="LE114" s="160"/>
      <c r="LF114" s="160"/>
      <c r="LG114" s="160"/>
      <c r="LH114" s="160"/>
      <c r="LI114" s="160"/>
      <c r="LJ114" s="160"/>
      <c r="LK114" s="160"/>
      <c r="LL114" s="160"/>
      <c r="LM114" s="160"/>
      <c r="LN114" s="160"/>
      <c r="LO114" s="160"/>
      <c r="LP114" s="160"/>
      <c r="LQ114" s="160"/>
      <c r="LR114" s="160"/>
      <c r="LS114" s="160"/>
      <c r="LT114" s="160"/>
      <c r="LU114" s="160"/>
    </row>
    <row r="115" spans="1:333" s="43" customFormat="1" ht="15" customHeight="1">
      <c r="A115" s="349"/>
      <c r="B115" s="417"/>
      <c r="C115" s="286" t="s">
        <v>350</v>
      </c>
      <c r="D115" s="287"/>
      <c r="E115" s="287"/>
      <c r="F115" s="288"/>
      <c r="G115" s="289"/>
      <c r="H115" s="290"/>
      <c r="I115" s="291"/>
      <c r="J115" s="149"/>
      <c r="K115" s="149"/>
      <c r="L115" s="149"/>
      <c r="M115" s="175"/>
      <c r="N115" s="311" t="s">
        <v>375</v>
      </c>
      <c r="O115" s="192"/>
      <c r="P115" s="150"/>
      <c r="Q115" s="150"/>
      <c r="R115" s="150"/>
      <c r="S115" s="150"/>
      <c r="T115" s="150"/>
      <c r="U115" s="150"/>
      <c r="V115" s="150"/>
      <c r="W115" s="150"/>
      <c r="X115" s="150"/>
      <c r="Y115" s="150"/>
      <c r="Z115" s="150"/>
      <c r="AA115" s="150"/>
      <c r="AB115" s="150"/>
      <c r="AC115" s="150"/>
      <c r="AD115" s="150"/>
      <c r="AE115" s="150"/>
      <c r="AF115" s="150"/>
      <c r="AG115" s="150"/>
      <c r="AH115" s="150"/>
      <c r="AI115" s="150"/>
      <c r="AJ115" s="150"/>
      <c r="AK115" s="150"/>
      <c r="AL115" s="150"/>
      <c r="AM115" s="150"/>
      <c r="AN115" s="150"/>
      <c r="AO115" s="150"/>
      <c r="AP115" s="150"/>
      <c r="AQ115" s="150"/>
      <c r="AR115" s="150">
        <v>6.7585850718910541</v>
      </c>
      <c r="AS115" s="150">
        <v>6.5802161638245122</v>
      </c>
      <c r="AT115" s="150">
        <v>6.2948919323361503</v>
      </c>
      <c r="AU115" s="150">
        <v>6.0095677008477884</v>
      </c>
      <c r="AV115" s="150">
        <v>5.7242434693594264</v>
      </c>
      <c r="AW115" s="150">
        <v>5.4389192378710645</v>
      </c>
      <c r="AX115" s="150">
        <v>5.1535950063827043</v>
      </c>
      <c r="AY115" s="150">
        <v>4.8653509550570586</v>
      </c>
      <c r="AZ115" s="150">
        <v>4.5771069037314129</v>
      </c>
      <c r="BA115" s="150">
        <v>4.2888628524057673</v>
      </c>
      <c r="BB115" s="150">
        <v>4.0006188010801216</v>
      </c>
      <c r="BC115" s="150">
        <v>3.712374749754475</v>
      </c>
      <c r="BD115" s="150">
        <v>3.5552191116462897</v>
      </c>
      <c r="BE115" s="150">
        <v>3.3980634735381043</v>
      </c>
      <c r="BF115" s="150">
        <v>3.240907835429919</v>
      </c>
      <c r="BG115" s="150">
        <v>3.0837521973217337</v>
      </c>
      <c r="BH115" s="150">
        <v>2.9265965592135483</v>
      </c>
      <c r="BI115" s="150">
        <v>2.769440921105363</v>
      </c>
      <c r="BJ115" s="150">
        <v>2.6122852829971777</v>
      </c>
      <c r="BK115" s="150">
        <v>2.4551296448889923</v>
      </c>
      <c r="BL115" s="150">
        <v>2.297974006780807</v>
      </c>
      <c r="BM115" s="150">
        <v>2.1408183686726217</v>
      </c>
      <c r="BN115" s="150">
        <v>1.9836627305644365</v>
      </c>
      <c r="BO115" s="150">
        <v>1.8265070924562514</v>
      </c>
      <c r="BP115" s="150">
        <v>1.6693514543480663</v>
      </c>
      <c r="BQ115" s="150">
        <v>1.5121958162398812</v>
      </c>
      <c r="BR115" s="150">
        <v>1.3550401781316961</v>
      </c>
      <c r="BS115" s="150">
        <v>1.197884540023511</v>
      </c>
      <c r="BT115" s="150">
        <v>1.0407289019153259</v>
      </c>
      <c r="BU115" s="150">
        <v>0.88357326380714063</v>
      </c>
      <c r="BV115" s="150">
        <v>0.7264176256989554</v>
      </c>
      <c r="BW115" s="150">
        <v>0.56926198759077107</v>
      </c>
      <c r="BX115" s="157"/>
      <c r="BY115" s="157"/>
      <c r="BZ115" s="157"/>
      <c r="CA115" s="157"/>
      <c r="CB115" s="157"/>
      <c r="CC115" s="157"/>
      <c r="CD115" s="157"/>
      <c r="CE115" s="160"/>
      <c r="CF115" s="160"/>
      <c r="CG115" s="160"/>
      <c r="CH115" s="160"/>
      <c r="CI115" s="160"/>
      <c r="CJ115" s="160"/>
      <c r="CK115" s="160"/>
      <c r="CL115" s="160"/>
      <c r="CM115" s="160"/>
      <c r="CN115" s="160"/>
      <c r="CO115" s="160"/>
      <c r="CP115" s="160"/>
      <c r="CQ115" s="160"/>
      <c r="CR115" s="160"/>
      <c r="CS115" s="160"/>
      <c r="CT115" s="160"/>
      <c r="CU115" s="160"/>
      <c r="CV115" s="160"/>
      <c r="CW115" s="160"/>
      <c r="CX115" s="160"/>
      <c r="CY115" s="160"/>
      <c r="CZ115" s="160"/>
      <c r="DA115" s="160"/>
      <c r="DB115" s="160"/>
      <c r="DC115" s="160"/>
      <c r="DD115" s="160"/>
      <c r="DE115" s="160"/>
      <c r="DF115" s="160"/>
      <c r="DG115" s="160"/>
      <c r="DH115" s="160"/>
      <c r="DI115" s="160"/>
      <c r="DJ115" s="160"/>
      <c r="DK115" s="160"/>
      <c r="DL115" s="160"/>
      <c r="DM115" s="160"/>
      <c r="DN115" s="160"/>
      <c r="DO115" s="160"/>
      <c r="DP115" s="160"/>
      <c r="DQ115" s="160"/>
      <c r="DR115" s="160"/>
      <c r="DS115" s="160"/>
      <c r="DT115" s="160"/>
      <c r="DU115" s="160"/>
      <c r="DV115" s="160"/>
      <c r="DW115" s="160"/>
      <c r="DX115" s="160"/>
      <c r="DY115" s="160"/>
      <c r="DZ115" s="160"/>
      <c r="EA115" s="160"/>
      <c r="EB115" s="160"/>
      <c r="EC115" s="160"/>
      <c r="ED115" s="160"/>
      <c r="EE115" s="160"/>
      <c r="EF115" s="160"/>
      <c r="EG115" s="160"/>
      <c r="EH115" s="160"/>
      <c r="EI115" s="160"/>
      <c r="EJ115" s="160"/>
      <c r="EK115" s="160"/>
      <c r="EL115" s="160"/>
      <c r="EM115" s="160"/>
      <c r="EN115" s="160"/>
      <c r="EO115" s="160"/>
      <c r="EP115" s="160"/>
      <c r="EQ115" s="160"/>
      <c r="ER115" s="160"/>
      <c r="ES115" s="160"/>
      <c r="ET115" s="160"/>
      <c r="EU115" s="160"/>
      <c r="EV115" s="160"/>
      <c r="EW115" s="160"/>
      <c r="EX115" s="160"/>
      <c r="EY115" s="160"/>
      <c r="EZ115" s="160"/>
      <c r="FA115" s="160"/>
      <c r="FB115" s="160"/>
      <c r="FC115" s="160"/>
      <c r="FD115" s="160"/>
      <c r="FE115" s="160"/>
      <c r="FF115" s="160"/>
      <c r="FG115" s="160"/>
      <c r="FH115" s="160"/>
      <c r="FI115" s="160"/>
      <c r="FJ115" s="160"/>
      <c r="FK115" s="160"/>
      <c r="FL115" s="160"/>
      <c r="FM115" s="160"/>
      <c r="FN115" s="160"/>
      <c r="FO115" s="160"/>
      <c r="FP115" s="160"/>
      <c r="FQ115" s="160"/>
      <c r="FR115" s="160"/>
      <c r="FS115" s="160"/>
      <c r="FT115" s="160"/>
      <c r="FU115" s="160"/>
      <c r="FV115" s="160"/>
      <c r="FW115" s="160"/>
      <c r="FX115" s="160"/>
      <c r="FY115" s="160"/>
      <c r="FZ115" s="160"/>
      <c r="GA115" s="160"/>
      <c r="GB115" s="160"/>
      <c r="GC115" s="160"/>
      <c r="GD115" s="160"/>
      <c r="GE115" s="160"/>
      <c r="GF115" s="160"/>
      <c r="GG115" s="160"/>
      <c r="GH115" s="160"/>
      <c r="GI115" s="160"/>
      <c r="GJ115" s="160"/>
      <c r="GK115" s="160"/>
      <c r="GL115" s="160"/>
      <c r="GM115" s="160"/>
      <c r="GN115" s="160"/>
      <c r="GO115" s="160"/>
      <c r="GP115" s="160"/>
      <c r="GQ115" s="160"/>
      <c r="GR115" s="160"/>
      <c r="GS115" s="160"/>
      <c r="GT115" s="160"/>
      <c r="GU115" s="160"/>
      <c r="GV115" s="160"/>
      <c r="GW115" s="160"/>
      <c r="GX115" s="160"/>
      <c r="GY115" s="160"/>
      <c r="GZ115" s="160"/>
      <c r="HA115" s="160"/>
      <c r="HB115" s="160"/>
      <c r="HC115" s="160"/>
      <c r="HD115" s="160"/>
      <c r="HE115" s="160"/>
      <c r="HF115" s="160"/>
      <c r="HG115" s="160"/>
      <c r="HH115" s="160"/>
      <c r="HI115" s="160"/>
      <c r="HJ115" s="160"/>
      <c r="HK115" s="160"/>
      <c r="HL115" s="160"/>
      <c r="HM115" s="160"/>
      <c r="HN115" s="160"/>
      <c r="HO115" s="160"/>
      <c r="HP115" s="160"/>
      <c r="HQ115" s="160"/>
      <c r="HR115" s="160"/>
      <c r="HS115" s="160"/>
      <c r="HT115" s="160"/>
      <c r="HU115" s="160"/>
      <c r="HV115" s="160"/>
      <c r="HW115" s="160"/>
      <c r="HX115" s="160"/>
      <c r="HY115" s="160"/>
      <c r="HZ115" s="160"/>
      <c r="IA115" s="160"/>
      <c r="IB115" s="160"/>
      <c r="IC115" s="160"/>
      <c r="ID115" s="160"/>
      <c r="IE115" s="160"/>
      <c r="IF115" s="160"/>
      <c r="IG115" s="160"/>
      <c r="IH115" s="160"/>
      <c r="II115" s="160"/>
      <c r="IJ115" s="160"/>
      <c r="IK115" s="160"/>
      <c r="IL115" s="160"/>
      <c r="IM115" s="160"/>
      <c r="IN115" s="160"/>
      <c r="IO115" s="160"/>
      <c r="IP115" s="160"/>
      <c r="IQ115" s="160"/>
      <c r="IR115" s="160"/>
      <c r="IS115" s="160"/>
      <c r="IT115" s="160"/>
      <c r="IU115" s="160"/>
      <c r="IV115" s="160"/>
      <c r="IW115" s="160"/>
      <c r="IX115" s="160"/>
      <c r="IY115" s="160"/>
      <c r="IZ115" s="160"/>
      <c r="JA115" s="160"/>
      <c r="JB115" s="160"/>
      <c r="JC115" s="160"/>
      <c r="JD115" s="160"/>
      <c r="JE115" s="160"/>
      <c r="JF115" s="160"/>
      <c r="JG115" s="160"/>
      <c r="JH115" s="160"/>
      <c r="JI115" s="160"/>
      <c r="JJ115" s="160"/>
      <c r="JK115" s="160"/>
      <c r="JL115" s="160"/>
      <c r="JM115" s="160"/>
      <c r="JN115" s="160"/>
      <c r="JO115" s="160"/>
      <c r="JP115" s="160"/>
      <c r="JQ115" s="160"/>
      <c r="JR115" s="160"/>
      <c r="JS115" s="160"/>
      <c r="JT115" s="160"/>
      <c r="JU115" s="160"/>
      <c r="JV115" s="160"/>
      <c r="JW115" s="160"/>
      <c r="JX115" s="160"/>
      <c r="JY115" s="160"/>
      <c r="JZ115" s="160"/>
      <c r="KA115" s="160"/>
      <c r="KB115" s="160"/>
      <c r="KC115" s="160"/>
      <c r="KD115" s="160"/>
      <c r="KE115" s="160"/>
      <c r="KF115" s="160"/>
      <c r="KG115" s="160"/>
      <c r="KH115" s="160"/>
      <c r="KI115" s="160"/>
      <c r="KJ115" s="160"/>
      <c r="KK115" s="160"/>
      <c r="KL115" s="160"/>
      <c r="KM115" s="160"/>
      <c r="KN115" s="160"/>
      <c r="KO115" s="160"/>
      <c r="KP115" s="160"/>
      <c r="KQ115" s="160"/>
      <c r="KR115" s="160"/>
      <c r="KS115" s="160"/>
      <c r="KT115" s="160"/>
      <c r="KU115" s="160"/>
      <c r="KV115" s="160"/>
      <c r="KW115" s="160"/>
      <c r="KX115" s="160"/>
      <c r="KY115" s="160"/>
      <c r="KZ115" s="160"/>
      <c r="LA115" s="160"/>
      <c r="LB115" s="160"/>
      <c r="LC115" s="160"/>
      <c r="LD115" s="160"/>
      <c r="LE115" s="160"/>
      <c r="LF115" s="160"/>
      <c r="LG115" s="160"/>
      <c r="LH115" s="160"/>
      <c r="LI115" s="160"/>
      <c r="LJ115" s="160"/>
      <c r="LK115" s="160"/>
      <c r="LL115" s="160"/>
      <c r="LM115" s="160"/>
      <c r="LN115" s="160"/>
      <c r="LO115" s="160"/>
      <c r="LP115" s="160"/>
      <c r="LQ115" s="160"/>
      <c r="LR115" s="160"/>
      <c r="LS115" s="160"/>
      <c r="LT115" s="160"/>
      <c r="LU115" s="160"/>
    </row>
    <row r="116" spans="1:333" s="44" customFormat="1" ht="15">
      <c r="A116" s="349"/>
      <c r="B116" s="417"/>
      <c r="C116" s="321" t="s">
        <v>366</v>
      </c>
      <c r="D116" s="152" t="s">
        <v>12</v>
      </c>
      <c r="E116" s="8" t="s">
        <v>13</v>
      </c>
      <c r="F116" s="38" t="s">
        <v>325</v>
      </c>
      <c r="G116" s="21" t="s">
        <v>335</v>
      </c>
      <c r="H116" s="257" t="s">
        <v>336</v>
      </c>
      <c r="I116" s="33" t="s">
        <v>216</v>
      </c>
      <c r="J116" s="34" t="s">
        <v>40</v>
      </c>
      <c r="K116" s="35" t="s">
        <v>73</v>
      </c>
      <c r="L116" s="35" t="s">
        <v>159</v>
      </c>
      <c r="M116" s="174"/>
      <c r="N116" s="223"/>
      <c r="O116" s="190">
        <v>5.2108569194460337</v>
      </c>
      <c r="P116" s="78">
        <v>5.2560160565763718</v>
      </c>
      <c r="Q116" s="78">
        <v>5.333149360682925</v>
      </c>
      <c r="R116" s="78">
        <v>5.0006144610584808</v>
      </c>
      <c r="S116" s="78">
        <v>4.9310778190495359</v>
      </c>
      <c r="T116" s="78">
        <v>4.9047185571263681</v>
      </c>
      <c r="U116" s="78">
        <v>4.9049909017538393</v>
      </c>
      <c r="V116" s="78">
        <v>4.8557800544513663</v>
      </c>
      <c r="W116" s="78">
        <v>5.6732450625645567</v>
      </c>
      <c r="X116" s="78">
        <v>5.6209217490844363</v>
      </c>
      <c r="Y116" s="78">
        <v>5.0702266693193963</v>
      </c>
      <c r="Z116" s="78">
        <v>5.2678950755107179</v>
      </c>
      <c r="AA116" s="78">
        <v>5.1467624924865989</v>
      </c>
      <c r="AB116" s="78">
        <v>5.2258966157635882</v>
      </c>
      <c r="AC116" s="78">
        <v>5.2184782332172635</v>
      </c>
      <c r="AD116" s="78">
        <v>4.850813686873793</v>
      </c>
      <c r="AE116" s="78">
        <v>4.5340835034957605</v>
      </c>
      <c r="AF116" s="78">
        <v>4.1688268060324667</v>
      </c>
      <c r="AG116" s="78">
        <v>4.6957189277165705</v>
      </c>
      <c r="AH116" s="78">
        <v>4.4256753045126658</v>
      </c>
      <c r="AI116" s="78">
        <v>3.9221106984416867</v>
      </c>
      <c r="AJ116" s="78">
        <v>3.8046504781704722</v>
      </c>
      <c r="AK116" s="78">
        <v>3.5965234334077878</v>
      </c>
      <c r="AL116" s="78">
        <v>3.5512698075031035</v>
      </c>
      <c r="AM116" s="78">
        <v>3.4792150970070899</v>
      </c>
      <c r="AN116" s="78">
        <v>3.4551803446401719</v>
      </c>
      <c r="AO116" s="78">
        <v>2.9453089458060218</v>
      </c>
      <c r="AP116" s="78">
        <v>3.116576000055677</v>
      </c>
      <c r="AQ116" s="203"/>
      <c r="AR116" s="78"/>
      <c r="AS116" s="78"/>
      <c r="AT116" s="78"/>
      <c r="AU116" s="78"/>
      <c r="AV116" s="78"/>
      <c r="AW116" s="78"/>
      <c r="AX116" s="78"/>
      <c r="AY116" s="78"/>
      <c r="AZ116" s="78"/>
      <c r="BA116" s="78"/>
      <c r="BB116" s="35"/>
      <c r="BC116" s="35"/>
      <c r="BD116" s="35"/>
      <c r="BE116" s="35"/>
      <c r="BF116" s="35"/>
      <c r="BG116" s="35"/>
      <c r="BH116" s="35"/>
      <c r="BI116" s="35"/>
      <c r="BJ116" s="35"/>
      <c r="BK116" s="35"/>
      <c r="BL116" s="35"/>
      <c r="BM116" s="35"/>
      <c r="BN116" s="35"/>
      <c r="BO116" s="35"/>
      <c r="BP116" s="35"/>
      <c r="BQ116" s="35"/>
      <c r="BR116" s="35"/>
      <c r="BS116" s="35"/>
      <c r="BT116" s="35"/>
      <c r="BU116" s="35"/>
      <c r="BV116" s="35"/>
      <c r="BW116" s="35"/>
      <c r="BX116" s="157"/>
      <c r="BY116" s="157"/>
      <c r="BZ116" s="157"/>
      <c r="CA116" s="157"/>
      <c r="CB116" s="157"/>
      <c r="CC116" s="157"/>
      <c r="CD116" s="157"/>
      <c r="CE116" s="160"/>
      <c r="CF116" s="160"/>
      <c r="CG116" s="160"/>
      <c r="CH116" s="160"/>
      <c r="CI116" s="160"/>
      <c r="CJ116" s="160"/>
      <c r="CK116" s="160"/>
      <c r="CL116" s="160"/>
      <c r="CM116" s="160"/>
      <c r="CN116" s="160"/>
      <c r="CO116" s="160"/>
      <c r="CP116" s="160"/>
      <c r="CQ116" s="160"/>
      <c r="CR116" s="160"/>
      <c r="CS116" s="160"/>
      <c r="CT116" s="160"/>
      <c r="CU116" s="160"/>
      <c r="CV116" s="160"/>
      <c r="CW116" s="160"/>
      <c r="CX116" s="160"/>
      <c r="CY116" s="160"/>
      <c r="CZ116" s="160"/>
      <c r="DA116" s="160"/>
      <c r="DB116" s="160"/>
      <c r="DC116" s="160"/>
      <c r="DD116" s="160"/>
      <c r="DE116" s="160"/>
      <c r="DF116" s="160"/>
      <c r="DG116" s="160"/>
      <c r="DH116" s="160"/>
      <c r="DI116" s="160"/>
      <c r="DJ116" s="160"/>
      <c r="DK116" s="160"/>
      <c r="DL116" s="160"/>
      <c r="DM116" s="160"/>
      <c r="DN116" s="160"/>
      <c r="DO116" s="160"/>
      <c r="DP116" s="160"/>
      <c r="DQ116" s="160"/>
      <c r="DR116" s="160"/>
      <c r="DS116" s="160"/>
      <c r="DT116" s="160"/>
      <c r="DU116" s="160"/>
      <c r="DV116" s="160"/>
      <c r="DW116" s="160"/>
      <c r="DX116" s="160"/>
      <c r="DY116" s="160"/>
      <c r="DZ116" s="160"/>
      <c r="EA116" s="160"/>
      <c r="EB116" s="160"/>
      <c r="EC116" s="160"/>
      <c r="ED116" s="160"/>
      <c r="EE116" s="160"/>
      <c r="EF116" s="160"/>
      <c r="EG116" s="160"/>
      <c r="EH116" s="160"/>
      <c r="EI116" s="160"/>
      <c r="EJ116" s="160"/>
      <c r="EK116" s="160"/>
      <c r="EL116" s="160"/>
      <c r="EM116" s="160"/>
      <c r="EN116" s="160"/>
      <c r="EO116" s="160"/>
      <c r="EP116" s="160"/>
      <c r="EQ116" s="160"/>
      <c r="ER116" s="160"/>
      <c r="ES116" s="160"/>
      <c r="ET116" s="160"/>
      <c r="EU116" s="160"/>
      <c r="EV116" s="160"/>
      <c r="EW116" s="160"/>
      <c r="EX116" s="160"/>
      <c r="EY116" s="160"/>
      <c r="EZ116" s="160"/>
      <c r="FA116" s="160"/>
      <c r="FB116" s="160"/>
      <c r="FC116" s="160"/>
      <c r="FD116" s="160"/>
      <c r="FE116" s="160"/>
      <c r="FF116" s="160"/>
      <c r="FG116" s="160"/>
      <c r="FH116" s="160"/>
      <c r="FI116" s="160"/>
      <c r="FJ116" s="160"/>
      <c r="FK116" s="160"/>
      <c r="FL116" s="160"/>
      <c r="FM116" s="160"/>
      <c r="FN116" s="160"/>
      <c r="FO116" s="160"/>
      <c r="FP116" s="160"/>
      <c r="FQ116" s="160"/>
      <c r="FR116" s="160"/>
      <c r="FS116" s="160"/>
      <c r="FT116" s="160"/>
      <c r="FU116" s="160"/>
      <c r="FV116" s="160"/>
      <c r="FW116" s="160"/>
      <c r="FX116" s="160"/>
      <c r="FY116" s="160"/>
      <c r="FZ116" s="160"/>
      <c r="GA116" s="160"/>
      <c r="GB116" s="160"/>
      <c r="GC116" s="160"/>
      <c r="GD116" s="160"/>
      <c r="GE116" s="160"/>
      <c r="GF116" s="160"/>
      <c r="GG116" s="160"/>
      <c r="GH116" s="160"/>
      <c r="GI116" s="160"/>
      <c r="GJ116" s="160"/>
      <c r="GK116" s="160"/>
      <c r="GL116" s="160"/>
      <c r="GM116" s="160"/>
      <c r="GN116" s="160"/>
      <c r="GO116" s="160"/>
      <c r="GP116" s="160"/>
      <c r="GQ116" s="160"/>
      <c r="GR116" s="160"/>
      <c r="GS116" s="160"/>
      <c r="GT116" s="160"/>
      <c r="GU116" s="160"/>
      <c r="GV116" s="160"/>
      <c r="GW116" s="160"/>
      <c r="GX116" s="160"/>
      <c r="GY116" s="160"/>
      <c r="GZ116" s="160"/>
      <c r="HA116" s="160"/>
      <c r="HB116" s="160"/>
      <c r="HC116" s="160"/>
      <c r="HD116" s="160"/>
      <c r="HE116" s="160"/>
      <c r="HF116" s="160"/>
      <c r="HG116" s="160"/>
      <c r="HH116" s="160"/>
      <c r="HI116" s="160"/>
      <c r="HJ116" s="160"/>
      <c r="HK116" s="160"/>
      <c r="HL116" s="160"/>
      <c r="HM116" s="160"/>
      <c r="HN116" s="160"/>
      <c r="HO116" s="160"/>
      <c r="HP116" s="160"/>
      <c r="HQ116" s="160"/>
      <c r="HR116" s="160"/>
      <c r="HS116" s="160"/>
      <c r="HT116" s="160"/>
      <c r="HU116" s="160"/>
      <c r="HV116" s="160"/>
      <c r="HW116" s="160"/>
      <c r="HX116" s="160"/>
      <c r="HY116" s="160"/>
      <c r="HZ116" s="160"/>
      <c r="IA116" s="160"/>
      <c r="IB116" s="160"/>
      <c r="IC116" s="160"/>
      <c r="ID116" s="160"/>
      <c r="IE116" s="160"/>
      <c r="IF116" s="160"/>
      <c r="IG116" s="160"/>
      <c r="IH116" s="160"/>
      <c r="II116" s="160"/>
      <c r="IJ116" s="160"/>
      <c r="IK116" s="160"/>
      <c r="IL116" s="160"/>
      <c r="IM116" s="160"/>
      <c r="IN116" s="160"/>
      <c r="IO116" s="160"/>
      <c r="IP116" s="160"/>
      <c r="IQ116" s="160"/>
      <c r="IR116" s="160"/>
      <c r="IS116" s="160"/>
      <c r="IT116" s="160"/>
      <c r="IU116" s="160"/>
      <c r="IV116" s="160"/>
      <c r="IW116" s="160"/>
      <c r="IX116" s="160"/>
      <c r="IY116" s="160"/>
      <c r="IZ116" s="160"/>
      <c r="JA116" s="160"/>
      <c r="JB116" s="160"/>
      <c r="JC116" s="160"/>
      <c r="JD116" s="160"/>
      <c r="JE116" s="160"/>
      <c r="JF116" s="160"/>
      <c r="JG116" s="160"/>
      <c r="JH116" s="160"/>
      <c r="JI116" s="160"/>
      <c r="JJ116" s="160"/>
      <c r="JK116" s="160"/>
      <c r="JL116" s="160"/>
      <c r="JM116" s="160"/>
      <c r="JN116" s="160"/>
      <c r="JO116" s="160"/>
      <c r="JP116" s="160"/>
      <c r="JQ116" s="160"/>
      <c r="JR116" s="160"/>
      <c r="JS116" s="160"/>
      <c r="JT116" s="160"/>
      <c r="JU116" s="160"/>
      <c r="JV116" s="160"/>
      <c r="JW116" s="160"/>
      <c r="JX116" s="160"/>
      <c r="JY116" s="160"/>
      <c r="JZ116" s="160"/>
      <c r="KA116" s="160"/>
      <c r="KB116" s="160"/>
      <c r="KC116" s="160"/>
      <c r="KD116" s="160"/>
      <c r="KE116" s="160"/>
      <c r="KF116" s="160"/>
      <c r="KG116" s="160"/>
      <c r="KH116" s="160"/>
      <c r="KI116" s="160"/>
      <c r="KJ116" s="160"/>
      <c r="KK116" s="160"/>
      <c r="KL116" s="160"/>
      <c r="KM116" s="160"/>
      <c r="KN116" s="160"/>
      <c r="KO116" s="160"/>
      <c r="KP116" s="160"/>
      <c r="KQ116" s="160"/>
      <c r="KR116" s="160"/>
      <c r="KS116" s="160"/>
      <c r="KT116" s="160"/>
      <c r="KU116" s="160"/>
      <c r="KV116" s="160"/>
      <c r="KW116" s="160"/>
      <c r="KX116" s="160"/>
      <c r="KY116" s="160"/>
      <c r="KZ116" s="160"/>
      <c r="LA116" s="160"/>
      <c r="LB116" s="160"/>
      <c r="LC116" s="160"/>
      <c r="LD116" s="160"/>
      <c r="LE116" s="160"/>
      <c r="LF116" s="160"/>
      <c r="LG116" s="160"/>
      <c r="LH116" s="160"/>
      <c r="LI116" s="160"/>
      <c r="LJ116" s="160"/>
      <c r="LK116" s="160"/>
      <c r="LL116" s="160"/>
      <c r="LM116" s="160"/>
      <c r="LN116" s="160"/>
      <c r="LO116" s="160"/>
      <c r="LP116" s="160"/>
      <c r="LQ116" s="160"/>
      <c r="LR116" s="160"/>
      <c r="LS116" s="160"/>
      <c r="LT116" s="160"/>
      <c r="LU116" s="160"/>
    </row>
    <row r="117" spans="1:333" s="44" customFormat="1" ht="12.75" hidden="1" customHeight="1">
      <c r="A117" s="349"/>
      <c r="B117" s="417"/>
      <c r="C117" s="321"/>
      <c r="D117" s="152" t="s">
        <v>15</v>
      </c>
      <c r="E117" s="8" t="s">
        <v>13</v>
      </c>
      <c r="F117" s="38" t="s">
        <v>82</v>
      </c>
      <c r="G117" s="38"/>
      <c r="H117" s="256"/>
      <c r="I117" s="33" t="s">
        <v>216</v>
      </c>
      <c r="J117" s="34" t="s">
        <v>40</v>
      </c>
      <c r="K117" s="35" t="s">
        <v>73</v>
      </c>
      <c r="L117" s="35" t="s">
        <v>159</v>
      </c>
      <c r="M117" s="174"/>
      <c r="N117" s="223"/>
      <c r="O117" s="190"/>
      <c r="P117" s="78"/>
      <c r="Q117" s="78"/>
      <c r="R117" s="78"/>
      <c r="S117" s="78"/>
      <c r="T117" s="78"/>
      <c r="U117" s="78"/>
      <c r="V117" s="78"/>
      <c r="W117" s="78"/>
      <c r="X117" s="78"/>
      <c r="Y117" s="78"/>
      <c r="Z117" s="78"/>
      <c r="AA117" s="78"/>
      <c r="AB117" s="78"/>
      <c r="AC117" s="78"/>
      <c r="AD117" s="78"/>
      <c r="AE117" s="78"/>
      <c r="AF117" s="78"/>
      <c r="AG117" s="78"/>
      <c r="AH117" s="78"/>
      <c r="AI117" s="78"/>
      <c r="AJ117" s="78"/>
      <c r="AK117" s="78"/>
      <c r="AL117" s="78"/>
      <c r="AM117" s="78"/>
      <c r="AN117" s="78"/>
      <c r="AO117" s="78"/>
      <c r="AP117" s="78"/>
      <c r="AQ117" s="78"/>
      <c r="AR117" s="78"/>
      <c r="AS117" s="78"/>
      <c r="AT117" s="78"/>
      <c r="AU117" s="78"/>
      <c r="AV117" s="78"/>
      <c r="AW117" s="78"/>
      <c r="AX117" s="78"/>
      <c r="AY117" s="78"/>
      <c r="AZ117" s="78"/>
      <c r="BA117" s="78"/>
      <c r="BB117" s="35"/>
      <c r="BC117" s="35"/>
      <c r="BD117" s="35"/>
      <c r="BE117" s="35"/>
      <c r="BF117" s="35"/>
      <c r="BG117" s="35"/>
      <c r="BH117" s="35"/>
      <c r="BI117" s="35"/>
      <c r="BJ117" s="35"/>
      <c r="BK117" s="35"/>
      <c r="BL117" s="35"/>
      <c r="BM117" s="35"/>
      <c r="BN117" s="35"/>
      <c r="BO117" s="35"/>
      <c r="BP117" s="35"/>
      <c r="BQ117" s="35"/>
      <c r="BR117" s="35"/>
      <c r="BS117" s="35"/>
      <c r="BT117" s="35"/>
      <c r="BU117" s="35"/>
      <c r="BV117" s="35"/>
      <c r="BW117" s="35"/>
      <c r="BX117" s="157"/>
      <c r="BY117" s="157"/>
      <c r="BZ117" s="157"/>
      <c r="CA117" s="157"/>
      <c r="CB117" s="157"/>
      <c r="CC117" s="157"/>
      <c r="CD117" s="157"/>
      <c r="CE117" s="160"/>
      <c r="CF117" s="160"/>
      <c r="CG117" s="160"/>
      <c r="CH117" s="160"/>
      <c r="CI117" s="160"/>
      <c r="CJ117" s="160"/>
      <c r="CK117" s="160"/>
      <c r="CL117" s="160"/>
      <c r="CM117" s="160"/>
      <c r="CN117" s="160"/>
      <c r="CO117" s="160"/>
      <c r="CP117" s="160"/>
      <c r="CQ117" s="160"/>
      <c r="CR117" s="160"/>
      <c r="CS117" s="160"/>
      <c r="CT117" s="160"/>
      <c r="CU117" s="160"/>
      <c r="CV117" s="160"/>
      <c r="CW117" s="160"/>
      <c r="CX117" s="160"/>
      <c r="CY117" s="160"/>
      <c r="CZ117" s="160"/>
      <c r="DA117" s="160"/>
      <c r="DB117" s="160"/>
      <c r="DC117" s="160"/>
      <c r="DD117" s="160"/>
      <c r="DE117" s="160"/>
      <c r="DF117" s="160"/>
      <c r="DG117" s="160"/>
      <c r="DH117" s="160"/>
      <c r="DI117" s="160"/>
      <c r="DJ117" s="160"/>
      <c r="DK117" s="160"/>
      <c r="DL117" s="160"/>
      <c r="DM117" s="160"/>
      <c r="DN117" s="160"/>
      <c r="DO117" s="160"/>
      <c r="DP117" s="160"/>
      <c r="DQ117" s="160"/>
      <c r="DR117" s="160"/>
      <c r="DS117" s="160"/>
      <c r="DT117" s="160"/>
      <c r="DU117" s="160"/>
      <c r="DV117" s="160"/>
      <c r="DW117" s="160"/>
      <c r="DX117" s="160"/>
      <c r="DY117" s="160"/>
      <c r="DZ117" s="160"/>
      <c r="EA117" s="160"/>
      <c r="EB117" s="160"/>
      <c r="EC117" s="160"/>
      <c r="ED117" s="160"/>
      <c r="EE117" s="160"/>
      <c r="EF117" s="160"/>
      <c r="EG117" s="160"/>
      <c r="EH117" s="160"/>
      <c r="EI117" s="160"/>
      <c r="EJ117" s="160"/>
      <c r="EK117" s="160"/>
      <c r="EL117" s="160"/>
      <c r="EM117" s="160"/>
      <c r="EN117" s="160"/>
      <c r="EO117" s="160"/>
      <c r="EP117" s="160"/>
      <c r="EQ117" s="160"/>
      <c r="ER117" s="160"/>
      <c r="ES117" s="160"/>
      <c r="ET117" s="160"/>
      <c r="EU117" s="160"/>
      <c r="EV117" s="160"/>
      <c r="EW117" s="160"/>
      <c r="EX117" s="160"/>
      <c r="EY117" s="160"/>
      <c r="EZ117" s="160"/>
      <c r="FA117" s="160"/>
      <c r="FB117" s="160"/>
      <c r="FC117" s="160"/>
      <c r="FD117" s="160"/>
      <c r="FE117" s="160"/>
      <c r="FF117" s="160"/>
      <c r="FG117" s="160"/>
      <c r="FH117" s="160"/>
      <c r="FI117" s="160"/>
      <c r="FJ117" s="160"/>
      <c r="FK117" s="160"/>
      <c r="FL117" s="160"/>
      <c r="FM117" s="160"/>
      <c r="FN117" s="160"/>
      <c r="FO117" s="160"/>
      <c r="FP117" s="160"/>
      <c r="FQ117" s="160"/>
      <c r="FR117" s="160"/>
      <c r="FS117" s="160"/>
      <c r="FT117" s="160"/>
      <c r="FU117" s="160"/>
      <c r="FV117" s="160"/>
      <c r="FW117" s="160"/>
      <c r="FX117" s="160"/>
      <c r="FY117" s="160"/>
      <c r="FZ117" s="160"/>
      <c r="GA117" s="160"/>
      <c r="GB117" s="160"/>
      <c r="GC117" s="160"/>
      <c r="GD117" s="160"/>
      <c r="GE117" s="160"/>
      <c r="GF117" s="160"/>
      <c r="GG117" s="160"/>
      <c r="GH117" s="160"/>
      <c r="GI117" s="160"/>
      <c r="GJ117" s="160"/>
      <c r="GK117" s="160"/>
      <c r="GL117" s="160"/>
      <c r="GM117" s="160"/>
      <c r="GN117" s="160"/>
      <c r="GO117" s="160"/>
      <c r="GP117" s="160"/>
      <c r="GQ117" s="160"/>
      <c r="GR117" s="160"/>
      <c r="GS117" s="160"/>
      <c r="GT117" s="160"/>
      <c r="GU117" s="160"/>
      <c r="GV117" s="160"/>
      <c r="GW117" s="160"/>
      <c r="GX117" s="160"/>
      <c r="GY117" s="160"/>
      <c r="GZ117" s="160"/>
      <c r="HA117" s="160"/>
      <c r="HB117" s="160"/>
      <c r="HC117" s="160"/>
      <c r="HD117" s="160"/>
      <c r="HE117" s="160"/>
      <c r="HF117" s="160"/>
      <c r="HG117" s="160"/>
      <c r="HH117" s="160"/>
      <c r="HI117" s="160"/>
      <c r="HJ117" s="160"/>
      <c r="HK117" s="160"/>
      <c r="HL117" s="160"/>
      <c r="HM117" s="160"/>
      <c r="HN117" s="160"/>
      <c r="HO117" s="160"/>
      <c r="HP117" s="160"/>
      <c r="HQ117" s="160"/>
      <c r="HR117" s="160"/>
      <c r="HS117" s="160"/>
      <c r="HT117" s="160"/>
      <c r="HU117" s="160"/>
      <c r="HV117" s="160"/>
      <c r="HW117" s="160"/>
      <c r="HX117" s="160"/>
      <c r="HY117" s="160"/>
      <c r="HZ117" s="160"/>
      <c r="IA117" s="160"/>
      <c r="IB117" s="160"/>
      <c r="IC117" s="160"/>
      <c r="ID117" s="160"/>
      <c r="IE117" s="160"/>
      <c r="IF117" s="160"/>
      <c r="IG117" s="160"/>
      <c r="IH117" s="160"/>
      <c r="II117" s="160"/>
      <c r="IJ117" s="160"/>
      <c r="IK117" s="160"/>
      <c r="IL117" s="160"/>
      <c r="IM117" s="160"/>
      <c r="IN117" s="160"/>
      <c r="IO117" s="160"/>
      <c r="IP117" s="160"/>
      <c r="IQ117" s="160"/>
      <c r="IR117" s="160"/>
      <c r="IS117" s="160"/>
      <c r="IT117" s="160"/>
      <c r="IU117" s="160"/>
      <c r="IV117" s="160"/>
      <c r="IW117" s="160"/>
      <c r="IX117" s="160"/>
      <c r="IY117" s="160"/>
      <c r="IZ117" s="160"/>
      <c r="JA117" s="160"/>
      <c r="JB117" s="160"/>
      <c r="JC117" s="160"/>
      <c r="JD117" s="160"/>
      <c r="JE117" s="160"/>
      <c r="JF117" s="160"/>
      <c r="JG117" s="160"/>
      <c r="JH117" s="160"/>
      <c r="JI117" s="160"/>
      <c r="JJ117" s="160"/>
      <c r="JK117" s="160"/>
      <c r="JL117" s="160"/>
      <c r="JM117" s="160"/>
      <c r="JN117" s="160"/>
      <c r="JO117" s="160"/>
      <c r="JP117" s="160"/>
      <c r="JQ117" s="160"/>
      <c r="JR117" s="160"/>
      <c r="JS117" s="160"/>
      <c r="JT117" s="160"/>
      <c r="JU117" s="160"/>
      <c r="JV117" s="160"/>
      <c r="JW117" s="160"/>
      <c r="JX117" s="160"/>
      <c r="JY117" s="160"/>
      <c r="JZ117" s="160"/>
      <c r="KA117" s="160"/>
      <c r="KB117" s="160"/>
      <c r="KC117" s="160"/>
      <c r="KD117" s="160"/>
      <c r="KE117" s="160"/>
      <c r="KF117" s="160"/>
      <c r="KG117" s="160"/>
      <c r="KH117" s="160"/>
      <c r="KI117" s="160"/>
      <c r="KJ117" s="160"/>
      <c r="KK117" s="160"/>
      <c r="KL117" s="160"/>
      <c r="KM117" s="160"/>
      <c r="KN117" s="160"/>
      <c r="KO117" s="160"/>
      <c r="KP117" s="160"/>
      <c r="KQ117" s="160"/>
      <c r="KR117" s="160"/>
      <c r="KS117" s="160"/>
      <c r="KT117" s="160"/>
      <c r="KU117" s="160"/>
      <c r="KV117" s="160"/>
      <c r="KW117" s="160"/>
      <c r="KX117" s="160"/>
      <c r="KY117" s="160"/>
      <c r="KZ117" s="160"/>
      <c r="LA117" s="160"/>
      <c r="LB117" s="160"/>
      <c r="LC117" s="160"/>
      <c r="LD117" s="160"/>
      <c r="LE117" s="160"/>
      <c r="LF117" s="160"/>
      <c r="LG117" s="160"/>
      <c r="LH117" s="160"/>
      <c r="LI117" s="160"/>
      <c r="LJ117" s="160"/>
      <c r="LK117" s="160"/>
      <c r="LL117" s="160"/>
      <c r="LM117" s="160"/>
      <c r="LN117" s="160"/>
      <c r="LO117" s="160"/>
      <c r="LP117" s="160"/>
      <c r="LQ117" s="160"/>
      <c r="LR117" s="160"/>
      <c r="LS117" s="160"/>
      <c r="LT117" s="160"/>
      <c r="LU117" s="160"/>
    </row>
    <row r="118" spans="1:333" s="43" customFormat="1" ht="15" customHeight="1">
      <c r="A118" s="349"/>
      <c r="B118" s="417"/>
      <c r="C118" s="40" t="s">
        <v>367</v>
      </c>
      <c r="D118" s="11" t="s">
        <v>48</v>
      </c>
      <c r="E118" s="11" t="s">
        <v>49</v>
      </c>
      <c r="F118" s="41" t="s">
        <v>325</v>
      </c>
      <c r="G118" s="252"/>
      <c r="H118" s="269"/>
      <c r="I118" s="60" t="s">
        <v>216</v>
      </c>
      <c r="J118" s="42" t="s">
        <v>40</v>
      </c>
      <c r="K118" s="42" t="s">
        <v>75</v>
      </c>
      <c r="L118" s="42" t="s">
        <v>159</v>
      </c>
      <c r="M118" s="172" t="s">
        <v>213</v>
      </c>
      <c r="N118" s="310" t="s">
        <v>376</v>
      </c>
      <c r="O118" s="193"/>
      <c r="P118" s="71"/>
      <c r="Q118" s="71"/>
      <c r="R118" s="71"/>
      <c r="S118" s="71"/>
      <c r="T118" s="71"/>
      <c r="U118" s="71"/>
      <c r="V118" s="71"/>
      <c r="W118" s="71"/>
      <c r="X118" s="71"/>
      <c r="Y118" s="71"/>
      <c r="Z118" s="71"/>
      <c r="AA118" s="71"/>
      <c r="AB118" s="71"/>
      <c r="AC118" s="71"/>
      <c r="AD118" s="71"/>
      <c r="AE118" s="71"/>
      <c r="AF118" s="71"/>
      <c r="AG118" s="71"/>
      <c r="AH118" s="71"/>
      <c r="AI118" s="71"/>
      <c r="AJ118" s="71"/>
      <c r="AK118" s="71"/>
      <c r="AL118" s="71"/>
      <c r="AM118" s="71"/>
      <c r="AN118" s="71">
        <v>3.1376885587533496</v>
      </c>
      <c r="AO118" s="71">
        <v>2.9285093215031264</v>
      </c>
      <c r="AP118" s="71">
        <v>2.7193300842529031</v>
      </c>
      <c r="AQ118" s="71">
        <v>2.5101508470026799</v>
      </c>
      <c r="AR118" s="71">
        <v>2.3009716097524562</v>
      </c>
      <c r="AS118" s="71">
        <v>2.0917923725022329</v>
      </c>
      <c r="AT118" s="71">
        <v>1.9349079445645654</v>
      </c>
      <c r="AU118" s="71">
        <v>1.7780235166268981</v>
      </c>
      <c r="AV118" s="71">
        <v>1.6211390886892305</v>
      </c>
      <c r="AW118" s="71">
        <v>1.4642546607515632</v>
      </c>
      <c r="AX118" s="71">
        <v>1.3073702328138956</v>
      </c>
      <c r="AY118" s="71">
        <v>1.1504858048762281</v>
      </c>
      <c r="AZ118" s="71">
        <v>0.99360137693856065</v>
      </c>
      <c r="BA118" s="71">
        <v>0.83671694900089322</v>
      </c>
      <c r="BB118" s="71">
        <v>0.67983252106322567</v>
      </c>
      <c r="BC118" s="71">
        <v>0.52294809312555823</v>
      </c>
      <c r="BD118" s="71">
        <v>0.47065328381300242</v>
      </c>
      <c r="BE118" s="71">
        <v>0.41835847450044661</v>
      </c>
      <c r="BF118" s="71">
        <v>0.36606366518789074</v>
      </c>
      <c r="BG118" s="71">
        <v>0.31376885587533493</v>
      </c>
      <c r="BH118" s="71">
        <v>0.26147404656277912</v>
      </c>
      <c r="BI118" s="71"/>
      <c r="BJ118" s="71"/>
      <c r="BK118" s="71"/>
      <c r="BL118" s="71"/>
      <c r="BM118" s="71"/>
      <c r="BN118" s="71"/>
      <c r="BO118" s="71"/>
      <c r="BP118" s="71"/>
      <c r="BQ118" s="71"/>
      <c r="BR118" s="71"/>
      <c r="BS118" s="71"/>
      <c r="BT118" s="71"/>
      <c r="BU118" s="71"/>
      <c r="BV118" s="71"/>
      <c r="BW118" s="71"/>
      <c r="BX118" s="157"/>
      <c r="BY118" s="157"/>
      <c r="BZ118" s="157"/>
      <c r="CA118" s="157"/>
      <c r="CB118" s="157"/>
      <c r="CC118" s="157"/>
      <c r="CD118" s="157"/>
      <c r="CE118" s="160"/>
      <c r="CF118" s="160"/>
      <c r="CG118" s="160"/>
      <c r="CH118" s="160"/>
      <c r="CI118" s="160"/>
      <c r="CJ118" s="160"/>
      <c r="CK118" s="160"/>
      <c r="CL118" s="160"/>
      <c r="CM118" s="160"/>
      <c r="CN118" s="160"/>
      <c r="CO118" s="160"/>
      <c r="CP118" s="160"/>
      <c r="CQ118" s="160"/>
      <c r="CR118" s="160"/>
      <c r="CS118" s="160"/>
      <c r="CT118" s="160"/>
      <c r="CU118" s="160"/>
      <c r="CV118" s="160"/>
      <c r="CW118" s="160"/>
      <c r="CX118" s="160"/>
      <c r="CY118" s="160"/>
      <c r="CZ118" s="160"/>
      <c r="DA118" s="160"/>
      <c r="DB118" s="160"/>
      <c r="DC118" s="160"/>
      <c r="DD118" s="160"/>
      <c r="DE118" s="160"/>
      <c r="DF118" s="160"/>
      <c r="DG118" s="160"/>
      <c r="DH118" s="160"/>
      <c r="DI118" s="160"/>
      <c r="DJ118" s="160"/>
      <c r="DK118" s="160"/>
      <c r="DL118" s="160"/>
      <c r="DM118" s="160"/>
      <c r="DN118" s="160"/>
      <c r="DO118" s="160"/>
      <c r="DP118" s="160"/>
      <c r="DQ118" s="160"/>
      <c r="DR118" s="160"/>
      <c r="DS118" s="160"/>
      <c r="DT118" s="160"/>
      <c r="DU118" s="160"/>
      <c r="DV118" s="160"/>
      <c r="DW118" s="160"/>
      <c r="DX118" s="160"/>
      <c r="DY118" s="160"/>
      <c r="DZ118" s="160"/>
      <c r="EA118" s="160"/>
      <c r="EB118" s="160"/>
      <c r="EC118" s="160"/>
      <c r="ED118" s="160"/>
      <c r="EE118" s="160"/>
      <c r="EF118" s="160"/>
      <c r="EG118" s="160"/>
      <c r="EH118" s="160"/>
      <c r="EI118" s="160"/>
      <c r="EJ118" s="160"/>
      <c r="EK118" s="160"/>
      <c r="EL118" s="160"/>
      <c r="EM118" s="160"/>
      <c r="EN118" s="160"/>
      <c r="EO118" s="160"/>
      <c r="EP118" s="160"/>
      <c r="EQ118" s="160"/>
      <c r="ER118" s="160"/>
      <c r="ES118" s="160"/>
      <c r="ET118" s="160"/>
      <c r="EU118" s="160"/>
      <c r="EV118" s="160"/>
      <c r="EW118" s="160"/>
      <c r="EX118" s="160"/>
      <c r="EY118" s="160"/>
      <c r="EZ118" s="160"/>
      <c r="FA118" s="160"/>
      <c r="FB118" s="160"/>
      <c r="FC118" s="160"/>
      <c r="FD118" s="160"/>
      <c r="FE118" s="160"/>
      <c r="FF118" s="160"/>
      <c r="FG118" s="160"/>
      <c r="FH118" s="160"/>
      <c r="FI118" s="160"/>
      <c r="FJ118" s="160"/>
      <c r="FK118" s="160"/>
      <c r="FL118" s="160"/>
      <c r="FM118" s="160"/>
      <c r="FN118" s="160"/>
      <c r="FO118" s="160"/>
      <c r="FP118" s="160"/>
      <c r="FQ118" s="160"/>
      <c r="FR118" s="160"/>
      <c r="FS118" s="160"/>
      <c r="FT118" s="160"/>
      <c r="FU118" s="160"/>
      <c r="FV118" s="160"/>
      <c r="FW118" s="160"/>
      <c r="FX118" s="160"/>
      <c r="FY118" s="160"/>
      <c r="FZ118" s="160"/>
      <c r="GA118" s="160"/>
      <c r="GB118" s="160"/>
      <c r="GC118" s="160"/>
      <c r="GD118" s="160"/>
      <c r="GE118" s="160"/>
      <c r="GF118" s="160"/>
      <c r="GG118" s="160"/>
      <c r="GH118" s="160"/>
      <c r="GI118" s="160"/>
      <c r="GJ118" s="160"/>
      <c r="GK118" s="160"/>
      <c r="GL118" s="160"/>
      <c r="GM118" s="160"/>
      <c r="GN118" s="160"/>
      <c r="GO118" s="160"/>
      <c r="GP118" s="160"/>
      <c r="GQ118" s="160"/>
      <c r="GR118" s="160"/>
      <c r="GS118" s="160"/>
      <c r="GT118" s="160"/>
      <c r="GU118" s="160"/>
      <c r="GV118" s="160"/>
      <c r="GW118" s="160"/>
      <c r="GX118" s="160"/>
      <c r="GY118" s="160"/>
      <c r="GZ118" s="160"/>
      <c r="HA118" s="160"/>
      <c r="HB118" s="160"/>
      <c r="HC118" s="160"/>
      <c r="HD118" s="160"/>
      <c r="HE118" s="160"/>
      <c r="HF118" s="160"/>
      <c r="HG118" s="160"/>
      <c r="HH118" s="160"/>
      <c r="HI118" s="160"/>
      <c r="HJ118" s="160"/>
      <c r="HK118" s="160"/>
      <c r="HL118" s="160"/>
      <c r="HM118" s="160"/>
      <c r="HN118" s="160"/>
      <c r="HO118" s="160"/>
      <c r="HP118" s="160"/>
      <c r="HQ118" s="160"/>
      <c r="HR118" s="160"/>
      <c r="HS118" s="160"/>
      <c r="HT118" s="160"/>
      <c r="HU118" s="160"/>
      <c r="HV118" s="160"/>
      <c r="HW118" s="160"/>
      <c r="HX118" s="160"/>
      <c r="HY118" s="160"/>
      <c r="HZ118" s="160"/>
      <c r="IA118" s="160"/>
      <c r="IB118" s="160"/>
      <c r="IC118" s="160"/>
      <c r="ID118" s="160"/>
      <c r="IE118" s="160"/>
      <c r="IF118" s="160"/>
      <c r="IG118" s="160"/>
      <c r="IH118" s="160"/>
      <c r="II118" s="160"/>
      <c r="IJ118" s="160"/>
      <c r="IK118" s="160"/>
      <c r="IL118" s="160"/>
      <c r="IM118" s="160"/>
      <c r="IN118" s="160"/>
      <c r="IO118" s="160"/>
      <c r="IP118" s="160"/>
      <c r="IQ118" s="160"/>
      <c r="IR118" s="160"/>
      <c r="IS118" s="160"/>
      <c r="IT118" s="160"/>
      <c r="IU118" s="160"/>
      <c r="IV118" s="160"/>
      <c r="IW118" s="160"/>
      <c r="IX118" s="160"/>
      <c r="IY118" s="160"/>
      <c r="IZ118" s="160"/>
      <c r="JA118" s="160"/>
      <c r="JB118" s="160"/>
      <c r="JC118" s="160"/>
      <c r="JD118" s="160"/>
      <c r="JE118" s="160"/>
      <c r="JF118" s="160"/>
      <c r="JG118" s="160"/>
      <c r="JH118" s="160"/>
      <c r="JI118" s="160"/>
      <c r="JJ118" s="160"/>
      <c r="JK118" s="160"/>
      <c r="JL118" s="160"/>
      <c r="JM118" s="160"/>
      <c r="JN118" s="160"/>
      <c r="JO118" s="160"/>
      <c r="JP118" s="160"/>
      <c r="JQ118" s="160"/>
      <c r="JR118" s="160"/>
      <c r="JS118" s="160"/>
      <c r="JT118" s="160"/>
      <c r="JU118" s="160"/>
      <c r="JV118" s="160"/>
      <c r="JW118" s="160"/>
      <c r="JX118" s="160"/>
      <c r="JY118" s="160"/>
      <c r="JZ118" s="160"/>
      <c r="KA118" s="160"/>
      <c r="KB118" s="160"/>
      <c r="KC118" s="160"/>
      <c r="KD118" s="160"/>
      <c r="KE118" s="160"/>
      <c r="KF118" s="160"/>
      <c r="KG118" s="160"/>
      <c r="KH118" s="160"/>
      <c r="KI118" s="160"/>
      <c r="KJ118" s="160"/>
      <c r="KK118" s="160"/>
      <c r="KL118" s="160"/>
      <c r="KM118" s="160"/>
      <c r="KN118" s="160"/>
      <c r="KO118" s="160"/>
      <c r="KP118" s="160"/>
      <c r="KQ118" s="160"/>
      <c r="KR118" s="160"/>
      <c r="KS118" s="160"/>
      <c r="KT118" s="160"/>
      <c r="KU118" s="160"/>
      <c r="KV118" s="160"/>
      <c r="KW118" s="160"/>
      <c r="KX118" s="160"/>
      <c r="KY118" s="160"/>
      <c r="KZ118" s="160"/>
      <c r="LA118" s="160"/>
      <c r="LB118" s="160"/>
      <c r="LC118" s="160"/>
      <c r="LD118" s="160"/>
      <c r="LE118" s="160"/>
      <c r="LF118" s="160"/>
      <c r="LG118" s="160"/>
      <c r="LH118" s="160"/>
      <c r="LI118" s="160"/>
      <c r="LJ118" s="160"/>
      <c r="LK118" s="160"/>
      <c r="LL118" s="160"/>
      <c r="LM118" s="160"/>
      <c r="LN118" s="160"/>
      <c r="LO118" s="160"/>
      <c r="LP118" s="160"/>
      <c r="LQ118" s="160"/>
      <c r="LR118" s="160"/>
      <c r="LS118" s="160"/>
      <c r="LT118" s="160"/>
      <c r="LU118" s="160"/>
    </row>
    <row r="119" spans="1:333" s="43" customFormat="1" ht="15" customHeight="1">
      <c r="A119" s="349"/>
      <c r="B119" s="417"/>
      <c r="C119" s="286" t="s">
        <v>368</v>
      </c>
      <c r="D119" s="287"/>
      <c r="E119" s="287"/>
      <c r="F119" s="288"/>
      <c r="G119" s="289"/>
      <c r="H119" s="290"/>
      <c r="I119" s="291"/>
      <c r="J119" s="149"/>
      <c r="K119" s="149"/>
      <c r="L119" s="149"/>
      <c r="M119" s="175"/>
      <c r="N119" s="311" t="s">
        <v>375</v>
      </c>
      <c r="O119" s="192"/>
      <c r="P119" s="150"/>
      <c r="Q119" s="150"/>
      <c r="R119" s="150"/>
      <c r="S119" s="150"/>
      <c r="T119" s="150"/>
      <c r="U119" s="150"/>
      <c r="V119" s="150"/>
      <c r="W119" s="150"/>
      <c r="X119" s="150"/>
      <c r="Y119" s="150"/>
      <c r="Z119" s="150"/>
      <c r="AA119" s="150"/>
      <c r="AB119" s="150"/>
      <c r="AC119" s="150"/>
      <c r="AD119" s="150"/>
      <c r="AE119" s="150"/>
      <c r="AF119" s="150"/>
      <c r="AG119" s="150"/>
      <c r="AH119" s="150"/>
      <c r="AI119" s="150"/>
      <c r="AJ119" s="150"/>
      <c r="AK119" s="150"/>
      <c r="AL119" s="150"/>
      <c r="AM119" s="150"/>
      <c r="AN119" s="150"/>
      <c r="AO119" s="150"/>
      <c r="AP119" s="150"/>
      <c r="AQ119" s="150"/>
      <c r="AR119" s="150">
        <v>2.5825936932324529</v>
      </c>
      <c r="AS119" s="150">
        <v>2.3644470303805232</v>
      </c>
      <c r="AT119" s="150">
        <v>2.1841042411445568</v>
      </c>
      <c r="AU119" s="150">
        <v>2.0037614519085905</v>
      </c>
      <c r="AV119" s="150">
        <v>1.8234186626726241</v>
      </c>
      <c r="AW119" s="150">
        <v>1.6430758734366577</v>
      </c>
      <c r="AX119" s="150">
        <v>1.4627330842006916</v>
      </c>
      <c r="AY119" s="150">
        <v>1.3251296026492281</v>
      </c>
      <c r="AZ119" s="150">
        <v>1.1875261210977646</v>
      </c>
      <c r="BA119" s="150">
        <v>1.0499226395463011</v>
      </c>
      <c r="BB119" s="150">
        <v>0.91231915799483754</v>
      </c>
      <c r="BC119" s="150">
        <v>0.77471567644337413</v>
      </c>
      <c r="BD119" s="150">
        <v>0.73848971057150481</v>
      </c>
      <c r="BE119" s="150">
        <v>0.70226374469963548</v>
      </c>
      <c r="BF119" s="150">
        <v>0.66603777882776616</v>
      </c>
      <c r="BG119" s="150">
        <v>0.62981181295589683</v>
      </c>
      <c r="BH119" s="150">
        <v>0.59358584708402751</v>
      </c>
      <c r="BI119" s="150">
        <v>0.55735988121215818</v>
      </c>
      <c r="BJ119" s="150">
        <v>0.52113391534028886</v>
      </c>
      <c r="BK119" s="150">
        <v>0.48490794946841953</v>
      </c>
      <c r="BL119" s="150">
        <v>0.4486819835965502</v>
      </c>
      <c r="BM119" s="150">
        <v>0.41245601772468088</v>
      </c>
      <c r="BN119" s="150">
        <v>0.37623005185281155</v>
      </c>
      <c r="BO119" s="150">
        <v>0.34000408598094223</v>
      </c>
      <c r="BP119" s="150">
        <v>0.3037781201090729</v>
      </c>
      <c r="BQ119" s="150">
        <v>0.26755215423720358</v>
      </c>
      <c r="BR119" s="150">
        <v>0.23132618836533422</v>
      </c>
      <c r="BS119" s="150">
        <v>0.19510022249346487</v>
      </c>
      <c r="BT119" s="150">
        <v>0.15887425662159552</v>
      </c>
      <c r="BU119" s="150">
        <v>0.12264829074972616</v>
      </c>
      <c r="BV119" s="150">
        <v>8.642232487785681E-2</v>
      </c>
      <c r="BW119" s="150">
        <v>5.0196359005987075E-2</v>
      </c>
      <c r="BX119" s="157"/>
      <c r="BY119" s="157"/>
      <c r="BZ119" s="157"/>
      <c r="CA119" s="157"/>
      <c r="CB119" s="157"/>
      <c r="CC119" s="157"/>
      <c r="CD119" s="157"/>
      <c r="CE119" s="160"/>
      <c r="CF119" s="160"/>
      <c r="CG119" s="160"/>
      <c r="CH119" s="160"/>
      <c r="CI119" s="160"/>
      <c r="CJ119" s="160"/>
      <c r="CK119" s="160"/>
      <c r="CL119" s="160"/>
      <c r="CM119" s="160"/>
      <c r="CN119" s="160"/>
      <c r="CO119" s="160"/>
      <c r="CP119" s="160"/>
      <c r="CQ119" s="160"/>
      <c r="CR119" s="160"/>
      <c r="CS119" s="160"/>
      <c r="CT119" s="160"/>
      <c r="CU119" s="160"/>
      <c r="CV119" s="160"/>
      <c r="CW119" s="160"/>
      <c r="CX119" s="160"/>
      <c r="CY119" s="160"/>
      <c r="CZ119" s="160"/>
      <c r="DA119" s="160"/>
      <c r="DB119" s="160"/>
      <c r="DC119" s="160"/>
      <c r="DD119" s="160"/>
      <c r="DE119" s="160"/>
      <c r="DF119" s="160"/>
      <c r="DG119" s="160"/>
      <c r="DH119" s="160"/>
      <c r="DI119" s="160"/>
      <c r="DJ119" s="160"/>
      <c r="DK119" s="160"/>
      <c r="DL119" s="160"/>
      <c r="DM119" s="160"/>
      <c r="DN119" s="160"/>
      <c r="DO119" s="160"/>
      <c r="DP119" s="160"/>
      <c r="DQ119" s="160"/>
      <c r="DR119" s="160"/>
      <c r="DS119" s="160"/>
      <c r="DT119" s="160"/>
      <c r="DU119" s="160"/>
      <c r="DV119" s="160"/>
      <c r="DW119" s="160"/>
      <c r="DX119" s="160"/>
      <c r="DY119" s="160"/>
      <c r="DZ119" s="160"/>
      <c r="EA119" s="160"/>
      <c r="EB119" s="160"/>
      <c r="EC119" s="160"/>
      <c r="ED119" s="160"/>
      <c r="EE119" s="160"/>
      <c r="EF119" s="160"/>
      <c r="EG119" s="160"/>
      <c r="EH119" s="160"/>
      <c r="EI119" s="160"/>
      <c r="EJ119" s="160"/>
      <c r="EK119" s="160"/>
      <c r="EL119" s="160"/>
      <c r="EM119" s="160"/>
      <c r="EN119" s="160"/>
      <c r="EO119" s="160"/>
      <c r="EP119" s="160"/>
      <c r="EQ119" s="160"/>
      <c r="ER119" s="160"/>
      <c r="ES119" s="160"/>
      <c r="ET119" s="160"/>
      <c r="EU119" s="160"/>
      <c r="EV119" s="160"/>
      <c r="EW119" s="160"/>
      <c r="EX119" s="160"/>
      <c r="EY119" s="160"/>
      <c r="EZ119" s="160"/>
      <c r="FA119" s="160"/>
      <c r="FB119" s="160"/>
      <c r="FC119" s="160"/>
      <c r="FD119" s="160"/>
      <c r="FE119" s="160"/>
      <c r="FF119" s="160"/>
      <c r="FG119" s="160"/>
      <c r="FH119" s="160"/>
      <c r="FI119" s="160"/>
      <c r="FJ119" s="160"/>
      <c r="FK119" s="160"/>
      <c r="FL119" s="160"/>
      <c r="FM119" s="160"/>
      <c r="FN119" s="160"/>
      <c r="FO119" s="160"/>
      <c r="FP119" s="160"/>
      <c r="FQ119" s="160"/>
      <c r="FR119" s="160"/>
      <c r="FS119" s="160"/>
      <c r="FT119" s="160"/>
      <c r="FU119" s="160"/>
      <c r="FV119" s="160"/>
      <c r="FW119" s="160"/>
      <c r="FX119" s="160"/>
      <c r="FY119" s="160"/>
      <c r="FZ119" s="160"/>
      <c r="GA119" s="160"/>
      <c r="GB119" s="160"/>
      <c r="GC119" s="160"/>
      <c r="GD119" s="160"/>
      <c r="GE119" s="160"/>
      <c r="GF119" s="160"/>
      <c r="GG119" s="160"/>
      <c r="GH119" s="160"/>
      <c r="GI119" s="160"/>
      <c r="GJ119" s="160"/>
      <c r="GK119" s="160"/>
      <c r="GL119" s="160"/>
      <c r="GM119" s="160"/>
      <c r="GN119" s="160"/>
      <c r="GO119" s="160"/>
      <c r="GP119" s="160"/>
      <c r="GQ119" s="160"/>
      <c r="GR119" s="160"/>
      <c r="GS119" s="160"/>
      <c r="GT119" s="160"/>
      <c r="GU119" s="160"/>
      <c r="GV119" s="160"/>
      <c r="GW119" s="160"/>
      <c r="GX119" s="160"/>
      <c r="GY119" s="160"/>
      <c r="GZ119" s="160"/>
      <c r="HA119" s="160"/>
      <c r="HB119" s="160"/>
      <c r="HC119" s="160"/>
      <c r="HD119" s="160"/>
      <c r="HE119" s="160"/>
      <c r="HF119" s="160"/>
      <c r="HG119" s="160"/>
      <c r="HH119" s="160"/>
      <c r="HI119" s="160"/>
      <c r="HJ119" s="160"/>
      <c r="HK119" s="160"/>
      <c r="HL119" s="160"/>
      <c r="HM119" s="160"/>
      <c r="HN119" s="160"/>
      <c r="HO119" s="160"/>
      <c r="HP119" s="160"/>
      <c r="HQ119" s="160"/>
      <c r="HR119" s="160"/>
      <c r="HS119" s="160"/>
      <c r="HT119" s="160"/>
      <c r="HU119" s="160"/>
      <c r="HV119" s="160"/>
      <c r="HW119" s="160"/>
      <c r="HX119" s="160"/>
      <c r="HY119" s="160"/>
      <c r="HZ119" s="160"/>
      <c r="IA119" s="160"/>
      <c r="IB119" s="160"/>
      <c r="IC119" s="160"/>
      <c r="ID119" s="160"/>
      <c r="IE119" s="160"/>
      <c r="IF119" s="160"/>
      <c r="IG119" s="160"/>
      <c r="IH119" s="160"/>
      <c r="II119" s="160"/>
      <c r="IJ119" s="160"/>
      <c r="IK119" s="160"/>
      <c r="IL119" s="160"/>
      <c r="IM119" s="160"/>
      <c r="IN119" s="160"/>
      <c r="IO119" s="160"/>
      <c r="IP119" s="160"/>
      <c r="IQ119" s="160"/>
      <c r="IR119" s="160"/>
      <c r="IS119" s="160"/>
      <c r="IT119" s="160"/>
      <c r="IU119" s="160"/>
      <c r="IV119" s="160"/>
      <c r="IW119" s="160"/>
      <c r="IX119" s="160"/>
      <c r="IY119" s="160"/>
      <c r="IZ119" s="160"/>
      <c r="JA119" s="160"/>
      <c r="JB119" s="160"/>
      <c r="JC119" s="160"/>
      <c r="JD119" s="160"/>
      <c r="JE119" s="160"/>
      <c r="JF119" s="160"/>
      <c r="JG119" s="160"/>
      <c r="JH119" s="160"/>
      <c r="JI119" s="160"/>
      <c r="JJ119" s="160"/>
      <c r="JK119" s="160"/>
      <c r="JL119" s="160"/>
      <c r="JM119" s="160"/>
      <c r="JN119" s="160"/>
      <c r="JO119" s="160"/>
      <c r="JP119" s="160"/>
      <c r="JQ119" s="160"/>
      <c r="JR119" s="160"/>
      <c r="JS119" s="160"/>
      <c r="JT119" s="160"/>
      <c r="JU119" s="160"/>
      <c r="JV119" s="160"/>
      <c r="JW119" s="160"/>
      <c r="JX119" s="160"/>
      <c r="JY119" s="160"/>
      <c r="JZ119" s="160"/>
      <c r="KA119" s="160"/>
      <c r="KB119" s="160"/>
      <c r="KC119" s="160"/>
      <c r="KD119" s="160"/>
      <c r="KE119" s="160"/>
      <c r="KF119" s="160"/>
      <c r="KG119" s="160"/>
      <c r="KH119" s="160"/>
      <c r="KI119" s="160"/>
      <c r="KJ119" s="160"/>
      <c r="KK119" s="160"/>
      <c r="KL119" s="160"/>
      <c r="KM119" s="160"/>
      <c r="KN119" s="160"/>
      <c r="KO119" s="160"/>
      <c r="KP119" s="160"/>
      <c r="KQ119" s="160"/>
      <c r="KR119" s="160"/>
      <c r="KS119" s="160"/>
      <c r="KT119" s="160"/>
      <c r="KU119" s="160"/>
      <c r="KV119" s="160"/>
      <c r="KW119" s="160"/>
      <c r="KX119" s="160"/>
      <c r="KY119" s="160"/>
      <c r="KZ119" s="160"/>
      <c r="LA119" s="160"/>
      <c r="LB119" s="160"/>
      <c r="LC119" s="160"/>
      <c r="LD119" s="160"/>
      <c r="LE119" s="160"/>
      <c r="LF119" s="160"/>
      <c r="LG119" s="160"/>
      <c r="LH119" s="160"/>
      <c r="LI119" s="160"/>
      <c r="LJ119" s="160"/>
      <c r="LK119" s="160"/>
      <c r="LL119" s="160"/>
      <c r="LM119" s="160"/>
      <c r="LN119" s="160"/>
      <c r="LO119" s="160"/>
      <c r="LP119" s="160"/>
      <c r="LQ119" s="160"/>
      <c r="LR119" s="160"/>
      <c r="LS119" s="160"/>
      <c r="LT119" s="160"/>
      <c r="LU119" s="160"/>
    </row>
    <row r="120" spans="1:333" s="44" customFormat="1" ht="15">
      <c r="A120" s="349"/>
      <c r="B120" s="417"/>
      <c r="C120" s="321" t="s">
        <v>304</v>
      </c>
      <c r="D120" s="152" t="s">
        <v>12</v>
      </c>
      <c r="E120" s="8" t="s">
        <v>13</v>
      </c>
      <c r="F120" s="38" t="s">
        <v>325</v>
      </c>
      <c r="G120" s="21" t="s">
        <v>335</v>
      </c>
      <c r="H120" s="257" t="s">
        <v>336</v>
      </c>
      <c r="I120" s="33" t="s">
        <v>216</v>
      </c>
      <c r="J120" s="34" t="s">
        <v>40</v>
      </c>
      <c r="K120" s="35" t="s">
        <v>73</v>
      </c>
      <c r="L120" s="35" t="s">
        <v>159</v>
      </c>
      <c r="M120" s="174"/>
      <c r="N120" s="223"/>
      <c r="O120" s="190">
        <v>4.7960256042801186E-2</v>
      </c>
      <c r="P120" s="78">
        <v>4.6837680328651946E-2</v>
      </c>
      <c r="Q120" s="78">
        <v>4.7315372121906944E-2</v>
      </c>
      <c r="R120" s="78">
        <v>4.97993694468329E-2</v>
      </c>
      <c r="S120" s="78">
        <v>5.0372599598738896E-2</v>
      </c>
      <c r="T120" s="78">
        <v>0.20485812553740326</v>
      </c>
      <c r="U120" s="78">
        <v>0.21438807681284033</v>
      </c>
      <c r="V120" s="78">
        <v>0.23454667048820102</v>
      </c>
      <c r="W120" s="78">
        <v>0.22757237030667812</v>
      </c>
      <c r="X120" s="78">
        <v>0.24906850100315273</v>
      </c>
      <c r="Y120" s="78">
        <v>0.37724556362130757</v>
      </c>
      <c r="Z120" s="78">
        <v>0.43907885639794747</v>
      </c>
      <c r="AA120" s="78">
        <v>0.55553613530787371</v>
      </c>
      <c r="AB120" s="78">
        <v>0.62658895706793449</v>
      </c>
      <c r="AC120" s="78">
        <v>0.66956875836824892</v>
      </c>
      <c r="AD120" s="78">
        <v>0.40023472520586306</v>
      </c>
      <c r="AE120" s="78">
        <v>0.35086879935849258</v>
      </c>
      <c r="AF120" s="78">
        <v>0.5008841680500361</v>
      </c>
      <c r="AG120" s="78">
        <v>0.53354305524712675</v>
      </c>
      <c r="AH120" s="78">
        <v>0.65545028841162079</v>
      </c>
      <c r="AI120" s="78">
        <v>0.58385160769434663</v>
      </c>
      <c r="AJ120" s="78">
        <v>0.66409464915315741</v>
      </c>
      <c r="AK120" s="78">
        <v>0.69444515700127085</v>
      </c>
      <c r="AL120" s="78">
        <v>0.70403068853913298</v>
      </c>
      <c r="AM120" s="78">
        <v>0.79940634968437274</v>
      </c>
      <c r="AN120" s="78">
        <v>0.80246644854137561</v>
      </c>
      <c r="AO120" s="78">
        <v>0.89404814873214644</v>
      </c>
      <c r="AP120" s="78">
        <v>0.93485883413700277</v>
      </c>
      <c r="AQ120" s="203"/>
      <c r="AR120" s="78"/>
      <c r="AS120" s="78"/>
      <c r="AT120" s="78"/>
      <c r="AU120" s="78"/>
      <c r="AV120" s="78"/>
      <c r="AW120" s="78"/>
      <c r="AX120" s="78"/>
      <c r="AY120" s="78"/>
      <c r="AZ120" s="78"/>
      <c r="BA120" s="78"/>
      <c r="BB120" s="35"/>
      <c r="BC120" s="35"/>
      <c r="BD120" s="35"/>
      <c r="BE120" s="35"/>
      <c r="BF120" s="35"/>
      <c r="BG120" s="35"/>
      <c r="BH120" s="35"/>
      <c r="BI120" s="35"/>
      <c r="BJ120" s="35"/>
      <c r="BK120" s="35"/>
      <c r="BL120" s="35"/>
      <c r="BM120" s="35"/>
      <c r="BN120" s="35"/>
      <c r="BO120" s="35"/>
      <c r="BP120" s="35"/>
      <c r="BQ120" s="35"/>
      <c r="BR120" s="35"/>
      <c r="BS120" s="35"/>
      <c r="BT120" s="35"/>
      <c r="BU120" s="35"/>
      <c r="BV120" s="35"/>
      <c r="BW120" s="35"/>
      <c r="BX120" s="157"/>
      <c r="BY120" s="157"/>
      <c r="BZ120" s="157"/>
      <c r="CA120" s="157"/>
      <c r="CB120" s="157"/>
      <c r="CC120" s="157"/>
      <c r="CD120" s="157"/>
      <c r="CE120" s="160"/>
      <c r="CF120" s="160"/>
      <c r="CG120" s="160"/>
      <c r="CH120" s="160"/>
      <c r="CI120" s="160"/>
      <c r="CJ120" s="160"/>
      <c r="CK120" s="160"/>
      <c r="CL120" s="160"/>
      <c r="CM120" s="160"/>
      <c r="CN120" s="160"/>
      <c r="CO120" s="160"/>
      <c r="CP120" s="160"/>
      <c r="CQ120" s="160"/>
      <c r="CR120" s="160"/>
      <c r="CS120" s="160"/>
      <c r="CT120" s="160"/>
      <c r="CU120" s="160"/>
      <c r="CV120" s="160"/>
      <c r="CW120" s="160"/>
      <c r="CX120" s="160"/>
      <c r="CY120" s="160"/>
      <c r="CZ120" s="160"/>
      <c r="DA120" s="160"/>
      <c r="DB120" s="160"/>
      <c r="DC120" s="160"/>
      <c r="DD120" s="160"/>
      <c r="DE120" s="160"/>
      <c r="DF120" s="160"/>
      <c r="DG120" s="160"/>
      <c r="DH120" s="160"/>
      <c r="DI120" s="160"/>
      <c r="DJ120" s="160"/>
      <c r="DK120" s="160"/>
      <c r="DL120" s="160"/>
      <c r="DM120" s="160"/>
      <c r="DN120" s="160"/>
      <c r="DO120" s="160"/>
      <c r="DP120" s="160"/>
      <c r="DQ120" s="160"/>
      <c r="DR120" s="160"/>
      <c r="DS120" s="160"/>
      <c r="DT120" s="160"/>
      <c r="DU120" s="160"/>
      <c r="DV120" s="160"/>
      <c r="DW120" s="160"/>
      <c r="DX120" s="160"/>
      <c r="DY120" s="160"/>
      <c r="DZ120" s="160"/>
      <c r="EA120" s="160"/>
      <c r="EB120" s="160"/>
      <c r="EC120" s="160"/>
      <c r="ED120" s="160"/>
      <c r="EE120" s="160"/>
      <c r="EF120" s="160"/>
      <c r="EG120" s="160"/>
      <c r="EH120" s="160"/>
      <c r="EI120" s="160"/>
      <c r="EJ120" s="160"/>
      <c r="EK120" s="160"/>
      <c r="EL120" s="160"/>
      <c r="EM120" s="160"/>
      <c r="EN120" s="160"/>
      <c r="EO120" s="160"/>
      <c r="EP120" s="160"/>
      <c r="EQ120" s="160"/>
      <c r="ER120" s="160"/>
      <c r="ES120" s="160"/>
      <c r="ET120" s="160"/>
      <c r="EU120" s="160"/>
      <c r="EV120" s="160"/>
      <c r="EW120" s="160"/>
      <c r="EX120" s="160"/>
      <c r="EY120" s="160"/>
      <c r="EZ120" s="160"/>
      <c r="FA120" s="160"/>
      <c r="FB120" s="160"/>
      <c r="FC120" s="160"/>
      <c r="FD120" s="160"/>
      <c r="FE120" s="160"/>
      <c r="FF120" s="160"/>
      <c r="FG120" s="160"/>
      <c r="FH120" s="160"/>
      <c r="FI120" s="160"/>
      <c r="FJ120" s="160"/>
      <c r="FK120" s="160"/>
      <c r="FL120" s="160"/>
      <c r="FM120" s="160"/>
      <c r="FN120" s="160"/>
      <c r="FO120" s="160"/>
      <c r="FP120" s="160"/>
      <c r="FQ120" s="160"/>
      <c r="FR120" s="160"/>
      <c r="FS120" s="160"/>
      <c r="FT120" s="160"/>
      <c r="FU120" s="160"/>
      <c r="FV120" s="160"/>
      <c r="FW120" s="160"/>
      <c r="FX120" s="160"/>
      <c r="FY120" s="160"/>
      <c r="FZ120" s="160"/>
      <c r="GA120" s="160"/>
      <c r="GB120" s="160"/>
      <c r="GC120" s="160"/>
      <c r="GD120" s="160"/>
      <c r="GE120" s="160"/>
      <c r="GF120" s="160"/>
      <c r="GG120" s="160"/>
      <c r="GH120" s="160"/>
      <c r="GI120" s="160"/>
      <c r="GJ120" s="160"/>
      <c r="GK120" s="160"/>
      <c r="GL120" s="160"/>
      <c r="GM120" s="160"/>
      <c r="GN120" s="160"/>
      <c r="GO120" s="160"/>
      <c r="GP120" s="160"/>
      <c r="GQ120" s="160"/>
      <c r="GR120" s="160"/>
      <c r="GS120" s="160"/>
      <c r="GT120" s="160"/>
      <c r="GU120" s="160"/>
      <c r="GV120" s="160"/>
      <c r="GW120" s="160"/>
      <c r="GX120" s="160"/>
      <c r="GY120" s="160"/>
      <c r="GZ120" s="160"/>
      <c r="HA120" s="160"/>
      <c r="HB120" s="160"/>
      <c r="HC120" s="160"/>
      <c r="HD120" s="160"/>
      <c r="HE120" s="160"/>
      <c r="HF120" s="160"/>
      <c r="HG120" s="160"/>
      <c r="HH120" s="160"/>
      <c r="HI120" s="160"/>
      <c r="HJ120" s="160"/>
      <c r="HK120" s="160"/>
      <c r="HL120" s="160"/>
      <c r="HM120" s="160"/>
      <c r="HN120" s="160"/>
      <c r="HO120" s="160"/>
      <c r="HP120" s="160"/>
      <c r="HQ120" s="160"/>
      <c r="HR120" s="160"/>
      <c r="HS120" s="160"/>
      <c r="HT120" s="160"/>
      <c r="HU120" s="160"/>
      <c r="HV120" s="160"/>
      <c r="HW120" s="160"/>
      <c r="HX120" s="160"/>
      <c r="HY120" s="160"/>
      <c r="HZ120" s="160"/>
      <c r="IA120" s="160"/>
      <c r="IB120" s="160"/>
      <c r="IC120" s="160"/>
      <c r="ID120" s="160"/>
      <c r="IE120" s="160"/>
      <c r="IF120" s="160"/>
      <c r="IG120" s="160"/>
      <c r="IH120" s="160"/>
      <c r="II120" s="160"/>
      <c r="IJ120" s="160"/>
      <c r="IK120" s="160"/>
      <c r="IL120" s="160"/>
      <c r="IM120" s="160"/>
      <c r="IN120" s="160"/>
      <c r="IO120" s="160"/>
      <c r="IP120" s="160"/>
      <c r="IQ120" s="160"/>
      <c r="IR120" s="160"/>
      <c r="IS120" s="160"/>
      <c r="IT120" s="160"/>
      <c r="IU120" s="160"/>
      <c r="IV120" s="160"/>
      <c r="IW120" s="160"/>
      <c r="IX120" s="160"/>
      <c r="IY120" s="160"/>
      <c r="IZ120" s="160"/>
      <c r="JA120" s="160"/>
      <c r="JB120" s="160"/>
      <c r="JC120" s="160"/>
      <c r="JD120" s="160"/>
      <c r="JE120" s="160"/>
      <c r="JF120" s="160"/>
      <c r="JG120" s="160"/>
      <c r="JH120" s="160"/>
      <c r="JI120" s="160"/>
      <c r="JJ120" s="160"/>
      <c r="JK120" s="160"/>
      <c r="JL120" s="160"/>
      <c r="JM120" s="160"/>
      <c r="JN120" s="160"/>
      <c r="JO120" s="160"/>
      <c r="JP120" s="160"/>
      <c r="JQ120" s="160"/>
      <c r="JR120" s="160"/>
      <c r="JS120" s="160"/>
      <c r="JT120" s="160"/>
      <c r="JU120" s="160"/>
      <c r="JV120" s="160"/>
      <c r="JW120" s="160"/>
      <c r="JX120" s="160"/>
      <c r="JY120" s="160"/>
      <c r="JZ120" s="160"/>
      <c r="KA120" s="160"/>
      <c r="KB120" s="160"/>
      <c r="KC120" s="160"/>
      <c r="KD120" s="160"/>
      <c r="KE120" s="160"/>
      <c r="KF120" s="160"/>
      <c r="KG120" s="160"/>
      <c r="KH120" s="160"/>
      <c r="KI120" s="160"/>
      <c r="KJ120" s="160"/>
      <c r="KK120" s="160"/>
      <c r="KL120" s="160"/>
      <c r="KM120" s="160"/>
      <c r="KN120" s="160"/>
      <c r="KO120" s="160"/>
      <c r="KP120" s="160"/>
      <c r="KQ120" s="160"/>
      <c r="KR120" s="160"/>
      <c r="KS120" s="160"/>
      <c r="KT120" s="160"/>
      <c r="KU120" s="160"/>
      <c r="KV120" s="160"/>
      <c r="KW120" s="160"/>
      <c r="KX120" s="160"/>
      <c r="KY120" s="160"/>
      <c r="KZ120" s="160"/>
      <c r="LA120" s="160"/>
      <c r="LB120" s="160"/>
      <c r="LC120" s="160"/>
      <c r="LD120" s="160"/>
      <c r="LE120" s="160"/>
      <c r="LF120" s="160"/>
      <c r="LG120" s="160"/>
      <c r="LH120" s="160"/>
      <c r="LI120" s="160"/>
      <c r="LJ120" s="160"/>
      <c r="LK120" s="160"/>
      <c r="LL120" s="160"/>
      <c r="LM120" s="160"/>
      <c r="LN120" s="160"/>
      <c r="LO120" s="160"/>
      <c r="LP120" s="160"/>
      <c r="LQ120" s="160"/>
      <c r="LR120" s="160"/>
      <c r="LS120" s="160"/>
      <c r="LT120" s="160"/>
      <c r="LU120" s="160"/>
    </row>
    <row r="121" spans="1:333" s="44" customFormat="1" ht="12.75" hidden="1" customHeight="1">
      <c r="A121" s="349"/>
      <c r="B121" s="417"/>
      <c r="C121" s="321"/>
      <c r="D121" s="152" t="s">
        <v>15</v>
      </c>
      <c r="E121" s="8" t="s">
        <v>13</v>
      </c>
      <c r="F121" s="38" t="s">
        <v>82</v>
      </c>
      <c r="G121" s="38"/>
      <c r="H121" s="256"/>
      <c r="I121" s="33" t="s">
        <v>216</v>
      </c>
      <c r="J121" s="34" t="s">
        <v>40</v>
      </c>
      <c r="K121" s="35" t="s">
        <v>73</v>
      </c>
      <c r="L121" s="35" t="s">
        <v>159</v>
      </c>
      <c r="M121" s="174"/>
      <c r="N121" s="223"/>
      <c r="O121" s="190"/>
      <c r="P121" s="78"/>
      <c r="Q121" s="78"/>
      <c r="R121" s="78"/>
      <c r="S121" s="78"/>
      <c r="T121" s="78"/>
      <c r="U121" s="78"/>
      <c r="V121" s="78"/>
      <c r="W121" s="78"/>
      <c r="X121" s="78"/>
      <c r="Y121" s="78"/>
      <c r="Z121" s="78"/>
      <c r="AA121" s="78"/>
      <c r="AB121" s="78"/>
      <c r="AC121" s="78"/>
      <c r="AD121" s="78"/>
      <c r="AE121" s="78"/>
      <c r="AF121" s="78"/>
      <c r="AG121" s="78"/>
      <c r="AH121" s="78"/>
      <c r="AI121" s="78"/>
      <c r="AJ121" s="78"/>
      <c r="AK121" s="78"/>
      <c r="AL121" s="78"/>
      <c r="AM121" s="78"/>
      <c r="AN121" s="78"/>
      <c r="AO121" s="78"/>
      <c r="AP121" s="78"/>
      <c r="AQ121" s="78"/>
      <c r="AR121" s="78"/>
      <c r="AS121" s="78"/>
      <c r="AT121" s="78"/>
      <c r="AU121" s="78"/>
      <c r="AV121" s="78"/>
      <c r="AW121" s="78"/>
      <c r="AX121" s="78"/>
      <c r="AY121" s="78"/>
      <c r="AZ121" s="78"/>
      <c r="BA121" s="78"/>
      <c r="BB121" s="35"/>
      <c r="BC121" s="35"/>
      <c r="BD121" s="35"/>
      <c r="BE121" s="35"/>
      <c r="BF121" s="35"/>
      <c r="BG121" s="35"/>
      <c r="BH121" s="35"/>
      <c r="BI121" s="35"/>
      <c r="BJ121" s="35"/>
      <c r="BK121" s="35"/>
      <c r="BL121" s="35"/>
      <c r="BM121" s="35"/>
      <c r="BN121" s="35"/>
      <c r="BO121" s="35"/>
      <c r="BP121" s="35"/>
      <c r="BQ121" s="35"/>
      <c r="BR121" s="35"/>
      <c r="BS121" s="35"/>
      <c r="BT121" s="35"/>
      <c r="BU121" s="35"/>
      <c r="BV121" s="35"/>
      <c r="BW121" s="35"/>
      <c r="BX121" s="157"/>
      <c r="BY121" s="157"/>
      <c r="BZ121" s="157"/>
      <c r="CA121" s="157"/>
      <c r="CB121" s="157"/>
      <c r="CC121" s="157"/>
      <c r="CD121" s="157"/>
      <c r="CE121" s="160"/>
      <c r="CF121" s="160"/>
      <c r="CG121" s="160"/>
      <c r="CH121" s="160"/>
      <c r="CI121" s="160"/>
      <c r="CJ121" s="160"/>
      <c r="CK121" s="160"/>
      <c r="CL121" s="160"/>
      <c r="CM121" s="160"/>
      <c r="CN121" s="160"/>
      <c r="CO121" s="160"/>
      <c r="CP121" s="160"/>
      <c r="CQ121" s="160"/>
      <c r="CR121" s="160"/>
      <c r="CS121" s="160"/>
      <c r="CT121" s="160"/>
      <c r="CU121" s="160"/>
      <c r="CV121" s="160"/>
      <c r="CW121" s="160"/>
      <c r="CX121" s="160"/>
      <c r="CY121" s="160"/>
      <c r="CZ121" s="160"/>
      <c r="DA121" s="160"/>
      <c r="DB121" s="160"/>
      <c r="DC121" s="160"/>
      <c r="DD121" s="160"/>
      <c r="DE121" s="160"/>
      <c r="DF121" s="160"/>
      <c r="DG121" s="160"/>
      <c r="DH121" s="160"/>
      <c r="DI121" s="160"/>
      <c r="DJ121" s="160"/>
      <c r="DK121" s="160"/>
      <c r="DL121" s="160"/>
      <c r="DM121" s="160"/>
      <c r="DN121" s="160"/>
      <c r="DO121" s="160"/>
      <c r="DP121" s="160"/>
      <c r="DQ121" s="160"/>
      <c r="DR121" s="160"/>
      <c r="DS121" s="160"/>
      <c r="DT121" s="160"/>
      <c r="DU121" s="160"/>
      <c r="DV121" s="160"/>
      <c r="DW121" s="160"/>
      <c r="DX121" s="160"/>
      <c r="DY121" s="160"/>
      <c r="DZ121" s="160"/>
      <c r="EA121" s="160"/>
      <c r="EB121" s="160"/>
      <c r="EC121" s="160"/>
      <c r="ED121" s="160"/>
      <c r="EE121" s="160"/>
      <c r="EF121" s="160"/>
      <c r="EG121" s="160"/>
      <c r="EH121" s="160"/>
      <c r="EI121" s="160"/>
      <c r="EJ121" s="160"/>
      <c r="EK121" s="160"/>
      <c r="EL121" s="160"/>
      <c r="EM121" s="160"/>
      <c r="EN121" s="160"/>
      <c r="EO121" s="160"/>
      <c r="EP121" s="160"/>
      <c r="EQ121" s="160"/>
      <c r="ER121" s="160"/>
      <c r="ES121" s="160"/>
      <c r="ET121" s="160"/>
      <c r="EU121" s="160"/>
      <c r="EV121" s="160"/>
      <c r="EW121" s="160"/>
      <c r="EX121" s="160"/>
      <c r="EY121" s="160"/>
      <c r="EZ121" s="160"/>
      <c r="FA121" s="160"/>
      <c r="FB121" s="160"/>
      <c r="FC121" s="160"/>
      <c r="FD121" s="160"/>
      <c r="FE121" s="160"/>
      <c r="FF121" s="160"/>
      <c r="FG121" s="160"/>
      <c r="FH121" s="160"/>
      <c r="FI121" s="160"/>
      <c r="FJ121" s="160"/>
      <c r="FK121" s="160"/>
      <c r="FL121" s="160"/>
      <c r="FM121" s="160"/>
      <c r="FN121" s="160"/>
      <c r="FO121" s="160"/>
      <c r="FP121" s="160"/>
      <c r="FQ121" s="160"/>
      <c r="FR121" s="160"/>
      <c r="FS121" s="160"/>
      <c r="FT121" s="160"/>
      <c r="FU121" s="160"/>
      <c r="FV121" s="160"/>
      <c r="FW121" s="160"/>
      <c r="FX121" s="160"/>
      <c r="FY121" s="160"/>
      <c r="FZ121" s="160"/>
      <c r="GA121" s="160"/>
      <c r="GB121" s="160"/>
      <c r="GC121" s="160"/>
      <c r="GD121" s="160"/>
      <c r="GE121" s="160"/>
      <c r="GF121" s="160"/>
      <c r="GG121" s="160"/>
      <c r="GH121" s="160"/>
      <c r="GI121" s="160"/>
      <c r="GJ121" s="160"/>
      <c r="GK121" s="160"/>
      <c r="GL121" s="160"/>
      <c r="GM121" s="160"/>
      <c r="GN121" s="160"/>
      <c r="GO121" s="160"/>
      <c r="GP121" s="160"/>
      <c r="GQ121" s="160"/>
      <c r="GR121" s="160"/>
      <c r="GS121" s="160"/>
      <c r="GT121" s="160"/>
      <c r="GU121" s="160"/>
      <c r="GV121" s="160"/>
      <c r="GW121" s="160"/>
      <c r="GX121" s="160"/>
      <c r="GY121" s="160"/>
      <c r="GZ121" s="160"/>
      <c r="HA121" s="160"/>
      <c r="HB121" s="160"/>
      <c r="HC121" s="160"/>
      <c r="HD121" s="160"/>
      <c r="HE121" s="160"/>
      <c r="HF121" s="160"/>
      <c r="HG121" s="160"/>
      <c r="HH121" s="160"/>
      <c r="HI121" s="160"/>
      <c r="HJ121" s="160"/>
      <c r="HK121" s="160"/>
      <c r="HL121" s="160"/>
      <c r="HM121" s="160"/>
      <c r="HN121" s="160"/>
      <c r="HO121" s="160"/>
      <c r="HP121" s="160"/>
      <c r="HQ121" s="160"/>
      <c r="HR121" s="160"/>
      <c r="HS121" s="160"/>
      <c r="HT121" s="160"/>
      <c r="HU121" s="160"/>
      <c r="HV121" s="160"/>
      <c r="HW121" s="160"/>
      <c r="HX121" s="160"/>
      <c r="HY121" s="160"/>
      <c r="HZ121" s="160"/>
      <c r="IA121" s="160"/>
      <c r="IB121" s="160"/>
      <c r="IC121" s="160"/>
      <c r="ID121" s="160"/>
      <c r="IE121" s="160"/>
      <c r="IF121" s="160"/>
      <c r="IG121" s="160"/>
      <c r="IH121" s="160"/>
      <c r="II121" s="160"/>
      <c r="IJ121" s="160"/>
      <c r="IK121" s="160"/>
      <c r="IL121" s="160"/>
      <c r="IM121" s="160"/>
      <c r="IN121" s="160"/>
      <c r="IO121" s="160"/>
      <c r="IP121" s="160"/>
      <c r="IQ121" s="160"/>
      <c r="IR121" s="160"/>
      <c r="IS121" s="160"/>
      <c r="IT121" s="160"/>
      <c r="IU121" s="160"/>
      <c r="IV121" s="160"/>
      <c r="IW121" s="160"/>
      <c r="IX121" s="160"/>
      <c r="IY121" s="160"/>
      <c r="IZ121" s="160"/>
      <c r="JA121" s="160"/>
      <c r="JB121" s="160"/>
      <c r="JC121" s="160"/>
      <c r="JD121" s="160"/>
      <c r="JE121" s="160"/>
      <c r="JF121" s="160"/>
      <c r="JG121" s="160"/>
      <c r="JH121" s="160"/>
      <c r="JI121" s="160"/>
      <c r="JJ121" s="160"/>
      <c r="JK121" s="160"/>
      <c r="JL121" s="160"/>
      <c r="JM121" s="160"/>
      <c r="JN121" s="160"/>
      <c r="JO121" s="160"/>
      <c r="JP121" s="160"/>
      <c r="JQ121" s="160"/>
      <c r="JR121" s="160"/>
      <c r="JS121" s="160"/>
      <c r="JT121" s="160"/>
      <c r="JU121" s="160"/>
      <c r="JV121" s="160"/>
      <c r="JW121" s="160"/>
      <c r="JX121" s="160"/>
      <c r="JY121" s="160"/>
      <c r="JZ121" s="160"/>
      <c r="KA121" s="160"/>
      <c r="KB121" s="160"/>
      <c r="KC121" s="160"/>
      <c r="KD121" s="160"/>
      <c r="KE121" s="160"/>
      <c r="KF121" s="160"/>
      <c r="KG121" s="160"/>
      <c r="KH121" s="160"/>
      <c r="KI121" s="160"/>
      <c r="KJ121" s="160"/>
      <c r="KK121" s="160"/>
      <c r="KL121" s="160"/>
      <c r="KM121" s="160"/>
      <c r="KN121" s="160"/>
      <c r="KO121" s="160"/>
      <c r="KP121" s="160"/>
      <c r="KQ121" s="160"/>
      <c r="KR121" s="160"/>
      <c r="KS121" s="160"/>
      <c r="KT121" s="160"/>
      <c r="KU121" s="160"/>
      <c r="KV121" s="160"/>
      <c r="KW121" s="160"/>
      <c r="KX121" s="160"/>
      <c r="KY121" s="160"/>
      <c r="KZ121" s="160"/>
      <c r="LA121" s="160"/>
      <c r="LB121" s="160"/>
      <c r="LC121" s="160"/>
      <c r="LD121" s="160"/>
      <c r="LE121" s="160"/>
      <c r="LF121" s="160"/>
      <c r="LG121" s="160"/>
      <c r="LH121" s="160"/>
      <c r="LI121" s="160"/>
      <c r="LJ121" s="160"/>
      <c r="LK121" s="160"/>
      <c r="LL121" s="160"/>
      <c r="LM121" s="160"/>
      <c r="LN121" s="160"/>
      <c r="LO121" s="160"/>
      <c r="LP121" s="160"/>
      <c r="LQ121" s="160"/>
      <c r="LR121" s="160"/>
      <c r="LS121" s="160"/>
      <c r="LT121" s="160"/>
      <c r="LU121" s="160"/>
    </row>
    <row r="122" spans="1:333" s="43" customFormat="1" ht="25.5">
      <c r="A122" s="349"/>
      <c r="B122" s="417"/>
      <c r="C122" s="40" t="s">
        <v>305</v>
      </c>
      <c r="D122" s="11" t="s">
        <v>48</v>
      </c>
      <c r="E122" s="11" t="s">
        <v>49</v>
      </c>
      <c r="F122" s="41"/>
      <c r="G122" s="252"/>
      <c r="H122" s="269"/>
      <c r="I122" s="60" t="s">
        <v>216</v>
      </c>
      <c r="J122" s="42" t="s">
        <v>40</v>
      </c>
      <c r="K122" s="42" t="s">
        <v>75</v>
      </c>
      <c r="L122" s="42" t="s">
        <v>159</v>
      </c>
      <c r="M122" s="172" t="s">
        <v>213</v>
      </c>
      <c r="N122" s="310" t="s">
        <v>376</v>
      </c>
      <c r="O122" s="193"/>
      <c r="P122" s="71"/>
      <c r="Q122" s="71"/>
      <c r="R122" s="71"/>
      <c r="S122" s="71"/>
      <c r="T122" s="71"/>
      <c r="U122" s="71"/>
      <c r="V122" s="71"/>
      <c r="W122" s="71"/>
      <c r="X122" s="71"/>
      <c r="Y122" s="71"/>
      <c r="Z122" s="71"/>
      <c r="AA122" s="71"/>
      <c r="AB122" s="71"/>
      <c r="AC122" s="71"/>
      <c r="AD122" s="71"/>
      <c r="AE122" s="71"/>
      <c r="AF122" s="71"/>
      <c r="AG122" s="71"/>
      <c r="AH122" s="71"/>
      <c r="AI122" s="71"/>
      <c r="AJ122" s="71"/>
      <c r="AK122" s="71"/>
      <c r="AL122" s="71"/>
      <c r="AM122" s="71"/>
      <c r="AN122" s="71">
        <v>1.5569376205182577</v>
      </c>
      <c r="AO122" s="71">
        <v>1.7904782635959964</v>
      </c>
      <c r="AP122" s="71">
        <v>2.0240189066737351</v>
      </c>
      <c r="AQ122" s="71">
        <v>2.2575595497514733</v>
      </c>
      <c r="AR122" s="71">
        <v>2.491100192829212</v>
      </c>
      <c r="AS122" s="71">
        <v>2.7246408359069507</v>
      </c>
      <c r="AT122" s="71">
        <v>2.8024877169328635</v>
      </c>
      <c r="AU122" s="71">
        <v>2.8803345979587767</v>
      </c>
      <c r="AV122" s="71">
        <v>2.9581814789846894</v>
      </c>
      <c r="AW122" s="71">
        <v>3.0360283600106026</v>
      </c>
      <c r="AX122" s="71">
        <v>3.1138752410365154</v>
      </c>
      <c r="AY122" s="71">
        <v>3.1917221220624281</v>
      </c>
      <c r="AZ122" s="71">
        <v>3.2695690030883413</v>
      </c>
      <c r="BA122" s="71">
        <v>3.3474158841142541</v>
      </c>
      <c r="BB122" s="71">
        <v>3.4252627651401673</v>
      </c>
      <c r="BC122" s="71">
        <v>3.50310964616608</v>
      </c>
      <c r="BD122" s="71">
        <v>3.658803408217906</v>
      </c>
      <c r="BE122" s="71">
        <v>3.8144971702697319</v>
      </c>
      <c r="BF122" s="71">
        <v>3.9701909323215574</v>
      </c>
      <c r="BG122" s="71">
        <v>4.1258846943733838</v>
      </c>
      <c r="BH122" s="71">
        <v>4.2815784564252093</v>
      </c>
      <c r="BI122" s="42"/>
      <c r="BJ122" s="42"/>
      <c r="BK122" s="42"/>
      <c r="BL122" s="42"/>
      <c r="BM122" s="42"/>
      <c r="BN122" s="42"/>
      <c r="BO122" s="42"/>
      <c r="BP122" s="42"/>
      <c r="BQ122" s="42"/>
      <c r="BR122" s="42"/>
      <c r="BS122" s="42"/>
      <c r="BT122" s="42"/>
      <c r="BU122" s="42"/>
      <c r="BV122" s="42"/>
      <c r="BW122" s="42"/>
      <c r="BX122" s="157"/>
      <c r="BY122" s="157"/>
      <c r="BZ122" s="157"/>
      <c r="CA122" s="157"/>
      <c r="CB122" s="157"/>
      <c r="CC122" s="157"/>
      <c r="CD122" s="157"/>
      <c r="CE122" s="160"/>
      <c r="CF122" s="160"/>
      <c r="CG122" s="160"/>
      <c r="CH122" s="160"/>
      <c r="CI122" s="160"/>
      <c r="CJ122" s="160"/>
      <c r="CK122" s="160"/>
      <c r="CL122" s="160"/>
      <c r="CM122" s="160"/>
      <c r="CN122" s="160"/>
      <c r="CO122" s="160"/>
      <c r="CP122" s="160"/>
      <c r="CQ122" s="160"/>
      <c r="CR122" s="160"/>
      <c r="CS122" s="160"/>
      <c r="CT122" s="160"/>
      <c r="CU122" s="160"/>
      <c r="CV122" s="160"/>
      <c r="CW122" s="160"/>
      <c r="CX122" s="160"/>
      <c r="CY122" s="160"/>
      <c r="CZ122" s="160"/>
      <c r="DA122" s="160"/>
      <c r="DB122" s="160"/>
      <c r="DC122" s="160"/>
      <c r="DD122" s="160"/>
      <c r="DE122" s="160"/>
      <c r="DF122" s="160"/>
      <c r="DG122" s="160"/>
      <c r="DH122" s="160"/>
      <c r="DI122" s="160"/>
      <c r="DJ122" s="160"/>
      <c r="DK122" s="160"/>
      <c r="DL122" s="160"/>
      <c r="DM122" s="160"/>
      <c r="DN122" s="160"/>
      <c r="DO122" s="160"/>
      <c r="DP122" s="160"/>
      <c r="DQ122" s="160"/>
      <c r="DR122" s="160"/>
      <c r="DS122" s="160"/>
      <c r="DT122" s="160"/>
      <c r="DU122" s="160"/>
      <c r="DV122" s="160"/>
      <c r="DW122" s="160"/>
      <c r="DX122" s="160"/>
      <c r="DY122" s="160"/>
      <c r="DZ122" s="160"/>
      <c r="EA122" s="160"/>
      <c r="EB122" s="160"/>
      <c r="EC122" s="160"/>
      <c r="ED122" s="160"/>
      <c r="EE122" s="160"/>
      <c r="EF122" s="160"/>
      <c r="EG122" s="160"/>
      <c r="EH122" s="160"/>
      <c r="EI122" s="160"/>
      <c r="EJ122" s="160"/>
      <c r="EK122" s="160"/>
      <c r="EL122" s="160"/>
      <c r="EM122" s="160"/>
      <c r="EN122" s="160"/>
      <c r="EO122" s="160"/>
      <c r="EP122" s="160"/>
      <c r="EQ122" s="160"/>
      <c r="ER122" s="160"/>
      <c r="ES122" s="160"/>
      <c r="ET122" s="160"/>
      <c r="EU122" s="160"/>
      <c r="EV122" s="160"/>
      <c r="EW122" s="160"/>
      <c r="EX122" s="160"/>
      <c r="EY122" s="160"/>
      <c r="EZ122" s="160"/>
      <c r="FA122" s="160"/>
      <c r="FB122" s="160"/>
      <c r="FC122" s="160"/>
      <c r="FD122" s="160"/>
      <c r="FE122" s="160"/>
      <c r="FF122" s="160"/>
      <c r="FG122" s="160"/>
      <c r="FH122" s="160"/>
      <c r="FI122" s="160"/>
      <c r="FJ122" s="160"/>
      <c r="FK122" s="160"/>
      <c r="FL122" s="160"/>
      <c r="FM122" s="160"/>
      <c r="FN122" s="160"/>
      <c r="FO122" s="160"/>
      <c r="FP122" s="160"/>
      <c r="FQ122" s="160"/>
      <c r="FR122" s="160"/>
      <c r="FS122" s="160"/>
      <c r="FT122" s="160"/>
      <c r="FU122" s="160"/>
      <c r="FV122" s="160"/>
      <c r="FW122" s="160"/>
      <c r="FX122" s="160"/>
      <c r="FY122" s="160"/>
      <c r="FZ122" s="160"/>
      <c r="GA122" s="160"/>
      <c r="GB122" s="160"/>
      <c r="GC122" s="160"/>
      <c r="GD122" s="160"/>
      <c r="GE122" s="160"/>
      <c r="GF122" s="160"/>
      <c r="GG122" s="160"/>
      <c r="GH122" s="160"/>
      <c r="GI122" s="160"/>
      <c r="GJ122" s="160"/>
      <c r="GK122" s="160"/>
      <c r="GL122" s="160"/>
      <c r="GM122" s="160"/>
      <c r="GN122" s="160"/>
      <c r="GO122" s="160"/>
      <c r="GP122" s="160"/>
      <c r="GQ122" s="160"/>
      <c r="GR122" s="160"/>
      <c r="GS122" s="160"/>
      <c r="GT122" s="160"/>
      <c r="GU122" s="160"/>
      <c r="GV122" s="160"/>
      <c r="GW122" s="160"/>
      <c r="GX122" s="160"/>
      <c r="GY122" s="160"/>
      <c r="GZ122" s="160"/>
      <c r="HA122" s="160"/>
      <c r="HB122" s="160"/>
      <c r="HC122" s="160"/>
      <c r="HD122" s="160"/>
      <c r="HE122" s="160"/>
      <c r="HF122" s="160"/>
      <c r="HG122" s="160"/>
      <c r="HH122" s="160"/>
      <c r="HI122" s="160"/>
      <c r="HJ122" s="160"/>
      <c r="HK122" s="160"/>
      <c r="HL122" s="160"/>
      <c r="HM122" s="160"/>
      <c r="HN122" s="160"/>
      <c r="HO122" s="160"/>
      <c r="HP122" s="160"/>
      <c r="HQ122" s="160"/>
      <c r="HR122" s="160"/>
      <c r="HS122" s="160"/>
      <c r="HT122" s="160"/>
      <c r="HU122" s="160"/>
      <c r="HV122" s="160"/>
      <c r="HW122" s="160"/>
      <c r="HX122" s="160"/>
      <c r="HY122" s="160"/>
      <c r="HZ122" s="160"/>
      <c r="IA122" s="160"/>
      <c r="IB122" s="160"/>
      <c r="IC122" s="160"/>
      <c r="ID122" s="160"/>
      <c r="IE122" s="160"/>
      <c r="IF122" s="160"/>
      <c r="IG122" s="160"/>
      <c r="IH122" s="160"/>
      <c r="II122" s="160"/>
      <c r="IJ122" s="160"/>
      <c r="IK122" s="160"/>
      <c r="IL122" s="160"/>
      <c r="IM122" s="160"/>
      <c r="IN122" s="160"/>
      <c r="IO122" s="160"/>
      <c r="IP122" s="160"/>
      <c r="IQ122" s="160"/>
      <c r="IR122" s="160"/>
      <c r="IS122" s="160"/>
      <c r="IT122" s="160"/>
      <c r="IU122" s="160"/>
      <c r="IV122" s="160"/>
      <c r="IW122" s="160"/>
      <c r="IX122" s="160"/>
      <c r="IY122" s="160"/>
      <c r="IZ122" s="160"/>
      <c r="JA122" s="160"/>
      <c r="JB122" s="160"/>
      <c r="JC122" s="160"/>
      <c r="JD122" s="160"/>
      <c r="JE122" s="160"/>
      <c r="JF122" s="160"/>
      <c r="JG122" s="160"/>
      <c r="JH122" s="160"/>
      <c r="JI122" s="160"/>
      <c r="JJ122" s="160"/>
      <c r="JK122" s="160"/>
      <c r="JL122" s="160"/>
      <c r="JM122" s="160"/>
      <c r="JN122" s="160"/>
      <c r="JO122" s="160"/>
      <c r="JP122" s="160"/>
      <c r="JQ122" s="160"/>
      <c r="JR122" s="160"/>
      <c r="JS122" s="160"/>
      <c r="JT122" s="160"/>
      <c r="JU122" s="160"/>
      <c r="JV122" s="160"/>
      <c r="JW122" s="160"/>
      <c r="JX122" s="160"/>
      <c r="JY122" s="160"/>
      <c r="JZ122" s="160"/>
      <c r="KA122" s="160"/>
      <c r="KB122" s="160"/>
      <c r="KC122" s="160"/>
      <c r="KD122" s="160"/>
      <c r="KE122" s="160"/>
      <c r="KF122" s="160"/>
      <c r="KG122" s="160"/>
      <c r="KH122" s="160"/>
      <c r="KI122" s="160"/>
      <c r="KJ122" s="160"/>
      <c r="KK122" s="160"/>
      <c r="KL122" s="160"/>
      <c r="KM122" s="160"/>
      <c r="KN122" s="160"/>
      <c r="KO122" s="160"/>
      <c r="KP122" s="160"/>
      <c r="KQ122" s="160"/>
      <c r="KR122" s="160"/>
      <c r="KS122" s="160"/>
      <c r="KT122" s="160"/>
      <c r="KU122" s="160"/>
      <c r="KV122" s="160"/>
      <c r="KW122" s="160"/>
      <c r="KX122" s="160"/>
      <c r="KY122" s="160"/>
      <c r="KZ122" s="160"/>
      <c r="LA122" s="160"/>
      <c r="LB122" s="160"/>
      <c r="LC122" s="160"/>
      <c r="LD122" s="160"/>
      <c r="LE122" s="160"/>
      <c r="LF122" s="160"/>
      <c r="LG122" s="160"/>
      <c r="LH122" s="160"/>
      <c r="LI122" s="160"/>
      <c r="LJ122" s="160"/>
      <c r="LK122" s="160"/>
      <c r="LL122" s="160"/>
      <c r="LM122" s="160"/>
      <c r="LN122" s="160"/>
      <c r="LO122" s="160"/>
      <c r="LP122" s="160"/>
      <c r="LQ122" s="160"/>
      <c r="LR122" s="160"/>
      <c r="LS122" s="160"/>
      <c r="LT122" s="160"/>
      <c r="LU122" s="160"/>
    </row>
    <row r="123" spans="1:333" s="43" customFormat="1" ht="25.5">
      <c r="A123" s="349"/>
      <c r="B123" s="417"/>
      <c r="C123" s="298" t="s">
        <v>351</v>
      </c>
      <c r="D123" s="287"/>
      <c r="E123" s="287"/>
      <c r="F123" s="288"/>
      <c r="G123" s="289"/>
      <c r="H123" s="290"/>
      <c r="I123" s="291"/>
      <c r="J123" s="149"/>
      <c r="K123" s="149"/>
      <c r="L123" s="149"/>
      <c r="M123" s="175"/>
      <c r="N123" s="311" t="s">
        <v>375</v>
      </c>
      <c r="O123" s="192"/>
      <c r="P123" s="150"/>
      <c r="Q123" s="150"/>
      <c r="R123" s="150"/>
      <c r="S123" s="150"/>
      <c r="T123" s="150"/>
      <c r="U123" s="150"/>
      <c r="V123" s="150"/>
      <c r="W123" s="150"/>
      <c r="X123" s="150"/>
      <c r="Y123" s="150"/>
      <c r="Z123" s="150"/>
      <c r="AA123" s="150"/>
      <c r="AB123" s="150"/>
      <c r="AC123" s="150"/>
      <c r="AD123" s="150"/>
      <c r="AE123" s="150"/>
      <c r="AF123" s="150"/>
      <c r="AG123" s="150"/>
      <c r="AH123" s="150"/>
      <c r="AI123" s="150"/>
      <c r="AJ123" s="150"/>
      <c r="AK123" s="150"/>
      <c r="AL123" s="150"/>
      <c r="AM123" s="150"/>
      <c r="AN123" s="150"/>
      <c r="AO123" s="150"/>
      <c r="AP123" s="150"/>
      <c r="AQ123" s="150"/>
      <c r="AR123" s="150">
        <v>1.2518489774358965</v>
      </c>
      <c r="AS123" s="150">
        <v>1.3641946096595268</v>
      </c>
      <c r="AT123" s="150">
        <v>1.4785277360031424</v>
      </c>
      <c r="AU123" s="150">
        <v>1.5928608623467579</v>
      </c>
      <c r="AV123" s="150">
        <v>1.7071939886903735</v>
      </c>
      <c r="AW123" s="150">
        <v>1.8215271150339891</v>
      </c>
      <c r="AX123" s="150">
        <v>1.9358602413776049</v>
      </c>
      <c r="AY123" s="150">
        <v>2.0125047175480963</v>
      </c>
      <c r="AZ123" s="150">
        <v>2.0891491937185878</v>
      </c>
      <c r="BA123" s="150">
        <v>2.1657936698890792</v>
      </c>
      <c r="BB123" s="150">
        <v>2.2424381460595706</v>
      </c>
      <c r="BC123" s="150">
        <v>2.3190826222300625</v>
      </c>
      <c r="BD123" s="150">
        <v>2.3108523337896947</v>
      </c>
      <c r="BE123" s="150">
        <v>2.3026220453493269</v>
      </c>
      <c r="BF123" s="150">
        <v>2.2943917569089591</v>
      </c>
      <c r="BG123" s="150">
        <v>2.2861614684685914</v>
      </c>
      <c r="BH123" s="150">
        <v>2.2779311800282236</v>
      </c>
      <c r="BI123" s="150">
        <v>2.2697008915878558</v>
      </c>
      <c r="BJ123" s="150">
        <v>2.261470603147488</v>
      </c>
      <c r="BK123" s="150">
        <v>2.2532403147071203</v>
      </c>
      <c r="BL123" s="150">
        <v>2.2450100262667525</v>
      </c>
      <c r="BM123" s="150">
        <v>2.2367797378263847</v>
      </c>
      <c r="BN123" s="150">
        <v>2.228549449386017</v>
      </c>
      <c r="BO123" s="150">
        <v>2.2203191609456492</v>
      </c>
      <c r="BP123" s="150">
        <v>2.2120888725052814</v>
      </c>
      <c r="BQ123" s="150">
        <v>2.2038585840649136</v>
      </c>
      <c r="BR123" s="150">
        <v>2.1956282956245459</v>
      </c>
      <c r="BS123" s="150">
        <v>2.1873980071841781</v>
      </c>
      <c r="BT123" s="150">
        <v>2.1791677187438103</v>
      </c>
      <c r="BU123" s="150">
        <v>2.1709374303034426</v>
      </c>
      <c r="BV123" s="150">
        <v>2.1627071418630748</v>
      </c>
      <c r="BW123" s="150">
        <v>2.1544768534227052</v>
      </c>
      <c r="BX123" s="157"/>
      <c r="BY123" s="157"/>
      <c r="BZ123" s="157"/>
      <c r="CA123" s="157"/>
      <c r="CB123" s="157"/>
      <c r="CC123" s="157"/>
      <c r="CD123" s="157"/>
      <c r="CE123" s="160"/>
      <c r="CF123" s="160"/>
      <c r="CG123" s="160"/>
      <c r="CH123" s="160"/>
      <c r="CI123" s="160"/>
      <c r="CJ123" s="160"/>
      <c r="CK123" s="160"/>
      <c r="CL123" s="160"/>
      <c r="CM123" s="160"/>
      <c r="CN123" s="160"/>
      <c r="CO123" s="160"/>
      <c r="CP123" s="160"/>
      <c r="CQ123" s="160"/>
      <c r="CR123" s="160"/>
      <c r="CS123" s="160"/>
      <c r="CT123" s="160"/>
      <c r="CU123" s="160"/>
      <c r="CV123" s="160"/>
      <c r="CW123" s="160"/>
      <c r="CX123" s="160"/>
      <c r="CY123" s="160"/>
      <c r="CZ123" s="160"/>
      <c r="DA123" s="160"/>
      <c r="DB123" s="160"/>
      <c r="DC123" s="160"/>
      <c r="DD123" s="160"/>
      <c r="DE123" s="160"/>
      <c r="DF123" s="160"/>
      <c r="DG123" s="160"/>
      <c r="DH123" s="160"/>
      <c r="DI123" s="160"/>
      <c r="DJ123" s="160"/>
      <c r="DK123" s="160"/>
      <c r="DL123" s="160"/>
      <c r="DM123" s="160"/>
      <c r="DN123" s="160"/>
      <c r="DO123" s="160"/>
      <c r="DP123" s="160"/>
      <c r="DQ123" s="160"/>
      <c r="DR123" s="160"/>
      <c r="DS123" s="160"/>
      <c r="DT123" s="160"/>
      <c r="DU123" s="160"/>
      <c r="DV123" s="160"/>
      <c r="DW123" s="160"/>
      <c r="DX123" s="160"/>
      <c r="DY123" s="160"/>
      <c r="DZ123" s="160"/>
      <c r="EA123" s="160"/>
      <c r="EB123" s="160"/>
      <c r="EC123" s="160"/>
      <c r="ED123" s="160"/>
      <c r="EE123" s="160"/>
      <c r="EF123" s="160"/>
      <c r="EG123" s="160"/>
      <c r="EH123" s="160"/>
      <c r="EI123" s="160"/>
      <c r="EJ123" s="160"/>
      <c r="EK123" s="160"/>
      <c r="EL123" s="160"/>
      <c r="EM123" s="160"/>
      <c r="EN123" s="160"/>
      <c r="EO123" s="160"/>
      <c r="EP123" s="160"/>
      <c r="EQ123" s="160"/>
      <c r="ER123" s="160"/>
      <c r="ES123" s="160"/>
      <c r="ET123" s="160"/>
      <c r="EU123" s="160"/>
      <c r="EV123" s="160"/>
      <c r="EW123" s="160"/>
      <c r="EX123" s="160"/>
      <c r="EY123" s="160"/>
      <c r="EZ123" s="160"/>
      <c r="FA123" s="160"/>
      <c r="FB123" s="160"/>
      <c r="FC123" s="160"/>
      <c r="FD123" s="160"/>
      <c r="FE123" s="160"/>
      <c r="FF123" s="160"/>
      <c r="FG123" s="160"/>
      <c r="FH123" s="160"/>
      <c r="FI123" s="160"/>
      <c r="FJ123" s="160"/>
      <c r="FK123" s="160"/>
      <c r="FL123" s="160"/>
      <c r="FM123" s="160"/>
      <c r="FN123" s="160"/>
      <c r="FO123" s="160"/>
      <c r="FP123" s="160"/>
      <c r="FQ123" s="160"/>
      <c r="FR123" s="160"/>
      <c r="FS123" s="160"/>
      <c r="FT123" s="160"/>
      <c r="FU123" s="160"/>
      <c r="FV123" s="160"/>
      <c r="FW123" s="160"/>
      <c r="FX123" s="160"/>
      <c r="FY123" s="160"/>
      <c r="FZ123" s="160"/>
      <c r="GA123" s="160"/>
      <c r="GB123" s="160"/>
      <c r="GC123" s="160"/>
      <c r="GD123" s="160"/>
      <c r="GE123" s="160"/>
      <c r="GF123" s="160"/>
      <c r="GG123" s="160"/>
      <c r="GH123" s="160"/>
      <c r="GI123" s="160"/>
      <c r="GJ123" s="160"/>
      <c r="GK123" s="160"/>
      <c r="GL123" s="160"/>
      <c r="GM123" s="160"/>
      <c r="GN123" s="160"/>
      <c r="GO123" s="160"/>
      <c r="GP123" s="160"/>
      <c r="GQ123" s="160"/>
      <c r="GR123" s="160"/>
      <c r="GS123" s="160"/>
      <c r="GT123" s="160"/>
      <c r="GU123" s="160"/>
      <c r="GV123" s="160"/>
      <c r="GW123" s="160"/>
      <c r="GX123" s="160"/>
      <c r="GY123" s="160"/>
      <c r="GZ123" s="160"/>
      <c r="HA123" s="160"/>
      <c r="HB123" s="160"/>
      <c r="HC123" s="160"/>
      <c r="HD123" s="160"/>
      <c r="HE123" s="160"/>
      <c r="HF123" s="160"/>
      <c r="HG123" s="160"/>
      <c r="HH123" s="160"/>
      <c r="HI123" s="160"/>
      <c r="HJ123" s="160"/>
      <c r="HK123" s="160"/>
      <c r="HL123" s="160"/>
      <c r="HM123" s="160"/>
      <c r="HN123" s="160"/>
      <c r="HO123" s="160"/>
      <c r="HP123" s="160"/>
      <c r="HQ123" s="160"/>
      <c r="HR123" s="160"/>
      <c r="HS123" s="160"/>
      <c r="HT123" s="160"/>
      <c r="HU123" s="160"/>
      <c r="HV123" s="160"/>
      <c r="HW123" s="160"/>
      <c r="HX123" s="160"/>
      <c r="HY123" s="160"/>
      <c r="HZ123" s="160"/>
      <c r="IA123" s="160"/>
      <c r="IB123" s="160"/>
      <c r="IC123" s="160"/>
      <c r="ID123" s="160"/>
      <c r="IE123" s="160"/>
      <c r="IF123" s="160"/>
      <c r="IG123" s="160"/>
      <c r="IH123" s="160"/>
      <c r="II123" s="160"/>
      <c r="IJ123" s="160"/>
      <c r="IK123" s="160"/>
      <c r="IL123" s="160"/>
      <c r="IM123" s="160"/>
      <c r="IN123" s="160"/>
      <c r="IO123" s="160"/>
      <c r="IP123" s="160"/>
      <c r="IQ123" s="160"/>
      <c r="IR123" s="160"/>
      <c r="IS123" s="160"/>
      <c r="IT123" s="160"/>
      <c r="IU123" s="160"/>
      <c r="IV123" s="160"/>
      <c r="IW123" s="160"/>
      <c r="IX123" s="160"/>
      <c r="IY123" s="160"/>
      <c r="IZ123" s="160"/>
      <c r="JA123" s="160"/>
      <c r="JB123" s="160"/>
      <c r="JC123" s="160"/>
      <c r="JD123" s="160"/>
      <c r="JE123" s="160"/>
      <c r="JF123" s="160"/>
      <c r="JG123" s="160"/>
      <c r="JH123" s="160"/>
      <c r="JI123" s="160"/>
      <c r="JJ123" s="160"/>
      <c r="JK123" s="160"/>
      <c r="JL123" s="160"/>
      <c r="JM123" s="160"/>
      <c r="JN123" s="160"/>
      <c r="JO123" s="160"/>
      <c r="JP123" s="160"/>
      <c r="JQ123" s="160"/>
      <c r="JR123" s="160"/>
      <c r="JS123" s="160"/>
      <c r="JT123" s="160"/>
      <c r="JU123" s="160"/>
      <c r="JV123" s="160"/>
      <c r="JW123" s="160"/>
      <c r="JX123" s="160"/>
      <c r="JY123" s="160"/>
      <c r="JZ123" s="160"/>
      <c r="KA123" s="160"/>
      <c r="KB123" s="160"/>
      <c r="KC123" s="160"/>
      <c r="KD123" s="160"/>
      <c r="KE123" s="160"/>
      <c r="KF123" s="160"/>
      <c r="KG123" s="160"/>
      <c r="KH123" s="160"/>
      <c r="KI123" s="160"/>
      <c r="KJ123" s="160"/>
      <c r="KK123" s="160"/>
      <c r="KL123" s="160"/>
      <c r="KM123" s="160"/>
      <c r="KN123" s="160"/>
      <c r="KO123" s="160"/>
      <c r="KP123" s="160"/>
      <c r="KQ123" s="160"/>
      <c r="KR123" s="160"/>
      <c r="KS123" s="160"/>
      <c r="KT123" s="160"/>
      <c r="KU123" s="160"/>
      <c r="KV123" s="160"/>
      <c r="KW123" s="160"/>
      <c r="KX123" s="160"/>
      <c r="KY123" s="160"/>
      <c r="KZ123" s="160"/>
      <c r="LA123" s="160"/>
      <c r="LB123" s="160"/>
      <c r="LC123" s="160"/>
      <c r="LD123" s="160"/>
      <c r="LE123" s="160"/>
      <c r="LF123" s="160"/>
      <c r="LG123" s="160"/>
      <c r="LH123" s="160"/>
      <c r="LI123" s="160"/>
      <c r="LJ123" s="160"/>
      <c r="LK123" s="160"/>
      <c r="LL123" s="160"/>
      <c r="LM123" s="160"/>
      <c r="LN123" s="160"/>
      <c r="LO123" s="160"/>
      <c r="LP123" s="160"/>
      <c r="LQ123" s="160"/>
      <c r="LR123" s="160"/>
      <c r="LS123" s="160"/>
      <c r="LT123" s="160"/>
      <c r="LU123" s="160"/>
    </row>
    <row r="124" spans="1:333" s="39" customFormat="1" ht="15">
      <c r="A124" s="349"/>
      <c r="B124" s="417"/>
      <c r="C124" s="385" t="s">
        <v>306</v>
      </c>
      <c r="D124" s="152" t="s">
        <v>12</v>
      </c>
      <c r="E124" s="8" t="s">
        <v>13</v>
      </c>
      <c r="F124" s="38" t="s">
        <v>325</v>
      </c>
      <c r="G124" s="21" t="s">
        <v>335</v>
      </c>
      <c r="H124" s="257" t="s">
        <v>336</v>
      </c>
      <c r="I124" s="33" t="s">
        <v>216</v>
      </c>
      <c r="J124" s="34" t="s">
        <v>40</v>
      </c>
      <c r="K124" s="35" t="s">
        <v>73</v>
      </c>
      <c r="L124" s="35" t="s">
        <v>159</v>
      </c>
      <c r="M124" s="174"/>
      <c r="N124" s="223"/>
      <c r="O124" s="190"/>
      <c r="P124" s="78"/>
      <c r="Q124" s="78"/>
      <c r="R124" s="78"/>
      <c r="S124" s="78"/>
      <c r="T124" s="78"/>
      <c r="U124" s="78"/>
      <c r="V124" s="78"/>
      <c r="W124" s="78"/>
      <c r="X124" s="78"/>
      <c r="Y124" s="78"/>
      <c r="Z124" s="78"/>
      <c r="AA124" s="78"/>
      <c r="AB124" s="78"/>
      <c r="AC124" s="78"/>
      <c r="AD124" s="78"/>
      <c r="AE124" s="78"/>
      <c r="AF124" s="78">
        <v>0.73786024471871681</v>
      </c>
      <c r="AG124" s="78">
        <v>0.77147046636023087</v>
      </c>
      <c r="AH124" s="78">
        <v>0.68012926078588487</v>
      </c>
      <c r="AI124" s="78">
        <v>0.68940548965533255</v>
      </c>
      <c r="AJ124" s="78">
        <v>0.71778125502495749</v>
      </c>
      <c r="AK124" s="78">
        <v>0.68395100567635381</v>
      </c>
      <c r="AL124" s="78">
        <v>0.69696431832699512</v>
      </c>
      <c r="AM124" s="78">
        <v>0.76752499519597306</v>
      </c>
      <c r="AN124" s="78">
        <v>0.79173060207545132</v>
      </c>
      <c r="AO124" s="78">
        <v>0.82326956251248506</v>
      </c>
      <c r="AP124" s="78">
        <v>0.8821404620295209</v>
      </c>
      <c r="AQ124" s="204"/>
      <c r="AR124" s="78"/>
      <c r="AS124" s="78"/>
      <c r="AT124" s="78"/>
      <c r="AU124" s="78"/>
      <c r="AV124" s="78"/>
      <c r="AW124" s="78"/>
      <c r="AX124" s="78"/>
      <c r="AY124" s="78"/>
      <c r="AZ124" s="78"/>
      <c r="BA124" s="78"/>
      <c r="BB124" s="35"/>
      <c r="BC124" s="78"/>
      <c r="BD124" s="78"/>
      <c r="BE124" s="78"/>
      <c r="BF124" s="78"/>
      <c r="BG124" s="78"/>
      <c r="BH124" s="78"/>
      <c r="BI124" s="35"/>
      <c r="BJ124" s="35"/>
      <c r="BK124" s="35"/>
      <c r="BL124" s="35"/>
      <c r="BM124" s="35"/>
      <c r="BN124" s="35"/>
      <c r="BO124" s="35"/>
      <c r="BP124" s="35"/>
      <c r="BQ124" s="35"/>
      <c r="BR124" s="35"/>
      <c r="BS124" s="35"/>
      <c r="BT124" s="35"/>
      <c r="BU124" s="35"/>
      <c r="BV124" s="35"/>
      <c r="BW124" s="35"/>
      <c r="BX124" s="157"/>
      <c r="BY124" s="157"/>
      <c r="BZ124" s="157"/>
      <c r="CA124" s="157"/>
      <c r="CB124" s="157"/>
      <c r="CC124" s="157"/>
      <c r="CD124" s="157"/>
      <c r="CE124" s="121"/>
      <c r="CF124" s="121"/>
      <c r="CG124" s="121"/>
      <c r="CH124" s="121"/>
      <c r="CI124" s="121"/>
      <c r="CJ124" s="121"/>
      <c r="CK124" s="121"/>
      <c r="CL124" s="121"/>
      <c r="CM124" s="121"/>
      <c r="CN124" s="121"/>
      <c r="CO124" s="121"/>
      <c r="CP124" s="121"/>
      <c r="CQ124" s="121"/>
      <c r="CR124" s="121"/>
      <c r="CS124" s="121"/>
      <c r="CT124" s="121"/>
      <c r="CU124" s="121"/>
      <c r="CV124" s="121"/>
      <c r="CW124" s="121"/>
      <c r="CX124" s="121"/>
      <c r="CY124" s="121"/>
      <c r="CZ124" s="121"/>
      <c r="DA124" s="121"/>
      <c r="DB124" s="121"/>
      <c r="DC124" s="121"/>
      <c r="DD124" s="121"/>
      <c r="DE124" s="121"/>
      <c r="DF124" s="121"/>
      <c r="DG124" s="121"/>
      <c r="DH124" s="121"/>
      <c r="DI124" s="121"/>
      <c r="DJ124" s="121"/>
      <c r="DK124" s="121"/>
      <c r="DL124" s="121"/>
      <c r="DM124" s="121"/>
      <c r="DN124" s="121"/>
      <c r="DO124" s="121"/>
      <c r="DP124" s="121"/>
      <c r="DQ124" s="121"/>
      <c r="DR124" s="121"/>
      <c r="DS124" s="121"/>
      <c r="DT124" s="121"/>
      <c r="DU124" s="121"/>
      <c r="DV124" s="121"/>
      <c r="DW124" s="121"/>
      <c r="DX124" s="121"/>
      <c r="DY124" s="121"/>
      <c r="DZ124" s="121"/>
      <c r="EA124" s="121"/>
      <c r="EB124" s="121"/>
      <c r="EC124" s="121"/>
      <c r="ED124" s="121"/>
      <c r="EE124" s="121"/>
      <c r="EF124" s="121"/>
      <c r="EG124" s="121"/>
      <c r="EH124" s="121"/>
      <c r="EI124" s="121"/>
      <c r="EJ124" s="121"/>
      <c r="EK124" s="121"/>
      <c r="EL124" s="121"/>
      <c r="EM124" s="121"/>
      <c r="EN124" s="121"/>
      <c r="EO124" s="121"/>
      <c r="EP124" s="121"/>
      <c r="EQ124" s="121"/>
      <c r="ER124" s="121"/>
      <c r="ES124" s="121"/>
      <c r="ET124" s="121"/>
      <c r="EU124" s="121"/>
      <c r="EV124" s="121"/>
      <c r="EW124" s="121"/>
      <c r="EX124" s="121"/>
      <c r="EY124" s="121"/>
      <c r="EZ124" s="121"/>
      <c r="FA124" s="121"/>
      <c r="FB124" s="121"/>
      <c r="FC124" s="121"/>
      <c r="FD124" s="121"/>
      <c r="FE124" s="121"/>
      <c r="FF124" s="121"/>
      <c r="FG124" s="121"/>
      <c r="FH124" s="121"/>
      <c r="FI124" s="121"/>
      <c r="FJ124" s="121"/>
      <c r="FK124" s="121"/>
      <c r="FL124" s="121"/>
      <c r="FM124" s="121"/>
      <c r="FN124" s="121"/>
      <c r="FO124" s="121"/>
      <c r="FP124" s="121"/>
      <c r="FQ124" s="121"/>
      <c r="FR124" s="121"/>
      <c r="FS124" s="121"/>
      <c r="FT124" s="121"/>
      <c r="FU124" s="121"/>
      <c r="FV124" s="121"/>
      <c r="FW124" s="121"/>
      <c r="FX124" s="121"/>
      <c r="FY124" s="121"/>
      <c r="FZ124" s="121"/>
      <c r="GA124" s="121"/>
      <c r="GB124" s="121"/>
      <c r="GC124" s="121"/>
      <c r="GD124" s="121"/>
      <c r="GE124" s="121"/>
      <c r="GF124" s="121"/>
      <c r="GG124" s="121"/>
      <c r="GH124" s="121"/>
      <c r="GI124" s="121"/>
      <c r="GJ124" s="121"/>
      <c r="GK124" s="121"/>
      <c r="GL124" s="121"/>
      <c r="GM124" s="121"/>
      <c r="GN124" s="121"/>
      <c r="GO124" s="121"/>
      <c r="GP124" s="121"/>
      <c r="GQ124" s="121"/>
      <c r="GR124" s="121"/>
      <c r="GS124" s="121"/>
      <c r="GT124" s="121"/>
      <c r="GU124" s="121"/>
      <c r="GV124" s="121"/>
      <c r="GW124" s="121"/>
      <c r="GX124" s="121"/>
      <c r="GY124" s="121"/>
      <c r="GZ124" s="121"/>
      <c r="HA124" s="121"/>
      <c r="HB124" s="121"/>
      <c r="HC124" s="121"/>
      <c r="HD124" s="121"/>
      <c r="HE124" s="121"/>
      <c r="HF124" s="121"/>
      <c r="HG124" s="121"/>
      <c r="HH124" s="121"/>
      <c r="HI124" s="121"/>
      <c r="HJ124" s="121"/>
      <c r="HK124" s="121"/>
      <c r="HL124" s="121"/>
      <c r="HM124" s="121"/>
      <c r="HN124" s="121"/>
      <c r="HO124" s="121"/>
      <c r="HP124" s="121"/>
      <c r="HQ124" s="121"/>
      <c r="HR124" s="121"/>
      <c r="HS124" s="121"/>
      <c r="HT124" s="121"/>
      <c r="HU124" s="121"/>
      <c r="HV124" s="121"/>
      <c r="HW124" s="121"/>
      <c r="HX124" s="121"/>
      <c r="HY124" s="121"/>
      <c r="HZ124" s="121"/>
      <c r="IA124" s="121"/>
      <c r="IB124" s="121"/>
      <c r="IC124" s="121"/>
      <c r="ID124" s="121"/>
      <c r="IE124" s="121"/>
      <c r="IF124" s="121"/>
      <c r="IG124" s="121"/>
      <c r="IH124" s="121"/>
      <c r="II124" s="121"/>
      <c r="IJ124" s="121"/>
      <c r="IK124" s="121"/>
      <c r="IL124" s="121"/>
      <c r="IM124" s="121"/>
      <c r="IN124" s="121"/>
      <c r="IO124" s="121"/>
      <c r="IP124" s="121"/>
      <c r="IQ124" s="121"/>
      <c r="IR124" s="121"/>
      <c r="IS124" s="121"/>
      <c r="IT124" s="121"/>
      <c r="IU124" s="121"/>
      <c r="IV124" s="121"/>
      <c r="IW124" s="121"/>
      <c r="IX124" s="121"/>
      <c r="IY124" s="121"/>
      <c r="IZ124" s="121"/>
      <c r="JA124" s="121"/>
      <c r="JB124" s="121"/>
      <c r="JC124" s="121"/>
      <c r="JD124" s="121"/>
      <c r="JE124" s="121"/>
      <c r="JF124" s="121"/>
      <c r="JG124" s="121"/>
      <c r="JH124" s="121"/>
      <c r="JI124" s="121"/>
      <c r="JJ124" s="121"/>
      <c r="JK124" s="121"/>
      <c r="JL124" s="121"/>
      <c r="JM124" s="121"/>
      <c r="JN124" s="121"/>
      <c r="JO124" s="121"/>
      <c r="JP124" s="121"/>
      <c r="JQ124" s="121"/>
      <c r="JR124" s="121"/>
      <c r="JS124" s="121"/>
      <c r="JT124" s="121"/>
      <c r="JU124" s="121"/>
      <c r="JV124" s="121"/>
      <c r="JW124" s="121"/>
      <c r="JX124" s="121"/>
      <c r="JY124" s="121"/>
      <c r="JZ124" s="121"/>
      <c r="KA124" s="121"/>
      <c r="KB124" s="121"/>
      <c r="KC124" s="121"/>
      <c r="KD124" s="121"/>
      <c r="KE124" s="121"/>
      <c r="KF124" s="121"/>
      <c r="KG124" s="121"/>
      <c r="KH124" s="121"/>
      <c r="KI124" s="121"/>
      <c r="KJ124" s="121"/>
      <c r="KK124" s="121"/>
      <c r="KL124" s="121"/>
      <c r="KM124" s="121"/>
      <c r="KN124" s="121"/>
      <c r="KO124" s="121"/>
      <c r="KP124" s="121"/>
      <c r="KQ124" s="121"/>
      <c r="KR124" s="121"/>
      <c r="KS124" s="121"/>
      <c r="KT124" s="121"/>
      <c r="KU124" s="121"/>
      <c r="KV124" s="121"/>
      <c r="KW124" s="121"/>
      <c r="KX124" s="121"/>
      <c r="KY124" s="121"/>
      <c r="KZ124" s="121"/>
      <c r="LA124" s="121"/>
      <c r="LB124" s="121"/>
      <c r="LC124" s="121"/>
      <c r="LD124" s="121"/>
      <c r="LE124" s="121"/>
      <c r="LF124" s="121"/>
      <c r="LG124" s="121"/>
      <c r="LH124" s="121"/>
      <c r="LI124" s="121"/>
      <c r="LJ124" s="121"/>
      <c r="LK124" s="121"/>
      <c r="LL124" s="121"/>
      <c r="LM124" s="121"/>
      <c r="LN124" s="121"/>
      <c r="LO124" s="121"/>
      <c r="LP124" s="121"/>
      <c r="LQ124" s="121"/>
      <c r="LR124" s="121"/>
      <c r="LS124" s="121"/>
      <c r="LT124" s="121"/>
      <c r="LU124" s="121"/>
    </row>
    <row r="125" spans="1:333" s="39" customFormat="1" ht="12.75" hidden="1" customHeight="1">
      <c r="A125" s="349"/>
      <c r="B125" s="417"/>
      <c r="C125" s="386"/>
      <c r="D125" s="152" t="s">
        <v>15</v>
      </c>
      <c r="E125" s="8" t="s">
        <v>13</v>
      </c>
      <c r="F125" s="38" t="s">
        <v>82</v>
      </c>
      <c r="G125" s="38"/>
      <c r="H125" s="256"/>
      <c r="I125" s="33" t="s">
        <v>216</v>
      </c>
      <c r="J125" s="34" t="s">
        <v>40</v>
      </c>
      <c r="K125" s="35" t="s">
        <v>73</v>
      </c>
      <c r="L125" s="35" t="s">
        <v>159</v>
      </c>
      <c r="M125" s="174"/>
      <c r="N125" s="223"/>
      <c r="O125" s="190"/>
      <c r="P125" s="78"/>
      <c r="Q125" s="78"/>
      <c r="R125" s="78"/>
      <c r="S125" s="78"/>
      <c r="T125" s="78"/>
      <c r="U125" s="78"/>
      <c r="V125" s="78"/>
      <c r="W125" s="78"/>
      <c r="X125" s="78"/>
      <c r="Y125" s="81"/>
      <c r="Z125" s="81"/>
      <c r="AA125" s="81"/>
      <c r="AB125" s="81"/>
      <c r="AC125" s="81"/>
      <c r="AD125" s="81"/>
      <c r="AE125" s="81"/>
      <c r="AF125" s="81"/>
      <c r="AG125" s="81"/>
      <c r="AH125" s="81"/>
      <c r="AI125" s="81"/>
      <c r="AJ125" s="81"/>
      <c r="AK125" s="81"/>
      <c r="AL125" s="81"/>
      <c r="AM125" s="81"/>
      <c r="AN125" s="81"/>
      <c r="AO125" s="81"/>
      <c r="AP125" s="81"/>
      <c r="AQ125" s="80"/>
      <c r="AR125" s="78"/>
      <c r="AS125" s="78"/>
      <c r="AT125" s="78"/>
      <c r="AU125" s="78"/>
      <c r="AV125" s="78"/>
      <c r="AW125" s="78"/>
      <c r="AX125" s="78"/>
      <c r="AY125" s="78"/>
      <c r="AZ125" s="78"/>
      <c r="BA125" s="78"/>
      <c r="BB125" s="35"/>
      <c r="BC125" s="78"/>
      <c r="BD125" s="78"/>
      <c r="BE125" s="78"/>
      <c r="BF125" s="78"/>
      <c r="BG125" s="78"/>
      <c r="BH125" s="78"/>
      <c r="BI125" s="35"/>
      <c r="BJ125" s="35"/>
      <c r="BK125" s="35"/>
      <c r="BL125" s="35"/>
      <c r="BM125" s="35"/>
      <c r="BN125" s="35"/>
      <c r="BO125" s="35"/>
      <c r="BP125" s="35"/>
      <c r="BQ125" s="35"/>
      <c r="BR125" s="35"/>
      <c r="BS125" s="35"/>
      <c r="BT125" s="35"/>
      <c r="BU125" s="35"/>
      <c r="BV125" s="35"/>
      <c r="BW125" s="35"/>
      <c r="BX125" s="157"/>
      <c r="BY125" s="157"/>
      <c r="BZ125" s="157"/>
      <c r="CA125" s="157"/>
      <c r="CB125" s="157"/>
      <c r="CC125" s="157"/>
      <c r="CD125" s="157"/>
      <c r="CE125" s="121"/>
      <c r="CF125" s="121"/>
      <c r="CG125" s="121"/>
      <c r="CH125" s="121"/>
      <c r="CI125" s="121"/>
      <c r="CJ125" s="121"/>
      <c r="CK125" s="121"/>
      <c r="CL125" s="121"/>
      <c r="CM125" s="121"/>
      <c r="CN125" s="121"/>
      <c r="CO125" s="121"/>
      <c r="CP125" s="121"/>
      <c r="CQ125" s="121"/>
      <c r="CR125" s="121"/>
      <c r="CS125" s="121"/>
      <c r="CT125" s="121"/>
      <c r="CU125" s="121"/>
      <c r="CV125" s="121"/>
      <c r="CW125" s="121"/>
      <c r="CX125" s="121"/>
      <c r="CY125" s="121"/>
      <c r="CZ125" s="121"/>
      <c r="DA125" s="121"/>
      <c r="DB125" s="121"/>
      <c r="DC125" s="121"/>
      <c r="DD125" s="121"/>
      <c r="DE125" s="121"/>
      <c r="DF125" s="121"/>
      <c r="DG125" s="121"/>
      <c r="DH125" s="121"/>
      <c r="DI125" s="121"/>
      <c r="DJ125" s="121"/>
      <c r="DK125" s="121"/>
      <c r="DL125" s="121"/>
      <c r="DM125" s="121"/>
      <c r="DN125" s="121"/>
      <c r="DO125" s="121"/>
      <c r="DP125" s="121"/>
      <c r="DQ125" s="121"/>
      <c r="DR125" s="121"/>
      <c r="DS125" s="121"/>
      <c r="DT125" s="121"/>
      <c r="DU125" s="121"/>
      <c r="DV125" s="121"/>
      <c r="DW125" s="121"/>
      <c r="DX125" s="121"/>
      <c r="DY125" s="121"/>
      <c r="DZ125" s="121"/>
      <c r="EA125" s="121"/>
      <c r="EB125" s="121"/>
      <c r="EC125" s="121"/>
      <c r="ED125" s="121"/>
      <c r="EE125" s="121"/>
      <c r="EF125" s="121"/>
      <c r="EG125" s="121"/>
      <c r="EH125" s="121"/>
      <c r="EI125" s="121"/>
      <c r="EJ125" s="121"/>
      <c r="EK125" s="121"/>
      <c r="EL125" s="121"/>
      <c r="EM125" s="121"/>
      <c r="EN125" s="121"/>
      <c r="EO125" s="121"/>
      <c r="EP125" s="121"/>
      <c r="EQ125" s="121"/>
      <c r="ER125" s="121"/>
      <c r="ES125" s="121"/>
      <c r="ET125" s="121"/>
      <c r="EU125" s="121"/>
      <c r="EV125" s="121"/>
      <c r="EW125" s="121"/>
      <c r="EX125" s="121"/>
      <c r="EY125" s="121"/>
      <c r="EZ125" s="121"/>
      <c r="FA125" s="121"/>
      <c r="FB125" s="121"/>
      <c r="FC125" s="121"/>
      <c r="FD125" s="121"/>
      <c r="FE125" s="121"/>
      <c r="FF125" s="121"/>
      <c r="FG125" s="121"/>
      <c r="FH125" s="121"/>
      <c r="FI125" s="121"/>
      <c r="FJ125" s="121"/>
      <c r="FK125" s="121"/>
      <c r="FL125" s="121"/>
      <c r="FM125" s="121"/>
      <c r="FN125" s="121"/>
      <c r="FO125" s="121"/>
      <c r="FP125" s="121"/>
      <c r="FQ125" s="121"/>
      <c r="FR125" s="121"/>
      <c r="FS125" s="121"/>
      <c r="FT125" s="121"/>
      <c r="FU125" s="121"/>
      <c r="FV125" s="121"/>
      <c r="FW125" s="121"/>
      <c r="FX125" s="121"/>
      <c r="FY125" s="121"/>
      <c r="FZ125" s="121"/>
      <c r="GA125" s="121"/>
      <c r="GB125" s="121"/>
      <c r="GC125" s="121"/>
      <c r="GD125" s="121"/>
      <c r="GE125" s="121"/>
      <c r="GF125" s="121"/>
      <c r="GG125" s="121"/>
      <c r="GH125" s="121"/>
      <c r="GI125" s="121"/>
      <c r="GJ125" s="121"/>
      <c r="GK125" s="121"/>
      <c r="GL125" s="121"/>
      <c r="GM125" s="121"/>
      <c r="GN125" s="121"/>
      <c r="GO125" s="121"/>
      <c r="GP125" s="121"/>
      <c r="GQ125" s="121"/>
      <c r="GR125" s="121"/>
      <c r="GS125" s="121"/>
      <c r="GT125" s="121"/>
      <c r="GU125" s="121"/>
      <c r="GV125" s="121"/>
      <c r="GW125" s="121"/>
      <c r="GX125" s="121"/>
      <c r="GY125" s="121"/>
      <c r="GZ125" s="121"/>
      <c r="HA125" s="121"/>
      <c r="HB125" s="121"/>
      <c r="HC125" s="121"/>
      <c r="HD125" s="121"/>
      <c r="HE125" s="121"/>
      <c r="HF125" s="121"/>
      <c r="HG125" s="121"/>
      <c r="HH125" s="121"/>
      <c r="HI125" s="121"/>
      <c r="HJ125" s="121"/>
      <c r="HK125" s="121"/>
      <c r="HL125" s="121"/>
      <c r="HM125" s="121"/>
      <c r="HN125" s="121"/>
      <c r="HO125" s="121"/>
      <c r="HP125" s="121"/>
      <c r="HQ125" s="121"/>
      <c r="HR125" s="121"/>
      <c r="HS125" s="121"/>
      <c r="HT125" s="121"/>
      <c r="HU125" s="121"/>
      <c r="HV125" s="121"/>
      <c r="HW125" s="121"/>
      <c r="HX125" s="121"/>
      <c r="HY125" s="121"/>
      <c r="HZ125" s="121"/>
      <c r="IA125" s="121"/>
      <c r="IB125" s="121"/>
      <c r="IC125" s="121"/>
      <c r="ID125" s="121"/>
      <c r="IE125" s="121"/>
      <c r="IF125" s="121"/>
      <c r="IG125" s="121"/>
      <c r="IH125" s="121"/>
      <c r="II125" s="121"/>
      <c r="IJ125" s="121"/>
      <c r="IK125" s="121"/>
      <c r="IL125" s="121"/>
      <c r="IM125" s="121"/>
      <c r="IN125" s="121"/>
      <c r="IO125" s="121"/>
      <c r="IP125" s="121"/>
      <c r="IQ125" s="121"/>
      <c r="IR125" s="121"/>
      <c r="IS125" s="121"/>
      <c r="IT125" s="121"/>
      <c r="IU125" s="121"/>
      <c r="IV125" s="121"/>
      <c r="IW125" s="121"/>
      <c r="IX125" s="121"/>
      <c r="IY125" s="121"/>
      <c r="IZ125" s="121"/>
      <c r="JA125" s="121"/>
      <c r="JB125" s="121"/>
      <c r="JC125" s="121"/>
      <c r="JD125" s="121"/>
      <c r="JE125" s="121"/>
      <c r="JF125" s="121"/>
      <c r="JG125" s="121"/>
      <c r="JH125" s="121"/>
      <c r="JI125" s="121"/>
      <c r="JJ125" s="121"/>
      <c r="JK125" s="121"/>
      <c r="JL125" s="121"/>
      <c r="JM125" s="121"/>
      <c r="JN125" s="121"/>
      <c r="JO125" s="121"/>
      <c r="JP125" s="121"/>
      <c r="JQ125" s="121"/>
      <c r="JR125" s="121"/>
      <c r="JS125" s="121"/>
      <c r="JT125" s="121"/>
      <c r="JU125" s="121"/>
      <c r="JV125" s="121"/>
      <c r="JW125" s="121"/>
      <c r="JX125" s="121"/>
      <c r="JY125" s="121"/>
      <c r="JZ125" s="121"/>
      <c r="KA125" s="121"/>
      <c r="KB125" s="121"/>
      <c r="KC125" s="121"/>
      <c r="KD125" s="121"/>
      <c r="KE125" s="121"/>
      <c r="KF125" s="121"/>
      <c r="KG125" s="121"/>
      <c r="KH125" s="121"/>
      <c r="KI125" s="121"/>
      <c r="KJ125" s="121"/>
      <c r="KK125" s="121"/>
      <c r="KL125" s="121"/>
      <c r="KM125" s="121"/>
      <c r="KN125" s="121"/>
      <c r="KO125" s="121"/>
      <c r="KP125" s="121"/>
      <c r="KQ125" s="121"/>
      <c r="KR125" s="121"/>
      <c r="KS125" s="121"/>
      <c r="KT125" s="121"/>
      <c r="KU125" s="121"/>
      <c r="KV125" s="121"/>
      <c r="KW125" s="121"/>
      <c r="KX125" s="121"/>
      <c r="KY125" s="121"/>
      <c r="KZ125" s="121"/>
      <c r="LA125" s="121"/>
      <c r="LB125" s="121"/>
      <c r="LC125" s="121"/>
      <c r="LD125" s="121"/>
      <c r="LE125" s="121"/>
      <c r="LF125" s="121"/>
      <c r="LG125" s="121"/>
      <c r="LH125" s="121"/>
      <c r="LI125" s="121"/>
      <c r="LJ125" s="121"/>
      <c r="LK125" s="121"/>
      <c r="LL125" s="121"/>
      <c r="LM125" s="121"/>
      <c r="LN125" s="121"/>
      <c r="LO125" s="121"/>
      <c r="LP125" s="121"/>
      <c r="LQ125" s="121"/>
      <c r="LR125" s="121"/>
      <c r="LS125" s="121"/>
      <c r="LT125" s="121"/>
      <c r="LU125" s="121"/>
    </row>
    <row r="126" spans="1:333" s="43" customFormat="1" ht="15" customHeight="1">
      <c r="A126" s="349"/>
      <c r="B126" s="417"/>
      <c r="C126" s="100" t="s">
        <v>307</v>
      </c>
      <c r="D126" s="11" t="s">
        <v>48</v>
      </c>
      <c r="E126" s="11" t="s">
        <v>49</v>
      </c>
      <c r="F126" s="41" t="s">
        <v>325</v>
      </c>
      <c r="G126" s="252"/>
      <c r="H126" s="269"/>
      <c r="I126" s="60" t="s">
        <v>216</v>
      </c>
      <c r="J126" s="42" t="s">
        <v>40</v>
      </c>
      <c r="K126" s="42" t="s">
        <v>75</v>
      </c>
      <c r="L126" s="42" t="s">
        <v>159</v>
      </c>
      <c r="M126" s="172" t="s">
        <v>213</v>
      </c>
      <c r="N126" s="310" t="s">
        <v>376</v>
      </c>
      <c r="O126" s="193"/>
      <c r="P126" s="71"/>
      <c r="Q126" s="71"/>
      <c r="R126" s="71"/>
      <c r="S126" s="71"/>
      <c r="T126" s="71"/>
      <c r="U126" s="71"/>
      <c r="V126" s="71"/>
      <c r="W126" s="71"/>
      <c r="X126" s="71"/>
      <c r="Y126" s="71"/>
      <c r="Z126" s="71"/>
      <c r="AA126" s="71"/>
      <c r="AB126" s="71"/>
      <c r="AC126" s="71"/>
      <c r="AD126" s="71"/>
      <c r="AE126" s="71"/>
      <c r="AF126" s="71"/>
      <c r="AG126" s="71"/>
      <c r="AH126" s="71"/>
      <c r="AI126" s="71"/>
      <c r="AJ126" s="71"/>
      <c r="AK126" s="71"/>
      <c r="AL126" s="71"/>
      <c r="AM126" s="71"/>
      <c r="AN126" s="71">
        <v>0.61280487969362896</v>
      </c>
      <c r="AO126" s="71">
        <v>0.61280487969362896</v>
      </c>
      <c r="AP126" s="71">
        <v>0.61280487969362896</v>
      </c>
      <c r="AQ126" s="71">
        <v>0.61280487969362896</v>
      </c>
      <c r="AR126" s="71">
        <v>0.61280487969362896</v>
      </c>
      <c r="AS126" s="71">
        <v>0.61280487969362896</v>
      </c>
      <c r="AT126" s="71">
        <v>0.62812500168596963</v>
      </c>
      <c r="AU126" s="71">
        <v>0.64344512367831042</v>
      </c>
      <c r="AV126" s="71">
        <v>0.65876524567065109</v>
      </c>
      <c r="AW126" s="71">
        <v>0.67408536766299187</v>
      </c>
      <c r="AX126" s="71">
        <v>0.68940548965533255</v>
      </c>
      <c r="AY126" s="71">
        <v>0.68940548965533255</v>
      </c>
      <c r="AZ126" s="71">
        <v>0.68940548965533255</v>
      </c>
      <c r="BA126" s="71">
        <v>0.68940548965533255</v>
      </c>
      <c r="BB126" s="71">
        <v>0.68940548965533255</v>
      </c>
      <c r="BC126" s="71">
        <v>0.68940548965533255</v>
      </c>
      <c r="BD126" s="71">
        <v>0.68940548965533255</v>
      </c>
      <c r="BE126" s="71">
        <v>0.68940548965533255</v>
      </c>
      <c r="BF126" s="71">
        <v>0.68940548965533255</v>
      </c>
      <c r="BG126" s="71">
        <v>0.68940548965533255</v>
      </c>
      <c r="BH126" s="71">
        <v>0.68940548965533255</v>
      </c>
      <c r="BI126" s="42"/>
      <c r="BJ126" s="42"/>
      <c r="BK126" s="42"/>
      <c r="BL126" s="42"/>
      <c r="BM126" s="42"/>
      <c r="BN126" s="42"/>
      <c r="BO126" s="42"/>
      <c r="BP126" s="42"/>
      <c r="BQ126" s="42"/>
      <c r="BR126" s="42"/>
      <c r="BS126" s="42"/>
      <c r="BT126" s="42"/>
      <c r="BU126" s="42"/>
      <c r="BV126" s="42"/>
      <c r="BW126" s="42"/>
      <c r="BX126" s="157"/>
      <c r="BY126" s="157"/>
      <c r="BZ126" s="157"/>
      <c r="CA126" s="157"/>
      <c r="CB126" s="157"/>
      <c r="CC126" s="157"/>
      <c r="CD126" s="157"/>
      <c r="CE126" s="160"/>
      <c r="CF126" s="160"/>
      <c r="CG126" s="160"/>
      <c r="CH126" s="160"/>
      <c r="CI126" s="160"/>
      <c r="CJ126" s="160"/>
      <c r="CK126" s="160"/>
      <c r="CL126" s="160"/>
      <c r="CM126" s="160"/>
      <c r="CN126" s="160"/>
      <c r="CO126" s="160"/>
      <c r="CP126" s="160"/>
      <c r="CQ126" s="160"/>
      <c r="CR126" s="160"/>
      <c r="CS126" s="160"/>
      <c r="CT126" s="160"/>
      <c r="CU126" s="160"/>
      <c r="CV126" s="160"/>
      <c r="CW126" s="160"/>
      <c r="CX126" s="160"/>
      <c r="CY126" s="160"/>
      <c r="CZ126" s="160"/>
      <c r="DA126" s="160"/>
      <c r="DB126" s="160"/>
      <c r="DC126" s="160"/>
      <c r="DD126" s="160"/>
      <c r="DE126" s="160"/>
      <c r="DF126" s="160"/>
      <c r="DG126" s="160"/>
      <c r="DH126" s="160"/>
      <c r="DI126" s="160"/>
      <c r="DJ126" s="160"/>
      <c r="DK126" s="160"/>
      <c r="DL126" s="160"/>
      <c r="DM126" s="160"/>
      <c r="DN126" s="160"/>
      <c r="DO126" s="160"/>
      <c r="DP126" s="160"/>
      <c r="DQ126" s="160"/>
      <c r="DR126" s="160"/>
      <c r="DS126" s="160"/>
      <c r="DT126" s="160"/>
      <c r="DU126" s="160"/>
      <c r="DV126" s="160"/>
      <c r="DW126" s="160"/>
      <c r="DX126" s="160"/>
      <c r="DY126" s="160"/>
      <c r="DZ126" s="160"/>
      <c r="EA126" s="160"/>
      <c r="EB126" s="160"/>
      <c r="EC126" s="160"/>
      <c r="ED126" s="160"/>
      <c r="EE126" s="160"/>
      <c r="EF126" s="160"/>
      <c r="EG126" s="160"/>
      <c r="EH126" s="160"/>
      <c r="EI126" s="160"/>
      <c r="EJ126" s="160"/>
      <c r="EK126" s="160"/>
      <c r="EL126" s="160"/>
      <c r="EM126" s="160"/>
      <c r="EN126" s="160"/>
      <c r="EO126" s="160"/>
      <c r="EP126" s="160"/>
      <c r="EQ126" s="160"/>
      <c r="ER126" s="160"/>
      <c r="ES126" s="160"/>
      <c r="ET126" s="160"/>
      <c r="EU126" s="160"/>
      <c r="EV126" s="160"/>
      <c r="EW126" s="160"/>
      <c r="EX126" s="160"/>
      <c r="EY126" s="160"/>
      <c r="EZ126" s="160"/>
      <c r="FA126" s="160"/>
      <c r="FB126" s="160"/>
      <c r="FC126" s="160"/>
      <c r="FD126" s="160"/>
      <c r="FE126" s="160"/>
      <c r="FF126" s="160"/>
      <c r="FG126" s="160"/>
      <c r="FH126" s="160"/>
      <c r="FI126" s="160"/>
      <c r="FJ126" s="160"/>
      <c r="FK126" s="160"/>
      <c r="FL126" s="160"/>
      <c r="FM126" s="160"/>
      <c r="FN126" s="160"/>
      <c r="FO126" s="160"/>
      <c r="FP126" s="160"/>
      <c r="FQ126" s="160"/>
      <c r="FR126" s="160"/>
      <c r="FS126" s="160"/>
      <c r="FT126" s="160"/>
      <c r="FU126" s="160"/>
      <c r="FV126" s="160"/>
      <c r="FW126" s="160"/>
      <c r="FX126" s="160"/>
      <c r="FY126" s="160"/>
      <c r="FZ126" s="160"/>
      <c r="GA126" s="160"/>
      <c r="GB126" s="160"/>
      <c r="GC126" s="160"/>
      <c r="GD126" s="160"/>
      <c r="GE126" s="160"/>
      <c r="GF126" s="160"/>
      <c r="GG126" s="160"/>
      <c r="GH126" s="160"/>
      <c r="GI126" s="160"/>
      <c r="GJ126" s="160"/>
      <c r="GK126" s="160"/>
      <c r="GL126" s="160"/>
      <c r="GM126" s="160"/>
      <c r="GN126" s="160"/>
      <c r="GO126" s="160"/>
      <c r="GP126" s="160"/>
      <c r="GQ126" s="160"/>
      <c r="GR126" s="160"/>
      <c r="GS126" s="160"/>
      <c r="GT126" s="160"/>
      <c r="GU126" s="160"/>
      <c r="GV126" s="160"/>
      <c r="GW126" s="160"/>
      <c r="GX126" s="160"/>
      <c r="GY126" s="160"/>
      <c r="GZ126" s="160"/>
      <c r="HA126" s="160"/>
      <c r="HB126" s="160"/>
      <c r="HC126" s="160"/>
      <c r="HD126" s="160"/>
      <c r="HE126" s="160"/>
      <c r="HF126" s="160"/>
      <c r="HG126" s="160"/>
      <c r="HH126" s="160"/>
      <c r="HI126" s="160"/>
      <c r="HJ126" s="160"/>
      <c r="HK126" s="160"/>
      <c r="HL126" s="160"/>
      <c r="HM126" s="160"/>
      <c r="HN126" s="160"/>
      <c r="HO126" s="160"/>
      <c r="HP126" s="160"/>
      <c r="HQ126" s="160"/>
      <c r="HR126" s="160"/>
      <c r="HS126" s="160"/>
      <c r="HT126" s="160"/>
      <c r="HU126" s="160"/>
      <c r="HV126" s="160"/>
      <c r="HW126" s="160"/>
      <c r="HX126" s="160"/>
      <c r="HY126" s="160"/>
      <c r="HZ126" s="160"/>
      <c r="IA126" s="160"/>
      <c r="IB126" s="160"/>
      <c r="IC126" s="160"/>
      <c r="ID126" s="160"/>
      <c r="IE126" s="160"/>
      <c r="IF126" s="160"/>
      <c r="IG126" s="160"/>
      <c r="IH126" s="160"/>
      <c r="II126" s="160"/>
      <c r="IJ126" s="160"/>
      <c r="IK126" s="160"/>
      <c r="IL126" s="160"/>
      <c r="IM126" s="160"/>
      <c r="IN126" s="160"/>
      <c r="IO126" s="160"/>
      <c r="IP126" s="160"/>
      <c r="IQ126" s="160"/>
      <c r="IR126" s="160"/>
      <c r="IS126" s="160"/>
      <c r="IT126" s="160"/>
      <c r="IU126" s="160"/>
      <c r="IV126" s="160"/>
      <c r="IW126" s="160"/>
      <c r="IX126" s="160"/>
      <c r="IY126" s="160"/>
      <c r="IZ126" s="160"/>
      <c r="JA126" s="160"/>
      <c r="JB126" s="160"/>
      <c r="JC126" s="160"/>
      <c r="JD126" s="160"/>
      <c r="JE126" s="160"/>
      <c r="JF126" s="160"/>
      <c r="JG126" s="160"/>
      <c r="JH126" s="160"/>
      <c r="JI126" s="160"/>
      <c r="JJ126" s="160"/>
      <c r="JK126" s="160"/>
      <c r="JL126" s="160"/>
      <c r="JM126" s="160"/>
      <c r="JN126" s="160"/>
      <c r="JO126" s="160"/>
      <c r="JP126" s="160"/>
      <c r="JQ126" s="160"/>
      <c r="JR126" s="160"/>
      <c r="JS126" s="160"/>
      <c r="JT126" s="160"/>
      <c r="JU126" s="160"/>
      <c r="JV126" s="160"/>
      <c r="JW126" s="160"/>
      <c r="JX126" s="160"/>
      <c r="JY126" s="160"/>
      <c r="JZ126" s="160"/>
      <c r="KA126" s="160"/>
      <c r="KB126" s="160"/>
      <c r="KC126" s="160"/>
      <c r="KD126" s="160"/>
      <c r="KE126" s="160"/>
      <c r="KF126" s="160"/>
      <c r="KG126" s="160"/>
      <c r="KH126" s="160"/>
      <c r="KI126" s="160"/>
      <c r="KJ126" s="160"/>
      <c r="KK126" s="160"/>
      <c r="KL126" s="160"/>
      <c r="KM126" s="160"/>
      <c r="KN126" s="160"/>
      <c r="KO126" s="160"/>
      <c r="KP126" s="160"/>
      <c r="KQ126" s="160"/>
      <c r="KR126" s="160"/>
      <c r="KS126" s="160"/>
      <c r="KT126" s="160"/>
      <c r="KU126" s="160"/>
      <c r="KV126" s="160"/>
      <c r="KW126" s="160"/>
      <c r="KX126" s="160"/>
      <c r="KY126" s="160"/>
      <c r="KZ126" s="160"/>
      <c r="LA126" s="160"/>
      <c r="LB126" s="160"/>
      <c r="LC126" s="160"/>
      <c r="LD126" s="160"/>
      <c r="LE126" s="160"/>
      <c r="LF126" s="160"/>
      <c r="LG126" s="160"/>
      <c r="LH126" s="160"/>
      <c r="LI126" s="160"/>
      <c r="LJ126" s="160"/>
      <c r="LK126" s="160"/>
      <c r="LL126" s="160"/>
      <c r="LM126" s="160"/>
      <c r="LN126" s="160"/>
      <c r="LO126" s="160"/>
      <c r="LP126" s="160"/>
      <c r="LQ126" s="160"/>
      <c r="LR126" s="160"/>
      <c r="LS126" s="160"/>
      <c r="LT126" s="160"/>
      <c r="LU126" s="160"/>
    </row>
    <row r="127" spans="1:333" s="43" customFormat="1" ht="15" customHeight="1">
      <c r="A127" s="350"/>
      <c r="B127" s="418"/>
      <c r="C127" s="292" t="s">
        <v>352</v>
      </c>
      <c r="D127" s="287"/>
      <c r="E127" s="287"/>
      <c r="F127" s="288"/>
      <c r="G127" s="289"/>
      <c r="H127" s="290"/>
      <c r="I127" s="291"/>
      <c r="J127" s="149"/>
      <c r="K127" s="149"/>
      <c r="L127" s="149"/>
      <c r="M127" s="175"/>
      <c r="N127" s="311" t="s">
        <v>375</v>
      </c>
      <c r="O127" s="192"/>
      <c r="P127" s="150"/>
      <c r="Q127" s="150"/>
      <c r="R127" s="150"/>
      <c r="S127" s="150"/>
      <c r="T127" s="150"/>
      <c r="U127" s="150"/>
      <c r="V127" s="150"/>
      <c r="W127" s="150"/>
      <c r="X127" s="150"/>
      <c r="Y127" s="150"/>
      <c r="Z127" s="150"/>
      <c r="AA127" s="150"/>
      <c r="AB127" s="150"/>
      <c r="AC127" s="150"/>
      <c r="AD127" s="150"/>
      <c r="AE127" s="150"/>
      <c r="AF127" s="150"/>
      <c r="AG127" s="150"/>
      <c r="AH127" s="150"/>
      <c r="AI127" s="150"/>
      <c r="AJ127" s="150"/>
      <c r="AK127" s="150"/>
      <c r="AL127" s="150"/>
      <c r="AM127" s="150"/>
      <c r="AN127" s="150"/>
      <c r="AO127" s="150"/>
      <c r="AP127" s="150"/>
      <c r="AQ127" s="150"/>
      <c r="AR127" s="150">
        <v>0.862814916967235</v>
      </c>
      <c r="AS127" s="150">
        <v>0.8805859956901807</v>
      </c>
      <c r="AT127" s="150">
        <v>0.88261445316880838</v>
      </c>
      <c r="AU127" s="150">
        <v>0.88464291064743605</v>
      </c>
      <c r="AV127" s="150">
        <v>0.88667136812606373</v>
      </c>
      <c r="AW127" s="150">
        <v>0.88869982560469141</v>
      </c>
      <c r="AX127" s="150">
        <v>0.89072828308331897</v>
      </c>
      <c r="AY127" s="150">
        <v>0.89243990839976484</v>
      </c>
      <c r="AZ127" s="150">
        <v>0.8941515337162107</v>
      </c>
      <c r="BA127" s="150">
        <v>0.89586315903265656</v>
      </c>
      <c r="BB127" s="150">
        <v>0.89757478434910243</v>
      </c>
      <c r="BC127" s="150">
        <v>0.89928640966554818</v>
      </c>
      <c r="BD127" s="150">
        <v>0.94004484666019494</v>
      </c>
      <c r="BE127" s="150">
        <v>0.98080328365484171</v>
      </c>
      <c r="BF127" s="150">
        <v>1.0215617206494885</v>
      </c>
      <c r="BG127" s="150">
        <v>1.0623201576441352</v>
      </c>
      <c r="BH127" s="150">
        <v>1.103078594638782</v>
      </c>
      <c r="BI127" s="150">
        <v>1.1438370316334288</v>
      </c>
      <c r="BJ127" s="150">
        <v>1.1845954686280755</v>
      </c>
      <c r="BK127" s="150">
        <v>1.2253539056227223</v>
      </c>
      <c r="BL127" s="150">
        <v>1.266112342617369</v>
      </c>
      <c r="BM127" s="150">
        <v>1.3068707796120158</v>
      </c>
      <c r="BN127" s="150">
        <v>1.3476292166066626</v>
      </c>
      <c r="BO127" s="150">
        <v>1.3883876536013093</v>
      </c>
      <c r="BP127" s="150">
        <v>1.4291460905959561</v>
      </c>
      <c r="BQ127" s="150">
        <v>1.4699045275906029</v>
      </c>
      <c r="BR127" s="150">
        <v>1.5106629645852496</v>
      </c>
      <c r="BS127" s="150">
        <v>1.5514214015798964</v>
      </c>
      <c r="BT127" s="150">
        <v>1.5921798385745431</v>
      </c>
      <c r="BU127" s="150">
        <v>1.6329382755691899</v>
      </c>
      <c r="BV127" s="150">
        <v>1.6736967125638367</v>
      </c>
      <c r="BW127" s="150">
        <v>1.7144551495584841</v>
      </c>
      <c r="BX127" s="157"/>
      <c r="BY127" s="157"/>
      <c r="BZ127" s="157"/>
      <c r="CA127" s="157"/>
      <c r="CB127" s="157"/>
      <c r="CC127" s="157"/>
      <c r="CD127" s="157"/>
      <c r="CE127" s="160"/>
      <c r="CF127" s="160"/>
      <c r="CG127" s="160"/>
      <c r="CH127" s="160"/>
      <c r="CI127" s="160"/>
      <c r="CJ127" s="160"/>
      <c r="CK127" s="160"/>
      <c r="CL127" s="160"/>
      <c r="CM127" s="160"/>
      <c r="CN127" s="160"/>
      <c r="CO127" s="160"/>
      <c r="CP127" s="160"/>
      <c r="CQ127" s="160"/>
      <c r="CR127" s="160"/>
      <c r="CS127" s="160"/>
      <c r="CT127" s="160"/>
      <c r="CU127" s="160"/>
      <c r="CV127" s="160"/>
      <c r="CW127" s="160"/>
      <c r="CX127" s="160"/>
      <c r="CY127" s="160"/>
      <c r="CZ127" s="160"/>
      <c r="DA127" s="160"/>
      <c r="DB127" s="160"/>
      <c r="DC127" s="160"/>
      <c r="DD127" s="160"/>
      <c r="DE127" s="160"/>
      <c r="DF127" s="160"/>
      <c r="DG127" s="160"/>
      <c r="DH127" s="160"/>
      <c r="DI127" s="160"/>
      <c r="DJ127" s="160"/>
      <c r="DK127" s="160"/>
      <c r="DL127" s="160"/>
      <c r="DM127" s="160"/>
      <c r="DN127" s="160"/>
      <c r="DO127" s="160"/>
      <c r="DP127" s="160"/>
      <c r="DQ127" s="160"/>
      <c r="DR127" s="160"/>
      <c r="DS127" s="160"/>
      <c r="DT127" s="160"/>
      <c r="DU127" s="160"/>
      <c r="DV127" s="160"/>
      <c r="DW127" s="160"/>
      <c r="DX127" s="160"/>
      <c r="DY127" s="160"/>
      <c r="DZ127" s="160"/>
      <c r="EA127" s="160"/>
      <c r="EB127" s="160"/>
      <c r="EC127" s="160"/>
      <c r="ED127" s="160"/>
      <c r="EE127" s="160"/>
      <c r="EF127" s="160"/>
      <c r="EG127" s="160"/>
      <c r="EH127" s="160"/>
      <c r="EI127" s="160"/>
      <c r="EJ127" s="160"/>
      <c r="EK127" s="160"/>
      <c r="EL127" s="160"/>
      <c r="EM127" s="160"/>
      <c r="EN127" s="160"/>
      <c r="EO127" s="160"/>
      <c r="EP127" s="160"/>
      <c r="EQ127" s="160"/>
      <c r="ER127" s="160"/>
      <c r="ES127" s="160"/>
      <c r="ET127" s="160"/>
      <c r="EU127" s="160"/>
      <c r="EV127" s="160"/>
      <c r="EW127" s="160"/>
      <c r="EX127" s="160"/>
      <c r="EY127" s="160"/>
      <c r="EZ127" s="160"/>
      <c r="FA127" s="160"/>
      <c r="FB127" s="160"/>
      <c r="FC127" s="160"/>
      <c r="FD127" s="160"/>
      <c r="FE127" s="160"/>
      <c r="FF127" s="160"/>
      <c r="FG127" s="160"/>
      <c r="FH127" s="160"/>
      <c r="FI127" s="160"/>
      <c r="FJ127" s="160"/>
      <c r="FK127" s="160"/>
      <c r="FL127" s="160"/>
      <c r="FM127" s="160"/>
      <c r="FN127" s="160"/>
      <c r="FO127" s="160"/>
      <c r="FP127" s="160"/>
      <c r="FQ127" s="160"/>
      <c r="FR127" s="160"/>
      <c r="FS127" s="160"/>
      <c r="FT127" s="160"/>
      <c r="FU127" s="160"/>
      <c r="FV127" s="160"/>
      <c r="FW127" s="160"/>
      <c r="FX127" s="160"/>
      <c r="FY127" s="160"/>
      <c r="FZ127" s="160"/>
      <c r="GA127" s="160"/>
      <c r="GB127" s="160"/>
      <c r="GC127" s="160"/>
      <c r="GD127" s="160"/>
      <c r="GE127" s="160"/>
      <c r="GF127" s="160"/>
      <c r="GG127" s="160"/>
      <c r="GH127" s="160"/>
      <c r="GI127" s="160"/>
      <c r="GJ127" s="160"/>
      <c r="GK127" s="160"/>
      <c r="GL127" s="160"/>
      <c r="GM127" s="160"/>
      <c r="GN127" s="160"/>
      <c r="GO127" s="160"/>
      <c r="GP127" s="160"/>
      <c r="GQ127" s="160"/>
      <c r="GR127" s="160"/>
      <c r="GS127" s="160"/>
      <c r="GT127" s="160"/>
      <c r="GU127" s="160"/>
      <c r="GV127" s="160"/>
      <c r="GW127" s="160"/>
      <c r="GX127" s="160"/>
      <c r="GY127" s="160"/>
      <c r="GZ127" s="160"/>
      <c r="HA127" s="160"/>
      <c r="HB127" s="160"/>
      <c r="HC127" s="160"/>
      <c r="HD127" s="160"/>
      <c r="HE127" s="160"/>
      <c r="HF127" s="160"/>
      <c r="HG127" s="160"/>
      <c r="HH127" s="160"/>
      <c r="HI127" s="160"/>
      <c r="HJ127" s="160"/>
      <c r="HK127" s="160"/>
      <c r="HL127" s="160"/>
      <c r="HM127" s="160"/>
      <c r="HN127" s="160"/>
      <c r="HO127" s="160"/>
      <c r="HP127" s="160"/>
      <c r="HQ127" s="160"/>
      <c r="HR127" s="160"/>
      <c r="HS127" s="160"/>
      <c r="HT127" s="160"/>
      <c r="HU127" s="160"/>
      <c r="HV127" s="160"/>
      <c r="HW127" s="160"/>
      <c r="HX127" s="160"/>
      <c r="HY127" s="160"/>
      <c r="HZ127" s="160"/>
      <c r="IA127" s="160"/>
      <c r="IB127" s="160"/>
      <c r="IC127" s="160"/>
      <c r="ID127" s="160"/>
      <c r="IE127" s="160"/>
      <c r="IF127" s="160"/>
      <c r="IG127" s="160"/>
      <c r="IH127" s="160"/>
      <c r="II127" s="160"/>
      <c r="IJ127" s="160"/>
      <c r="IK127" s="160"/>
      <c r="IL127" s="160"/>
      <c r="IM127" s="160"/>
      <c r="IN127" s="160"/>
      <c r="IO127" s="160"/>
      <c r="IP127" s="160"/>
      <c r="IQ127" s="160"/>
      <c r="IR127" s="160"/>
      <c r="IS127" s="160"/>
      <c r="IT127" s="160"/>
      <c r="IU127" s="160"/>
      <c r="IV127" s="160"/>
      <c r="IW127" s="160"/>
      <c r="IX127" s="160"/>
      <c r="IY127" s="160"/>
      <c r="IZ127" s="160"/>
      <c r="JA127" s="160"/>
      <c r="JB127" s="160"/>
      <c r="JC127" s="160"/>
      <c r="JD127" s="160"/>
      <c r="JE127" s="160"/>
      <c r="JF127" s="160"/>
      <c r="JG127" s="160"/>
      <c r="JH127" s="160"/>
      <c r="JI127" s="160"/>
      <c r="JJ127" s="160"/>
      <c r="JK127" s="160"/>
      <c r="JL127" s="160"/>
      <c r="JM127" s="160"/>
      <c r="JN127" s="160"/>
      <c r="JO127" s="160"/>
      <c r="JP127" s="160"/>
      <c r="JQ127" s="160"/>
      <c r="JR127" s="160"/>
      <c r="JS127" s="160"/>
      <c r="JT127" s="160"/>
      <c r="JU127" s="160"/>
      <c r="JV127" s="160"/>
      <c r="JW127" s="160"/>
      <c r="JX127" s="160"/>
      <c r="JY127" s="160"/>
      <c r="JZ127" s="160"/>
      <c r="KA127" s="160"/>
      <c r="KB127" s="160"/>
      <c r="KC127" s="160"/>
      <c r="KD127" s="160"/>
      <c r="KE127" s="160"/>
      <c r="KF127" s="160"/>
      <c r="KG127" s="160"/>
      <c r="KH127" s="160"/>
      <c r="KI127" s="160"/>
      <c r="KJ127" s="160"/>
      <c r="KK127" s="160"/>
      <c r="KL127" s="160"/>
      <c r="KM127" s="160"/>
      <c r="KN127" s="160"/>
      <c r="KO127" s="160"/>
      <c r="KP127" s="160"/>
      <c r="KQ127" s="160"/>
      <c r="KR127" s="160"/>
      <c r="KS127" s="160"/>
      <c r="KT127" s="160"/>
      <c r="KU127" s="160"/>
      <c r="KV127" s="160"/>
      <c r="KW127" s="160"/>
      <c r="KX127" s="160"/>
      <c r="KY127" s="160"/>
      <c r="KZ127" s="160"/>
      <c r="LA127" s="160"/>
      <c r="LB127" s="160"/>
      <c r="LC127" s="160"/>
      <c r="LD127" s="160"/>
      <c r="LE127" s="160"/>
      <c r="LF127" s="160"/>
      <c r="LG127" s="160"/>
      <c r="LH127" s="160"/>
      <c r="LI127" s="160"/>
      <c r="LJ127" s="160"/>
      <c r="LK127" s="160"/>
      <c r="LL127" s="160"/>
      <c r="LM127" s="160"/>
      <c r="LN127" s="160"/>
      <c r="LO127" s="160"/>
      <c r="LP127" s="160"/>
      <c r="LQ127" s="160"/>
      <c r="LR127" s="160"/>
      <c r="LS127" s="160"/>
      <c r="LT127" s="160"/>
      <c r="LU127" s="160"/>
    </row>
    <row r="128" spans="1:333" s="30" customFormat="1">
      <c r="A128" s="26"/>
      <c r="B128" s="45"/>
      <c r="C128" s="27"/>
      <c r="D128" s="26"/>
      <c r="E128" s="26"/>
      <c r="F128" s="28"/>
      <c r="G128" s="28"/>
      <c r="H128" s="264"/>
      <c r="I128" s="28"/>
      <c r="J128" s="29"/>
      <c r="K128" s="29"/>
      <c r="L128" s="29"/>
      <c r="M128" s="169"/>
      <c r="N128" s="198"/>
      <c r="O128" s="186"/>
      <c r="P128" s="73"/>
      <c r="Q128" s="73"/>
      <c r="R128" s="73"/>
      <c r="S128" s="73"/>
      <c r="T128" s="73"/>
      <c r="U128" s="73"/>
      <c r="V128" s="73"/>
      <c r="W128" s="73"/>
      <c r="X128" s="73"/>
      <c r="Y128" s="73"/>
      <c r="Z128" s="73"/>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29"/>
      <c r="BC128" s="29"/>
      <c r="BD128" s="29"/>
      <c r="BE128" s="29"/>
      <c r="BF128" s="29"/>
      <c r="BG128" s="29"/>
      <c r="BH128" s="29"/>
      <c r="BI128" s="29"/>
      <c r="BJ128" s="29"/>
      <c r="BK128" s="29"/>
      <c r="BL128" s="29"/>
      <c r="BM128" s="29"/>
      <c r="BN128" s="29"/>
      <c r="BO128" s="29"/>
      <c r="BP128" s="29"/>
      <c r="BQ128" s="29"/>
      <c r="BR128" s="29"/>
      <c r="BS128" s="29"/>
      <c r="BT128" s="29"/>
      <c r="BU128" s="29"/>
      <c r="BV128" s="29"/>
      <c r="BW128" s="29"/>
      <c r="BX128" s="158"/>
      <c r="BY128" s="158"/>
      <c r="BZ128" s="158"/>
      <c r="CA128" s="158"/>
      <c r="CB128" s="158"/>
      <c r="CC128" s="158"/>
      <c r="CD128" s="158"/>
      <c r="CE128" s="154"/>
      <c r="CF128" s="154"/>
      <c r="CG128" s="154"/>
      <c r="CH128" s="154"/>
      <c r="CI128" s="154"/>
      <c r="CJ128" s="154"/>
      <c r="CK128" s="154"/>
      <c r="CL128" s="154"/>
      <c r="CM128" s="154"/>
      <c r="CN128" s="154"/>
      <c r="CO128" s="154"/>
      <c r="CP128" s="154"/>
      <c r="CQ128" s="154"/>
      <c r="CR128" s="154"/>
      <c r="CS128" s="154"/>
      <c r="CT128" s="154"/>
      <c r="CU128" s="154"/>
      <c r="CV128" s="154"/>
      <c r="CW128" s="154"/>
      <c r="CX128" s="154"/>
      <c r="CY128" s="154"/>
      <c r="CZ128" s="154"/>
      <c r="DA128" s="154"/>
      <c r="DB128" s="154"/>
      <c r="DC128" s="154"/>
      <c r="DD128" s="154"/>
      <c r="DE128" s="154"/>
      <c r="DF128" s="154"/>
      <c r="DG128" s="154"/>
      <c r="DH128" s="154"/>
      <c r="DI128" s="154"/>
      <c r="DJ128" s="154"/>
      <c r="DK128" s="154"/>
      <c r="DL128" s="154"/>
      <c r="DM128" s="154"/>
      <c r="DN128" s="154"/>
      <c r="DO128" s="154"/>
      <c r="DP128" s="154"/>
      <c r="DQ128" s="154"/>
      <c r="DR128" s="154"/>
      <c r="DS128" s="154"/>
      <c r="DT128" s="154"/>
      <c r="DU128" s="154"/>
      <c r="DV128" s="154"/>
      <c r="DW128" s="154"/>
      <c r="DX128" s="154"/>
      <c r="DY128" s="154"/>
      <c r="DZ128" s="154"/>
      <c r="EA128" s="154"/>
      <c r="EB128" s="154"/>
      <c r="EC128" s="154"/>
      <c r="ED128" s="154"/>
      <c r="EE128" s="154"/>
      <c r="EF128" s="154"/>
      <c r="EG128" s="154"/>
      <c r="EH128" s="154"/>
      <c r="EI128" s="154"/>
      <c r="EJ128" s="154"/>
      <c r="EK128" s="154"/>
      <c r="EL128" s="154"/>
      <c r="EM128" s="154"/>
      <c r="EN128" s="154"/>
      <c r="EO128" s="154"/>
      <c r="EP128" s="154"/>
      <c r="EQ128" s="154"/>
      <c r="ER128" s="154"/>
      <c r="ES128" s="154"/>
      <c r="ET128" s="154"/>
      <c r="EU128" s="154"/>
      <c r="EV128" s="154"/>
      <c r="EW128" s="154"/>
      <c r="EX128" s="154"/>
      <c r="EY128" s="154"/>
      <c r="EZ128" s="154"/>
      <c r="FA128" s="154"/>
      <c r="FB128" s="154"/>
      <c r="FC128" s="154"/>
      <c r="FD128" s="154"/>
      <c r="FE128" s="154"/>
      <c r="FF128" s="154"/>
      <c r="FG128" s="154"/>
      <c r="FH128" s="154"/>
      <c r="FI128" s="154"/>
      <c r="FJ128" s="154"/>
      <c r="FK128" s="154"/>
      <c r="FL128" s="154"/>
      <c r="FM128" s="154"/>
      <c r="FN128" s="154"/>
      <c r="FO128" s="154"/>
      <c r="FP128" s="154"/>
      <c r="FQ128" s="154"/>
      <c r="FR128" s="154"/>
      <c r="FS128" s="154"/>
      <c r="FT128" s="154"/>
      <c r="FU128" s="154"/>
      <c r="FV128" s="154"/>
      <c r="FW128" s="154"/>
      <c r="FX128" s="154"/>
      <c r="FY128" s="154"/>
      <c r="FZ128" s="154"/>
      <c r="GA128" s="154"/>
      <c r="GB128" s="154"/>
      <c r="GC128" s="154"/>
      <c r="GD128" s="154"/>
      <c r="GE128" s="154"/>
      <c r="GF128" s="154"/>
      <c r="GG128" s="154"/>
      <c r="GH128" s="154"/>
      <c r="GI128" s="154"/>
      <c r="GJ128" s="154"/>
      <c r="GK128" s="154"/>
      <c r="GL128" s="154"/>
      <c r="GM128" s="154"/>
      <c r="GN128" s="154"/>
      <c r="GO128" s="154"/>
      <c r="GP128" s="154"/>
      <c r="GQ128" s="154"/>
      <c r="GR128" s="154"/>
      <c r="GS128" s="154"/>
      <c r="GT128" s="154"/>
      <c r="GU128" s="154"/>
      <c r="GV128" s="154"/>
      <c r="GW128" s="154"/>
      <c r="GX128" s="154"/>
      <c r="GY128" s="154"/>
      <c r="GZ128" s="154"/>
      <c r="HA128" s="154"/>
      <c r="HB128" s="154"/>
      <c r="HC128" s="154"/>
      <c r="HD128" s="154"/>
      <c r="HE128" s="154"/>
      <c r="HF128" s="154"/>
      <c r="HG128" s="154"/>
      <c r="HH128" s="154"/>
      <c r="HI128" s="154"/>
      <c r="HJ128" s="154"/>
      <c r="HK128" s="154"/>
      <c r="HL128" s="154"/>
      <c r="HM128" s="154"/>
      <c r="HN128" s="154"/>
      <c r="HO128" s="154"/>
      <c r="HP128" s="154"/>
      <c r="HQ128" s="154"/>
      <c r="HR128" s="154"/>
      <c r="HS128" s="154"/>
      <c r="HT128" s="154"/>
      <c r="HU128" s="154"/>
      <c r="HV128" s="154"/>
      <c r="HW128" s="154"/>
      <c r="HX128" s="154"/>
      <c r="HY128" s="154"/>
      <c r="HZ128" s="154"/>
      <c r="IA128" s="154"/>
      <c r="IB128" s="154"/>
      <c r="IC128" s="154"/>
      <c r="ID128" s="154"/>
      <c r="IE128" s="154"/>
      <c r="IF128" s="154"/>
      <c r="IG128" s="154"/>
      <c r="IH128" s="154"/>
      <c r="II128" s="154"/>
      <c r="IJ128" s="154"/>
      <c r="IK128" s="154"/>
      <c r="IL128" s="154"/>
      <c r="IM128" s="154"/>
      <c r="IN128" s="154"/>
      <c r="IO128" s="154"/>
      <c r="IP128" s="154"/>
      <c r="IQ128" s="154"/>
      <c r="IR128" s="154"/>
      <c r="IS128" s="154"/>
      <c r="IT128" s="154"/>
      <c r="IU128" s="154"/>
      <c r="IV128" s="154"/>
      <c r="IW128" s="154"/>
      <c r="IX128" s="154"/>
      <c r="IY128" s="154"/>
      <c r="IZ128" s="154"/>
      <c r="JA128" s="154"/>
      <c r="JB128" s="154"/>
      <c r="JC128" s="154"/>
      <c r="JD128" s="154"/>
      <c r="JE128" s="154"/>
      <c r="JF128" s="154"/>
      <c r="JG128" s="154"/>
      <c r="JH128" s="154"/>
      <c r="JI128" s="154"/>
      <c r="JJ128" s="154"/>
      <c r="JK128" s="154"/>
      <c r="JL128" s="154"/>
      <c r="JM128" s="154"/>
      <c r="JN128" s="154"/>
      <c r="JO128" s="154"/>
      <c r="JP128" s="154"/>
      <c r="JQ128" s="154"/>
      <c r="JR128" s="154"/>
      <c r="JS128" s="154"/>
      <c r="JT128" s="154"/>
      <c r="JU128" s="154"/>
      <c r="JV128" s="154"/>
      <c r="JW128" s="154"/>
      <c r="JX128" s="154"/>
      <c r="JY128" s="154"/>
      <c r="JZ128" s="154"/>
      <c r="KA128" s="154"/>
      <c r="KB128" s="154"/>
      <c r="KC128" s="154"/>
      <c r="KD128" s="154"/>
      <c r="KE128" s="154"/>
      <c r="KF128" s="154"/>
      <c r="KG128" s="154"/>
      <c r="KH128" s="154"/>
      <c r="KI128" s="154"/>
      <c r="KJ128" s="154"/>
      <c r="KK128" s="154"/>
      <c r="KL128" s="154"/>
      <c r="KM128" s="154"/>
      <c r="KN128" s="154"/>
      <c r="KO128" s="154"/>
      <c r="KP128" s="154"/>
      <c r="KQ128" s="154"/>
      <c r="KR128" s="154"/>
      <c r="KS128" s="154"/>
      <c r="KT128" s="154"/>
      <c r="KU128" s="154"/>
      <c r="KV128" s="154"/>
      <c r="KW128" s="154"/>
      <c r="KX128" s="154"/>
      <c r="KY128" s="154"/>
      <c r="KZ128" s="154"/>
      <c r="LA128" s="154"/>
      <c r="LB128" s="154"/>
      <c r="LC128" s="154"/>
      <c r="LD128" s="154"/>
      <c r="LE128" s="154"/>
      <c r="LF128" s="154"/>
      <c r="LG128" s="154"/>
      <c r="LH128" s="154"/>
      <c r="LI128" s="154"/>
      <c r="LJ128" s="154"/>
      <c r="LK128" s="154"/>
      <c r="LL128" s="154"/>
      <c r="LM128" s="154"/>
      <c r="LN128" s="154"/>
      <c r="LO128" s="154"/>
      <c r="LP128" s="154"/>
      <c r="LQ128" s="154"/>
      <c r="LR128" s="154"/>
      <c r="LS128" s="154"/>
      <c r="LT128" s="154"/>
      <c r="LU128" s="154"/>
    </row>
    <row r="129" spans="1:333">
      <c r="A129" s="364" t="s">
        <v>51</v>
      </c>
      <c r="B129" s="397" t="s">
        <v>52</v>
      </c>
      <c r="C129" s="345" t="s">
        <v>53</v>
      </c>
      <c r="D129" s="9" t="s">
        <v>12</v>
      </c>
      <c r="E129" s="9" t="s">
        <v>19</v>
      </c>
      <c r="F129" s="21" t="s">
        <v>20</v>
      </c>
      <c r="G129" s="329" t="s">
        <v>73</v>
      </c>
      <c r="H129" s="334" t="s">
        <v>334</v>
      </c>
      <c r="I129" s="10" t="s">
        <v>216</v>
      </c>
      <c r="J129" s="241" t="s">
        <v>21</v>
      </c>
      <c r="K129" s="22" t="s">
        <v>22</v>
      </c>
      <c r="L129" s="241" t="s">
        <v>76</v>
      </c>
      <c r="M129" s="171"/>
      <c r="N129" s="299"/>
      <c r="O129" s="181">
        <v>93.146888779220006</v>
      </c>
      <c r="P129" s="64">
        <v>92.6748147128299</v>
      </c>
      <c r="Q129" s="64">
        <v>91.530441826642601</v>
      </c>
      <c r="R129" s="64">
        <v>90.650570933376997</v>
      </c>
      <c r="S129" s="64">
        <v>90.080490153561001</v>
      </c>
      <c r="T129" s="64">
        <v>90.900846144469199</v>
      </c>
      <c r="U129" s="64">
        <v>91.640562142453206</v>
      </c>
      <c r="V129" s="64">
        <v>91.933941017141294</v>
      </c>
      <c r="W129" s="64">
        <v>92.089966421836607</v>
      </c>
      <c r="X129" s="64">
        <v>92.499069063209305</v>
      </c>
      <c r="Y129" s="64">
        <v>94.451898914222497</v>
      </c>
      <c r="Z129" s="64">
        <v>94.004411749142506</v>
      </c>
      <c r="AA129" s="64">
        <v>92.285386871697199</v>
      </c>
      <c r="AB129" s="64">
        <v>89.274663926518699</v>
      </c>
      <c r="AC129" s="64">
        <v>90.556524539822703</v>
      </c>
      <c r="AD129" s="64">
        <v>89.1393681877354</v>
      </c>
      <c r="AE129" s="64">
        <v>88.453604734648906</v>
      </c>
      <c r="AF129" s="64">
        <v>89.211370984449005</v>
      </c>
      <c r="AG129" s="64">
        <v>90.243075036829097</v>
      </c>
      <c r="AH129" s="64">
        <v>89.244491781684303</v>
      </c>
      <c r="AI129" s="64">
        <v>87.991253972408501</v>
      </c>
      <c r="AJ129" s="64">
        <v>87.019088338165602</v>
      </c>
      <c r="AK129" s="64">
        <v>86.4086316407748</v>
      </c>
      <c r="AL129" s="64">
        <v>86.622095472694596</v>
      </c>
      <c r="AM129" s="64">
        <v>88.659793363699805</v>
      </c>
      <c r="AN129" s="64">
        <v>88.258560396251397</v>
      </c>
      <c r="AO129" s="64">
        <v>87.151379667596203</v>
      </c>
      <c r="AP129" s="205">
        <v>86.025908880688604</v>
      </c>
      <c r="AQ129" s="64"/>
      <c r="AR129" s="64"/>
      <c r="AS129" s="64"/>
      <c r="AT129" s="64"/>
      <c r="AU129" s="64"/>
      <c r="AV129" s="64"/>
      <c r="AW129" s="64"/>
      <c r="AX129" s="64"/>
      <c r="AY129" s="64"/>
      <c r="AZ129" s="64"/>
      <c r="BA129" s="64"/>
      <c r="BB129" s="241"/>
      <c r="BC129" s="241"/>
      <c r="BD129" s="241"/>
      <c r="BE129" s="241"/>
      <c r="BF129" s="241"/>
      <c r="BG129" s="241"/>
      <c r="BH129" s="241"/>
      <c r="BI129" s="241"/>
      <c r="BJ129" s="241"/>
      <c r="BK129" s="241"/>
      <c r="BL129" s="241"/>
      <c r="BM129" s="241"/>
      <c r="BN129" s="241"/>
      <c r="BO129" s="241"/>
      <c r="BP129" s="241"/>
      <c r="BQ129" s="241"/>
      <c r="BR129" s="241"/>
      <c r="BS129" s="241"/>
      <c r="BT129" s="241"/>
      <c r="BU129" s="241"/>
      <c r="BV129" s="241"/>
      <c r="BW129" s="241"/>
      <c r="BX129" s="158"/>
      <c r="BY129" s="158"/>
      <c r="BZ129" s="158"/>
      <c r="CA129" s="158"/>
      <c r="CB129" s="158"/>
      <c r="CC129" s="158"/>
      <c r="CD129" s="158"/>
    </row>
    <row r="130" spans="1:333">
      <c r="A130" s="364"/>
      <c r="B130" s="398"/>
      <c r="C130" s="347"/>
      <c r="D130" s="9" t="s">
        <v>15</v>
      </c>
      <c r="E130" s="9" t="s">
        <v>19</v>
      </c>
      <c r="F130" s="21" t="s">
        <v>20</v>
      </c>
      <c r="G130" s="330"/>
      <c r="H130" s="339"/>
      <c r="I130" s="10" t="s">
        <v>216</v>
      </c>
      <c r="J130" s="241" t="s">
        <v>21</v>
      </c>
      <c r="K130" s="22" t="s">
        <v>22</v>
      </c>
      <c r="L130" s="241" t="s">
        <v>76</v>
      </c>
      <c r="M130" s="171"/>
      <c r="N130" s="299"/>
      <c r="O130" s="181"/>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c r="AM130" s="64"/>
      <c r="AN130" s="64"/>
      <c r="AO130" s="64"/>
      <c r="AP130" s="64"/>
      <c r="AQ130" s="64">
        <v>85.89</v>
      </c>
      <c r="AR130" s="64"/>
      <c r="AS130" s="64"/>
      <c r="AT130" s="64"/>
      <c r="AU130" s="64"/>
      <c r="AV130" s="64"/>
      <c r="AW130" s="64"/>
      <c r="AX130" s="64"/>
      <c r="AY130" s="64"/>
      <c r="AZ130" s="64"/>
      <c r="BA130" s="64"/>
      <c r="BB130" s="241"/>
      <c r="BC130" s="241"/>
      <c r="BD130" s="241"/>
      <c r="BE130" s="241"/>
      <c r="BF130" s="241"/>
      <c r="BG130" s="241"/>
      <c r="BH130" s="241"/>
      <c r="BI130" s="241"/>
      <c r="BJ130" s="241"/>
      <c r="BK130" s="241"/>
      <c r="BL130" s="241"/>
      <c r="BM130" s="241"/>
      <c r="BN130" s="241"/>
      <c r="BO130" s="241"/>
      <c r="BP130" s="241"/>
      <c r="BQ130" s="241"/>
      <c r="BR130" s="241"/>
      <c r="BS130" s="241"/>
      <c r="BT130" s="241"/>
      <c r="BU130" s="241"/>
      <c r="BV130" s="241"/>
      <c r="BW130" s="241"/>
      <c r="BX130" s="158"/>
      <c r="BY130" s="158"/>
      <c r="BZ130" s="158"/>
      <c r="CA130" s="158"/>
      <c r="CB130" s="158"/>
      <c r="CC130" s="158"/>
      <c r="CD130" s="158"/>
    </row>
    <row r="131" spans="1:333" s="15" customFormat="1" ht="12.75" customHeight="1">
      <c r="A131" s="364"/>
      <c r="B131" s="398"/>
      <c r="C131" s="23" t="s">
        <v>256</v>
      </c>
      <c r="D131" s="12" t="s">
        <v>16</v>
      </c>
      <c r="E131" s="12" t="s">
        <v>49</v>
      </c>
      <c r="F131" s="13" t="s">
        <v>20</v>
      </c>
      <c r="G131" s="13"/>
      <c r="H131" s="261"/>
      <c r="I131" s="13" t="s">
        <v>216</v>
      </c>
      <c r="J131" s="14" t="s">
        <v>21</v>
      </c>
      <c r="K131" s="14" t="s">
        <v>75</v>
      </c>
      <c r="L131" s="14" t="s">
        <v>76</v>
      </c>
      <c r="M131" s="354" t="s">
        <v>210</v>
      </c>
      <c r="N131" s="303" t="s">
        <v>372</v>
      </c>
      <c r="O131" s="182"/>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v>85.801669767114902</v>
      </c>
      <c r="AO131" s="65">
        <v>85.129651853698533</v>
      </c>
      <c r="AP131" s="65">
        <v>84.457633940282051</v>
      </c>
      <c r="AQ131" s="65">
        <v>83.785616026865583</v>
      </c>
      <c r="AR131" s="65">
        <v>83.113598113449015</v>
      </c>
      <c r="AS131" s="65">
        <v>82.441580200032547</v>
      </c>
      <c r="AT131" s="65">
        <v>81.839600127206367</v>
      </c>
      <c r="AU131" s="65">
        <v>81.237620054380102</v>
      </c>
      <c r="AV131" s="65">
        <v>80.635639981554021</v>
      </c>
      <c r="AW131" s="65">
        <v>80.033659908727827</v>
      </c>
      <c r="AX131" s="65">
        <v>79.431679835901562</v>
      </c>
      <c r="AY131" s="65">
        <v>78.722890571221626</v>
      </c>
      <c r="AZ131" s="65">
        <v>78.014101306541889</v>
      </c>
      <c r="BA131" s="65">
        <v>77.305312041861953</v>
      </c>
      <c r="BB131" s="65">
        <v>76.596522777182102</v>
      </c>
      <c r="BC131" s="65">
        <v>75.88773351250228</v>
      </c>
      <c r="BD131" s="65">
        <v>75.272930778007037</v>
      </c>
      <c r="BE131" s="65">
        <v>74.658128043511638</v>
      </c>
      <c r="BF131" s="65">
        <v>74.043325309016325</v>
      </c>
      <c r="BG131" s="65">
        <v>73.428522574521111</v>
      </c>
      <c r="BH131" s="65">
        <v>72.813719840025797</v>
      </c>
      <c r="BI131" s="65">
        <v>71.002270217478596</v>
      </c>
      <c r="BJ131" s="65">
        <v>69.190820594931395</v>
      </c>
      <c r="BK131" s="65">
        <v>67.379370972384194</v>
      </c>
      <c r="BL131" s="65">
        <v>65.567921349836993</v>
      </c>
      <c r="BM131" s="65">
        <v>63.756471727289792</v>
      </c>
      <c r="BN131" s="65">
        <v>61.945022104742591</v>
      </c>
      <c r="BO131" s="65">
        <v>60.13357248219539</v>
      </c>
      <c r="BP131" s="65">
        <v>58.322122859648189</v>
      </c>
      <c r="BQ131" s="65">
        <v>56.510673237100988</v>
      </c>
      <c r="BR131" s="65">
        <v>54.699223614553787</v>
      </c>
      <c r="BS131" s="65">
        <v>52.887773992006586</v>
      </c>
      <c r="BT131" s="65">
        <v>51.076324369459385</v>
      </c>
      <c r="BU131" s="65">
        <v>49.264874746912184</v>
      </c>
      <c r="BV131" s="65">
        <v>47.453425124364983</v>
      </c>
      <c r="BW131" s="65">
        <v>45.641975501817804</v>
      </c>
      <c r="BX131" s="158"/>
      <c r="BY131" s="158"/>
      <c r="BZ131" s="158"/>
      <c r="CA131" s="158"/>
      <c r="CB131" s="158"/>
      <c r="CC131" s="158"/>
      <c r="CD131" s="158"/>
      <c r="CE131" s="154"/>
      <c r="CF131" s="154"/>
      <c r="CG131" s="154"/>
      <c r="CH131" s="154"/>
      <c r="CI131" s="154"/>
      <c r="CJ131" s="154"/>
      <c r="CK131" s="154"/>
      <c r="CL131" s="154"/>
      <c r="CM131" s="154"/>
      <c r="CN131" s="154"/>
      <c r="CO131" s="154"/>
      <c r="CP131" s="154"/>
      <c r="CQ131" s="154"/>
      <c r="CR131" s="154"/>
      <c r="CS131" s="154"/>
      <c r="CT131" s="154"/>
      <c r="CU131" s="154"/>
      <c r="CV131" s="154"/>
      <c r="CW131" s="154"/>
      <c r="CX131" s="154"/>
      <c r="CY131" s="154"/>
      <c r="CZ131" s="154"/>
      <c r="DA131" s="154"/>
      <c r="DB131" s="154"/>
      <c r="DC131" s="154"/>
      <c r="DD131" s="154"/>
      <c r="DE131" s="154"/>
      <c r="DF131" s="154"/>
      <c r="DG131" s="154"/>
      <c r="DH131" s="154"/>
      <c r="DI131" s="154"/>
      <c r="DJ131" s="154"/>
      <c r="DK131" s="154"/>
      <c r="DL131" s="154"/>
      <c r="DM131" s="154"/>
      <c r="DN131" s="154"/>
      <c r="DO131" s="154"/>
      <c r="DP131" s="154"/>
      <c r="DQ131" s="154"/>
      <c r="DR131" s="154"/>
      <c r="DS131" s="154"/>
      <c r="DT131" s="154"/>
      <c r="DU131" s="154"/>
      <c r="DV131" s="154"/>
      <c r="DW131" s="154"/>
      <c r="DX131" s="154"/>
      <c r="DY131" s="154"/>
      <c r="DZ131" s="154"/>
      <c r="EA131" s="154"/>
      <c r="EB131" s="154"/>
      <c r="EC131" s="154"/>
      <c r="ED131" s="154"/>
      <c r="EE131" s="154"/>
      <c r="EF131" s="154"/>
      <c r="EG131" s="154"/>
      <c r="EH131" s="154"/>
      <c r="EI131" s="154"/>
      <c r="EJ131" s="154"/>
      <c r="EK131" s="154"/>
      <c r="EL131" s="154"/>
      <c r="EM131" s="154"/>
      <c r="EN131" s="154"/>
      <c r="EO131" s="154"/>
      <c r="EP131" s="154"/>
      <c r="EQ131" s="154"/>
      <c r="ER131" s="154"/>
      <c r="ES131" s="154"/>
      <c r="ET131" s="154"/>
      <c r="EU131" s="154"/>
      <c r="EV131" s="154"/>
      <c r="EW131" s="154"/>
      <c r="EX131" s="154"/>
      <c r="EY131" s="154"/>
      <c r="EZ131" s="154"/>
      <c r="FA131" s="154"/>
      <c r="FB131" s="154"/>
      <c r="FC131" s="154"/>
      <c r="FD131" s="154"/>
      <c r="FE131" s="154"/>
      <c r="FF131" s="154"/>
      <c r="FG131" s="154"/>
      <c r="FH131" s="154"/>
      <c r="FI131" s="154"/>
      <c r="FJ131" s="154"/>
      <c r="FK131" s="154"/>
      <c r="FL131" s="154"/>
      <c r="FM131" s="154"/>
      <c r="FN131" s="154"/>
      <c r="FO131" s="154"/>
      <c r="FP131" s="154"/>
      <c r="FQ131" s="154"/>
      <c r="FR131" s="154"/>
      <c r="FS131" s="154"/>
      <c r="FT131" s="154"/>
      <c r="FU131" s="154"/>
      <c r="FV131" s="154"/>
      <c r="FW131" s="154"/>
      <c r="FX131" s="154"/>
      <c r="FY131" s="154"/>
      <c r="FZ131" s="154"/>
      <c r="GA131" s="154"/>
      <c r="GB131" s="154"/>
      <c r="GC131" s="154"/>
      <c r="GD131" s="154"/>
      <c r="GE131" s="154"/>
      <c r="GF131" s="154"/>
      <c r="GG131" s="154"/>
      <c r="GH131" s="154"/>
      <c r="GI131" s="154"/>
      <c r="GJ131" s="154"/>
      <c r="GK131" s="154"/>
      <c r="GL131" s="154"/>
      <c r="GM131" s="154"/>
      <c r="GN131" s="154"/>
      <c r="GO131" s="154"/>
      <c r="GP131" s="154"/>
      <c r="GQ131" s="154"/>
      <c r="GR131" s="154"/>
      <c r="GS131" s="154"/>
      <c r="GT131" s="154"/>
      <c r="GU131" s="154"/>
      <c r="GV131" s="154"/>
      <c r="GW131" s="154"/>
      <c r="GX131" s="154"/>
      <c r="GY131" s="154"/>
      <c r="GZ131" s="154"/>
      <c r="HA131" s="154"/>
      <c r="HB131" s="154"/>
      <c r="HC131" s="154"/>
      <c r="HD131" s="154"/>
      <c r="HE131" s="154"/>
      <c r="HF131" s="154"/>
      <c r="HG131" s="154"/>
      <c r="HH131" s="154"/>
      <c r="HI131" s="154"/>
      <c r="HJ131" s="154"/>
      <c r="HK131" s="154"/>
      <c r="HL131" s="154"/>
      <c r="HM131" s="154"/>
      <c r="HN131" s="154"/>
      <c r="HO131" s="154"/>
      <c r="HP131" s="154"/>
      <c r="HQ131" s="154"/>
      <c r="HR131" s="154"/>
      <c r="HS131" s="154"/>
      <c r="HT131" s="154"/>
      <c r="HU131" s="154"/>
      <c r="HV131" s="154"/>
      <c r="HW131" s="154"/>
      <c r="HX131" s="154"/>
      <c r="HY131" s="154"/>
      <c r="HZ131" s="154"/>
      <c r="IA131" s="154"/>
      <c r="IB131" s="154"/>
      <c r="IC131" s="154"/>
      <c r="ID131" s="154"/>
      <c r="IE131" s="154"/>
      <c r="IF131" s="154"/>
      <c r="IG131" s="154"/>
      <c r="IH131" s="154"/>
      <c r="II131" s="154"/>
      <c r="IJ131" s="154"/>
      <c r="IK131" s="154"/>
      <c r="IL131" s="154"/>
      <c r="IM131" s="154"/>
      <c r="IN131" s="154"/>
      <c r="IO131" s="154"/>
      <c r="IP131" s="154"/>
      <c r="IQ131" s="154"/>
      <c r="IR131" s="154"/>
      <c r="IS131" s="154"/>
      <c r="IT131" s="154"/>
      <c r="IU131" s="154"/>
      <c r="IV131" s="154"/>
      <c r="IW131" s="154"/>
      <c r="IX131" s="154"/>
      <c r="IY131" s="154"/>
      <c r="IZ131" s="154"/>
      <c r="JA131" s="154"/>
      <c r="JB131" s="154"/>
      <c r="JC131" s="154"/>
      <c r="JD131" s="154"/>
      <c r="JE131" s="154"/>
      <c r="JF131" s="154"/>
      <c r="JG131" s="154"/>
      <c r="JH131" s="154"/>
      <c r="JI131" s="154"/>
      <c r="JJ131" s="154"/>
      <c r="JK131" s="154"/>
      <c r="JL131" s="154"/>
      <c r="JM131" s="154"/>
      <c r="JN131" s="154"/>
      <c r="JO131" s="154"/>
      <c r="JP131" s="154"/>
      <c r="JQ131" s="154"/>
      <c r="JR131" s="154"/>
      <c r="JS131" s="154"/>
      <c r="JT131" s="154"/>
      <c r="JU131" s="154"/>
      <c r="JV131" s="154"/>
      <c r="JW131" s="154"/>
      <c r="JX131" s="154"/>
      <c r="JY131" s="154"/>
      <c r="JZ131" s="154"/>
      <c r="KA131" s="154"/>
      <c r="KB131" s="154"/>
      <c r="KC131" s="154"/>
      <c r="KD131" s="154"/>
      <c r="KE131" s="154"/>
      <c r="KF131" s="154"/>
      <c r="KG131" s="154"/>
      <c r="KH131" s="154"/>
      <c r="KI131" s="154"/>
      <c r="KJ131" s="154"/>
      <c r="KK131" s="154"/>
      <c r="KL131" s="154"/>
      <c r="KM131" s="154"/>
      <c r="KN131" s="154"/>
      <c r="KO131" s="154"/>
      <c r="KP131" s="154"/>
      <c r="KQ131" s="154"/>
      <c r="KR131" s="154"/>
      <c r="KS131" s="154"/>
      <c r="KT131" s="154"/>
      <c r="KU131" s="154"/>
      <c r="KV131" s="154"/>
      <c r="KW131" s="154"/>
      <c r="KX131" s="154"/>
      <c r="KY131" s="154"/>
      <c r="KZ131" s="154"/>
      <c r="LA131" s="154"/>
      <c r="LB131" s="154"/>
      <c r="LC131" s="154"/>
      <c r="LD131" s="154"/>
      <c r="LE131" s="154"/>
      <c r="LF131" s="154"/>
      <c r="LG131" s="154"/>
      <c r="LH131" s="154"/>
      <c r="LI131" s="154"/>
      <c r="LJ131" s="154"/>
      <c r="LK131" s="154"/>
      <c r="LL131" s="154"/>
      <c r="LM131" s="154"/>
      <c r="LN131" s="154"/>
      <c r="LO131" s="154"/>
      <c r="LP131" s="154"/>
      <c r="LQ131" s="154"/>
      <c r="LR131" s="154"/>
      <c r="LS131" s="154"/>
      <c r="LT131" s="154"/>
      <c r="LU131" s="154"/>
    </row>
    <row r="132" spans="1:333" s="15" customFormat="1" ht="25.5">
      <c r="A132" s="364"/>
      <c r="B132" s="398"/>
      <c r="C132" s="23" t="s">
        <v>257</v>
      </c>
      <c r="D132" s="12" t="s">
        <v>16</v>
      </c>
      <c r="E132" s="12" t="s">
        <v>49</v>
      </c>
      <c r="F132" s="13" t="s">
        <v>20</v>
      </c>
      <c r="G132" s="13"/>
      <c r="H132" s="261"/>
      <c r="I132" s="13" t="s">
        <v>216</v>
      </c>
      <c r="J132" s="14" t="s">
        <v>21</v>
      </c>
      <c r="K132" s="14" t="s">
        <v>75</v>
      </c>
      <c r="L132" s="14" t="s">
        <v>76</v>
      </c>
      <c r="M132" s="355"/>
      <c r="N132" s="303" t="s">
        <v>372</v>
      </c>
      <c r="O132" s="182"/>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v>85.801669767114902</v>
      </c>
      <c r="AO132" s="65">
        <v>85.129651853698533</v>
      </c>
      <c r="AP132" s="65">
        <v>84.457633940282051</v>
      </c>
      <c r="AQ132" s="65">
        <v>83.785616026865583</v>
      </c>
      <c r="AR132" s="65">
        <v>83.113598113449015</v>
      </c>
      <c r="AS132" s="65">
        <v>82.441580200032547</v>
      </c>
      <c r="AT132" s="65">
        <v>81.839600127206367</v>
      </c>
      <c r="AU132" s="65">
        <v>81.237620054380102</v>
      </c>
      <c r="AV132" s="65">
        <v>80.635639981554021</v>
      </c>
      <c r="AW132" s="65">
        <v>80.033659908727827</v>
      </c>
      <c r="AX132" s="65">
        <v>79.431679835901562</v>
      </c>
      <c r="AY132" s="65">
        <v>78.722890571221626</v>
      </c>
      <c r="AZ132" s="65">
        <v>78.014101306541889</v>
      </c>
      <c r="BA132" s="65">
        <v>77.305312041861953</v>
      </c>
      <c r="BB132" s="14"/>
      <c r="BC132" s="14"/>
      <c r="BD132" s="14"/>
      <c r="BE132" s="14"/>
      <c r="BF132" s="14"/>
      <c r="BG132" s="14"/>
      <c r="BH132" s="14"/>
      <c r="BI132" s="14"/>
      <c r="BJ132" s="14"/>
      <c r="BK132" s="14"/>
      <c r="BL132" s="14"/>
      <c r="BM132" s="14"/>
      <c r="BN132" s="14"/>
      <c r="BO132" s="14"/>
      <c r="BP132" s="14"/>
      <c r="BQ132" s="14"/>
      <c r="BR132" s="14"/>
      <c r="BS132" s="14"/>
      <c r="BT132" s="14"/>
      <c r="BU132" s="14"/>
      <c r="BV132" s="14"/>
      <c r="BW132" s="14"/>
      <c r="BX132" s="158"/>
      <c r="BY132" s="158"/>
      <c r="BZ132" s="158"/>
      <c r="CA132" s="158"/>
      <c r="CB132" s="158"/>
      <c r="CC132" s="158"/>
      <c r="CD132" s="158"/>
      <c r="CE132" s="154"/>
      <c r="CF132" s="154"/>
      <c r="CG132" s="154"/>
      <c r="CH132" s="154"/>
      <c r="CI132" s="154"/>
      <c r="CJ132" s="154"/>
      <c r="CK132" s="154"/>
      <c r="CL132" s="154"/>
      <c r="CM132" s="154"/>
      <c r="CN132" s="154"/>
      <c r="CO132" s="154"/>
      <c r="CP132" s="154"/>
      <c r="CQ132" s="154"/>
      <c r="CR132" s="154"/>
      <c r="CS132" s="154"/>
      <c r="CT132" s="154"/>
      <c r="CU132" s="154"/>
      <c r="CV132" s="154"/>
      <c r="CW132" s="154"/>
      <c r="CX132" s="154"/>
      <c r="CY132" s="154"/>
      <c r="CZ132" s="154"/>
      <c r="DA132" s="154"/>
      <c r="DB132" s="154"/>
      <c r="DC132" s="154"/>
      <c r="DD132" s="154"/>
      <c r="DE132" s="154"/>
      <c r="DF132" s="154"/>
      <c r="DG132" s="154"/>
      <c r="DH132" s="154"/>
      <c r="DI132" s="154"/>
      <c r="DJ132" s="154"/>
      <c r="DK132" s="154"/>
      <c r="DL132" s="154"/>
      <c r="DM132" s="154"/>
      <c r="DN132" s="154"/>
      <c r="DO132" s="154"/>
      <c r="DP132" s="154"/>
      <c r="DQ132" s="154"/>
      <c r="DR132" s="154"/>
      <c r="DS132" s="154"/>
      <c r="DT132" s="154"/>
      <c r="DU132" s="154"/>
      <c r="DV132" s="154"/>
      <c r="DW132" s="154"/>
      <c r="DX132" s="154"/>
      <c r="DY132" s="154"/>
      <c r="DZ132" s="154"/>
      <c r="EA132" s="154"/>
      <c r="EB132" s="154"/>
      <c r="EC132" s="154"/>
      <c r="ED132" s="154"/>
      <c r="EE132" s="154"/>
      <c r="EF132" s="154"/>
      <c r="EG132" s="154"/>
      <c r="EH132" s="154"/>
      <c r="EI132" s="154"/>
      <c r="EJ132" s="154"/>
      <c r="EK132" s="154"/>
      <c r="EL132" s="154"/>
      <c r="EM132" s="154"/>
      <c r="EN132" s="154"/>
      <c r="EO132" s="154"/>
      <c r="EP132" s="154"/>
      <c r="EQ132" s="154"/>
      <c r="ER132" s="154"/>
      <c r="ES132" s="154"/>
      <c r="ET132" s="154"/>
      <c r="EU132" s="154"/>
      <c r="EV132" s="154"/>
      <c r="EW132" s="154"/>
      <c r="EX132" s="154"/>
      <c r="EY132" s="154"/>
      <c r="EZ132" s="154"/>
      <c r="FA132" s="154"/>
      <c r="FB132" s="154"/>
      <c r="FC132" s="154"/>
      <c r="FD132" s="154"/>
      <c r="FE132" s="154"/>
      <c r="FF132" s="154"/>
      <c r="FG132" s="154"/>
      <c r="FH132" s="154"/>
      <c r="FI132" s="154"/>
      <c r="FJ132" s="154"/>
      <c r="FK132" s="154"/>
      <c r="FL132" s="154"/>
      <c r="FM132" s="154"/>
      <c r="FN132" s="154"/>
      <c r="FO132" s="154"/>
      <c r="FP132" s="154"/>
      <c r="FQ132" s="154"/>
      <c r="FR132" s="154"/>
      <c r="FS132" s="154"/>
      <c r="FT132" s="154"/>
      <c r="FU132" s="154"/>
      <c r="FV132" s="154"/>
      <c r="FW132" s="154"/>
      <c r="FX132" s="154"/>
      <c r="FY132" s="154"/>
      <c r="FZ132" s="154"/>
      <c r="GA132" s="154"/>
      <c r="GB132" s="154"/>
      <c r="GC132" s="154"/>
      <c r="GD132" s="154"/>
      <c r="GE132" s="154"/>
      <c r="GF132" s="154"/>
      <c r="GG132" s="154"/>
      <c r="GH132" s="154"/>
      <c r="GI132" s="154"/>
      <c r="GJ132" s="154"/>
      <c r="GK132" s="154"/>
      <c r="GL132" s="154"/>
      <c r="GM132" s="154"/>
      <c r="GN132" s="154"/>
      <c r="GO132" s="154"/>
      <c r="GP132" s="154"/>
      <c r="GQ132" s="154"/>
      <c r="GR132" s="154"/>
      <c r="GS132" s="154"/>
      <c r="GT132" s="154"/>
      <c r="GU132" s="154"/>
      <c r="GV132" s="154"/>
      <c r="GW132" s="154"/>
      <c r="GX132" s="154"/>
      <c r="GY132" s="154"/>
      <c r="GZ132" s="154"/>
      <c r="HA132" s="154"/>
      <c r="HB132" s="154"/>
      <c r="HC132" s="154"/>
      <c r="HD132" s="154"/>
      <c r="HE132" s="154"/>
      <c r="HF132" s="154"/>
      <c r="HG132" s="154"/>
      <c r="HH132" s="154"/>
      <c r="HI132" s="154"/>
      <c r="HJ132" s="154"/>
      <c r="HK132" s="154"/>
      <c r="HL132" s="154"/>
      <c r="HM132" s="154"/>
      <c r="HN132" s="154"/>
      <c r="HO132" s="154"/>
      <c r="HP132" s="154"/>
      <c r="HQ132" s="154"/>
      <c r="HR132" s="154"/>
      <c r="HS132" s="154"/>
      <c r="HT132" s="154"/>
      <c r="HU132" s="154"/>
      <c r="HV132" s="154"/>
      <c r="HW132" s="154"/>
      <c r="HX132" s="154"/>
      <c r="HY132" s="154"/>
      <c r="HZ132" s="154"/>
      <c r="IA132" s="154"/>
      <c r="IB132" s="154"/>
      <c r="IC132" s="154"/>
      <c r="ID132" s="154"/>
      <c r="IE132" s="154"/>
      <c r="IF132" s="154"/>
      <c r="IG132" s="154"/>
      <c r="IH132" s="154"/>
      <c r="II132" s="154"/>
      <c r="IJ132" s="154"/>
      <c r="IK132" s="154"/>
      <c r="IL132" s="154"/>
      <c r="IM132" s="154"/>
      <c r="IN132" s="154"/>
      <c r="IO132" s="154"/>
      <c r="IP132" s="154"/>
      <c r="IQ132" s="154"/>
      <c r="IR132" s="154"/>
      <c r="IS132" s="154"/>
      <c r="IT132" s="154"/>
      <c r="IU132" s="154"/>
      <c r="IV132" s="154"/>
      <c r="IW132" s="154"/>
      <c r="IX132" s="154"/>
      <c r="IY132" s="154"/>
      <c r="IZ132" s="154"/>
      <c r="JA132" s="154"/>
      <c r="JB132" s="154"/>
      <c r="JC132" s="154"/>
      <c r="JD132" s="154"/>
      <c r="JE132" s="154"/>
      <c r="JF132" s="154"/>
      <c r="JG132" s="154"/>
      <c r="JH132" s="154"/>
      <c r="JI132" s="154"/>
      <c r="JJ132" s="154"/>
      <c r="JK132" s="154"/>
      <c r="JL132" s="154"/>
      <c r="JM132" s="154"/>
      <c r="JN132" s="154"/>
      <c r="JO132" s="154"/>
      <c r="JP132" s="154"/>
      <c r="JQ132" s="154"/>
      <c r="JR132" s="154"/>
      <c r="JS132" s="154"/>
      <c r="JT132" s="154"/>
      <c r="JU132" s="154"/>
      <c r="JV132" s="154"/>
      <c r="JW132" s="154"/>
      <c r="JX132" s="154"/>
      <c r="JY132" s="154"/>
      <c r="JZ132" s="154"/>
      <c r="KA132" s="154"/>
      <c r="KB132" s="154"/>
      <c r="KC132" s="154"/>
      <c r="KD132" s="154"/>
      <c r="KE132" s="154"/>
      <c r="KF132" s="154"/>
      <c r="KG132" s="154"/>
      <c r="KH132" s="154"/>
      <c r="KI132" s="154"/>
      <c r="KJ132" s="154"/>
      <c r="KK132" s="154"/>
      <c r="KL132" s="154"/>
      <c r="KM132" s="154"/>
      <c r="KN132" s="154"/>
      <c r="KO132" s="154"/>
      <c r="KP132" s="154"/>
      <c r="KQ132" s="154"/>
      <c r="KR132" s="154"/>
      <c r="KS132" s="154"/>
      <c r="KT132" s="154"/>
      <c r="KU132" s="154"/>
      <c r="KV132" s="154"/>
      <c r="KW132" s="154"/>
      <c r="KX132" s="154"/>
      <c r="KY132" s="154"/>
      <c r="KZ132" s="154"/>
      <c r="LA132" s="154"/>
      <c r="LB132" s="154"/>
      <c r="LC132" s="154"/>
      <c r="LD132" s="154"/>
      <c r="LE132" s="154"/>
      <c r="LF132" s="154"/>
      <c r="LG132" s="154"/>
      <c r="LH132" s="154"/>
      <c r="LI132" s="154"/>
      <c r="LJ132" s="154"/>
      <c r="LK132" s="154"/>
      <c r="LL132" s="154"/>
      <c r="LM132" s="154"/>
      <c r="LN132" s="154"/>
      <c r="LO132" s="154"/>
      <c r="LP132" s="154"/>
      <c r="LQ132" s="154"/>
      <c r="LR132" s="154"/>
      <c r="LS132" s="154"/>
      <c r="LT132" s="154"/>
      <c r="LU132" s="154"/>
    </row>
    <row r="133" spans="1:333" s="114" customFormat="1" ht="12.75" customHeight="1">
      <c r="A133" s="364"/>
      <c r="B133" s="398"/>
      <c r="C133" s="110" t="s">
        <v>258</v>
      </c>
      <c r="D133" s="111" t="s">
        <v>16</v>
      </c>
      <c r="E133" s="111" t="s">
        <v>49</v>
      </c>
      <c r="F133" s="112" t="s">
        <v>20</v>
      </c>
      <c r="G133" s="112"/>
      <c r="H133" s="262"/>
      <c r="I133" s="112" t="s">
        <v>216</v>
      </c>
      <c r="J133" s="112" t="s">
        <v>21</v>
      </c>
      <c r="K133" s="112" t="s">
        <v>75</v>
      </c>
      <c r="L133" s="112" t="s">
        <v>76</v>
      </c>
      <c r="M133" s="166"/>
      <c r="N133" s="304" t="s">
        <v>372</v>
      </c>
      <c r="O133" s="183"/>
      <c r="P133" s="113"/>
      <c r="Q133" s="113"/>
      <c r="R133" s="113"/>
      <c r="S133" s="113"/>
      <c r="T133" s="113"/>
      <c r="U133" s="113"/>
      <c r="V133" s="113"/>
      <c r="W133" s="113"/>
      <c r="X133" s="113"/>
      <c r="Y133" s="113"/>
      <c r="Z133" s="113"/>
      <c r="AA133" s="113"/>
      <c r="AB133" s="113"/>
      <c r="AC133" s="113"/>
      <c r="AD133" s="113"/>
      <c r="AE133" s="113"/>
      <c r="AF133" s="113"/>
      <c r="AG133" s="113"/>
      <c r="AH133" s="113"/>
      <c r="AI133" s="113"/>
      <c r="AJ133" s="113"/>
      <c r="AK133" s="113"/>
      <c r="AL133" s="113"/>
      <c r="AM133" s="113"/>
      <c r="AN133" s="113"/>
      <c r="AO133" s="113"/>
      <c r="AP133" s="113"/>
      <c r="AQ133" s="113"/>
      <c r="AR133" s="113">
        <v>84.62</v>
      </c>
      <c r="AS133" s="113">
        <v>83.49</v>
      </c>
      <c r="AT133" s="113">
        <v>82.32</v>
      </c>
      <c r="AU133" s="113">
        <v>81.150000000000006</v>
      </c>
      <c r="AV133" s="113">
        <v>79.98</v>
      </c>
      <c r="AW133" s="113">
        <v>78.81</v>
      </c>
      <c r="AX133" s="113">
        <v>77.64</v>
      </c>
      <c r="AY133" s="113">
        <v>76.69</v>
      </c>
      <c r="AZ133" s="113">
        <v>75.73</v>
      </c>
      <c r="BA133" s="113">
        <v>74.78</v>
      </c>
      <c r="BB133" s="113">
        <v>73.83</v>
      </c>
      <c r="BC133" s="113">
        <v>72.88</v>
      </c>
      <c r="BD133" s="113">
        <v>71.88</v>
      </c>
      <c r="BE133" s="113">
        <v>70.88</v>
      </c>
      <c r="BF133" s="113">
        <v>69.88</v>
      </c>
      <c r="BG133" s="113">
        <v>68.63</v>
      </c>
      <c r="BH133" s="113">
        <v>67.38</v>
      </c>
      <c r="BI133" s="113">
        <v>66.13</v>
      </c>
      <c r="BJ133" s="113">
        <v>64.88</v>
      </c>
      <c r="BK133" s="113">
        <v>63.64</v>
      </c>
      <c r="BL133" s="113">
        <v>62.39</v>
      </c>
      <c r="BM133" s="113">
        <v>61.14</v>
      </c>
      <c r="BN133" s="113">
        <v>59.89</v>
      </c>
      <c r="BO133" s="113">
        <v>58.65</v>
      </c>
      <c r="BP133" s="113">
        <v>57.4</v>
      </c>
      <c r="BQ133" s="113">
        <v>56.15</v>
      </c>
      <c r="BR133" s="113">
        <v>54.9</v>
      </c>
      <c r="BS133" s="113">
        <v>53.65</v>
      </c>
      <c r="BT133" s="113">
        <v>52.41</v>
      </c>
      <c r="BU133" s="113">
        <v>51.16</v>
      </c>
      <c r="BV133" s="113">
        <v>49.91</v>
      </c>
      <c r="BW133" s="113">
        <v>47.92</v>
      </c>
      <c r="BX133" s="158"/>
      <c r="BY133" s="158"/>
      <c r="BZ133" s="158"/>
      <c r="CA133" s="158"/>
      <c r="CB133" s="158"/>
      <c r="CC133" s="158"/>
      <c r="CD133" s="158"/>
      <c r="CE133" s="154"/>
      <c r="CF133" s="154"/>
      <c r="CG133" s="154"/>
      <c r="CH133" s="154"/>
      <c r="CI133" s="154"/>
      <c r="CJ133" s="154"/>
      <c r="CK133" s="154"/>
      <c r="CL133" s="154"/>
      <c r="CM133" s="154"/>
      <c r="CN133" s="154"/>
      <c r="CO133" s="154"/>
      <c r="CP133" s="154"/>
      <c r="CQ133" s="154"/>
      <c r="CR133" s="154"/>
      <c r="CS133" s="154"/>
      <c r="CT133" s="154"/>
      <c r="CU133" s="154"/>
      <c r="CV133" s="154"/>
      <c r="CW133" s="154"/>
      <c r="CX133" s="154"/>
      <c r="CY133" s="154"/>
      <c r="CZ133" s="154"/>
      <c r="DA133" s="154"/>
      <c r="DB133" s="154"/>
      <c r="DC133" s="154"/>
      <c r="DD133" s="154"/>
      <c r="DE133" s="154"/>
      <c r="DF133" s="154"/>
      <c r="DG133" s="154"/>
      <c r="DH133" s="154"/>
      <c r="DI133" s="154"/>
      <c r="DJ133" s="154"/>
      <c r="DK133" s="154"/>
      <c r="DL133" s="154"/>
      <c r="DM133" s="154"/>
      <c r="DN133" s="154"/>
      <c r="DO133" s="154"/>
      <c r="DP133" s="154"/>
      <c r="DQ133" s="154"/>
      <c r="DR133" s="154"/>
      <c r="DS133" s="154"/>
      <c r="DT133" s="154"/>
      <c r="DU133" s="154"/>
      <c r="DV133" s="154"/>
      <c r="DW133" s="154"/>
      <c r="DX133" s="154"/>
      <c r="DY133" s="154"/>
      <c r="DZ133" s="154"/>
      <c r="EA133" s="154"/>
      <c r="EB133" s="154"/>
      <c r="EC133" s="154"/>
      <c r="ED133" s="154"/>
      <c r="EE133" s="154"/>
      <c r="EF133" s="154"/>
      <c r="EG133" s="154"/>
      <c r="EH133" s="154"/>
      <c r="EI133" s="154"/>
      <c r="EJ133" s="154"/>
      <c r="EK133" s="154"/>
      <c r="EL133" s="154"/>
      <c r="EM133" s="154"/>
      <c r="EN133" s="154"/>
      <c r="EO133" s="154"/>
      <c r="EP133" s="154"/>
      <c r="EQ133" s="154"/>
      <c r="ER133" s="154"/>
      <c r="ES133" s="154"/>
      <c r="ET133" s="154"/>
      <c r="EU133" s="154"/>
      <c r="EV133" s="154"/>
      <c r="EW133" s="154"/>
      <c r="EX133" s="154"/>
      <c r="EY133" s="154"/>
      <c r="EZ133" s="154"/>
      <c r="FA133" s="154"/>
      <c r="FB133" s="154"/>
      <c r="FC133" s="154"/>
      <c r="FD133" s="154"/>
      <c r="FE133" s="154"/>
      <c r="FF133" s="154"/>
      <c r="FG133" s="154"/>
      <c r="FH133" s="154"/>
      <c r="FI133" s="154"/>
      <c r="FJ133" s="154"/>
      <c r="FK133" s="154"/>
      <c r="FL133" s="154"/>
      <c r="FM133" s="154"/>
      <c r="FN133" s="154"/>
      <c r="FO133" s="154"/>
      <c r="FP133" s="154"/>
      <c r="FQ133" s="154"/>
      <c r="FR133" s="154"/>
      <c r="FS133" s="154"/>
      <c r="FT133" s="154"/>
      <c r="FU133" s="154"/>
      <c r="FV133" s="154"/>
      <c r="FW133" s="154"/>
      <c r="FX133" s="154"/>
      <c r="FY133" s="154"/>
      <c r="FZ133" s="154"/>
      <c r="GA133" s="154"/>
      <c r="GB133" s="154"/>
      <c r="GC133" s="154"/>
      <c r="GD133" s="154"/>
      <c r="GE133" s="154"/>
      <c r="GF133" s="154"/>
      <c r="GG133" s="154"/>
      <c r="GH133" s="154"/>
      <c r="GI133" s="154"/>
      <c r="GJ133" s="154"/>
      <c r="GK133" s="154"/>
      <c r="GL133" s="154"/>
      <c r="GM133" s="154"/>
      <c r="GN133" s="154"/>
      <c r="GO133" s="154"/>
      <c r="GP133" s="154"/>
      <c r="GQ133" s="154"/>
      <c r="GR133" s="154"/>
      <c r="GS133" s="154"/>
      <c r="GT133" s="154"/>
      <c r="GU133" s="154"/>
      <c r="GV133" s="154"/>
      <c r="GW133" s="154"/>
      <c r="GX133" s="154"/>
      <c r="GY133" s="154"/>
      <c r="GZ133" s="154"/>
      <c r="HA133" s="154"/>
      <c r="HB133" s="154"/>
      <c r="HC133" s="154"/>
      <c r="HD133" s="154"/>
      <c r="HE133" s="154"/>
      <c r="HF133" s="154"/>
      <c r="HG133" s="154"/>
      <c r="HH133" s="154"/>
      <c r="HI133" s="154"/>
      <c r="HJ133" s="154"/>
      <c r="HK133" s="154"/>
      <c r="HL133" s="154"/>
      <c r="HM133" s="154"/>
      <c r="HN133" s="154"/>
      <c r="HO133" s="154"/>
      <c r="HP133" s="154"/>
      <c r="HQ133" s="154"/>
      <c r="HR133" s="154"/>
      <c r="HS133" s="154"/>
      <c r="HT133" s="154"/>
      <c r="HU133" s="154"/>
      <c r="HV133" s="154"/>
      <c r="HW133" s="154"/>
      <c r="HX133" s="154"/>
      <c r="HY133" s="154"/>
      <c r="HZ133" s="154"/>
      <c r="IA133" s="154"/>
      <c r="IB133" s="154"/>
      <c r="IC133" s="154"/>
      <c r="ID133" s="154"/>
      <c r="IE133" s="154"/>
      <c r="IF133" s="154"/>
      <c r="IG133" s="154"/>
      <c r="IH133" s="154"/>
      <c r="II133" s="154"/>
      <c r="IJ133" s="154"/>
      <c r="IK133" s="154"/>
      <c r="IL133" s="154"/>
      <c r="IM133" s="154"/>
      <c r="IN133" s="154"/>
      <c r="IO133" s="154"/>
      <c r="IP133" s="154"/>
      <c r="IQ133" s="154"/>
      <c r="IR133" s="154"/>
      <c r="IS133" s="154"/>
      <c r="IT133" s="154"/>
      <c r="IU133" s="154"/>
      <c r="IV133" s="154"/>
      <c r="IW133" s="154"/>
      <c r="IX133" s="154"/>
      <c r="IY133" s="154"/>
      <c r="IZ133" s="154"/>
      <c r="JA133" s="154"/>
      <c r="JB133" s="154"/>
      <c r="JC133" s="154"/>
      <c r="JD133" s="154"/>
      <c r="JE133" s="154"/>
      <c r="JF133" s="154"/>
      <c r="JG133" s="154"/>
      <c r="JH133" s="154"/>
      <c r="JI133" s="154"/>
      <c r="JJ133" s="154"/>
      <c r="JK133" s="154"/>
      <c r="JL133" s="154"/>
      <c r="JM133" s="154"/>
      <c r="JN133" s="154"/>
      <c r="JO133" s="154"/>
      <c r="JP133" s="154"/>
      <c r="JQ133" s="154"/>
      <c r="JR133" s="154"/>
      <c r="JS133" s="154"/>
      <c r="JT133" s="154"/>
      <c r="JU133" s="154"/>
      <c r="JV133" s="154"/>
      <c r="JW133" s="154"/>
      <c r="JX133" s="154"/>
      <c r="JY133" s="154"/>
      <c r="JZ133" s="154"/>
      <c r="KA133" s="154"/>
      <c r="KB133" s="154"/>
      <c r="KC133" s="154"/>
      <c r="KD133" s="154"/>
      <c r="KE133" s="154"/>
      <c r="KF133" s="154"/>
      <c r="KG133" s="154"/>
      <c r="KH133" s="154"/>
      <c r="KI133" s="154"/>
      <c r="KJ133" s="154"/>
      <c r="KK133" s="154"/>
      <c r="KL133" s="154"/>
      <c r="KM133" s="154"/>
      <c r="KN133" s="154"/>
      <c r="KO133" s="154"/>
      <c r="KP133" s="154"/>
      <c r="KQ133" s="154"/>
      <c r="KR133" s="154"/>
      <c r="KS133" s="154"/>
      <c r="KT133" s="154"/>
      <c r="KU133" s="154"/>
      <c r="KV133" s="154"/>
      <c r="KW133" s="154"/>
      <c r="KX133" s="154"/>
      <c r="KY133" s="154"/>
      <c r="KZ133" s="154"/>
      <c r="LA133" s="154"/>
      <c r="LB133" s="154"/>
      <c r="LC133" s="154"/>
      <c r="LD133" s="154"/>
      <c r="LE133" s="154"/>
      <c r="LF133" s="154"/>
      <c r="LG133" s="154"/>
      <c r="LH133" s="154"/>
      <c r="LI133" s="154"/>
      <c r="LJ133" s="154"/>
      <c r="LK133" s="154"/>
      <c r="LL133" s="154"/>
      <c r="LM133" s="154"/>
      <c r="LN133" s="154"/>
      <c r="LO133" s="154"/>
      <c r="LP133" s="154"/>
      <c r="LQ133" s="154"/>
      <c r="LR133" s="154"/>
      <c r="LS133" s="154"/>
      <c r="LT133" s="154"/>
      <c r="LU133" s="154"/>
    </row>
    <row r="134" spans="1:333" s="114" customFormat="1" ht="25.5">
      <c r="A134" s="364"/>
      <c r="B134" s="399"/>
      <c r="C134" s="110" t="s">
        <v>259</v>
      </c>
      <c r="D134" s="111" t="s">
        <v>16</v>
      </c>
      <c r="E134" s="111" t="s">
        <v>49</v>
      </c>
      <c r="F134" s="112" t="s">
        <v>20</v>
      </c>
      <c r="G134" s="112"/>
      <c r="H134" s="262"/>
      <c r="I134" s="112" t="s">
        <v>216</v>
      </c>
      <c r="J134" s="112" t="s">
        <v>21</v>
      </c>
      <c r="K134" s="112" t="s">
        <v>75</v>
      </c>
      <c r="L134" s="112" t="s">
        <v>76</v>
      </c>
      <c r="M134" s="167"/>
      <c r="N134" s="304" t="s">
        <v>372</v>
      </c>
      <c r="O134" s="183"/>
      <c r="P134" s="113"/>
      <c r="Q134" s="113"/>
      <c r="R134" s="113"/>
      <c r="S134" s="113"/>
      <c r="T134" s="113"/>
      <c r="U134" s="113"/>
      <c r="V134" s="113"/>
      <c r="W134" s="113"/>
      <c r="X134" s="113"/>
      <c r="Y134" s="113"/>
      <c r="Z134" s="113"/>
      <c r="AA134" s="113"/>
      <c r="AB134" s="113"/>
      <c r="AC134" s="113"/>
      <c r="AD134" s="113"/>
      <c r="AE134" s="113"/>
      <c r="AF134" s="113"/>
      <c r="AG134" s="113"/>
      <c r="AH134" s="113"/>
      <c r="AI134" s="113"/>
      <c r="AJ134" s="113"/>
      <c r="AK134" s="113"/>
      <c r="AL134" s="113"/>
      <c r="AM134" s="113"/>
      <c r="AN134" s="113"/>
      <c r="AO134" s="113"/>
      <c r="AP134" s="113"/>
      <c r="AQ134" s="113"/>
      <c r="AR134" s="113">
        <v>84.62</v>
      </c>
      <c r="AS134" s="113">
        <v>83.49</v>
      </c>
      <c r="AT134" s="113">
        <v>82.32</v>
      </c>
      <c r="AU134" s="113">
        <v>81.150000000000006</v>
      </c>
      <c r="AV134" s="113">
        <v>79.98</v>
      </c>
      <c r="AW134" s="113">
        <v>78.81</v>
      </c>
      <c r="AX134" s="113">
        <v>77.64</v>
      </c>
      <c r="AY134" s="113">
        <v>76.69</v>
      </c>
      <c r="AZ134" s="113">
        <v>75.73</v>
      </c>
      <c r="BA134" s="113">
        <v>74.78</v>
      </c>
      <c r="BB134" s="113">
        <v>73.83</v>
      </c>
      <c r="BC134" s="113">
        <v>72.88</v>
      </c>
      <c r="BD134" s="113">
        <v>71.88</v>
      </c>
      <c r="BE134" s="113">
        <v>70.88</v>
      </c>
      <c r="BF134" s="113">
        <v>69.88</v>
      </c>
      <c r="BG134" s="113"/>
      <c r="BH134" s="113"/>
      <c r="BI134" s="113"/>
      <c r="BJ134" s="113"/>
      <c r="BK134" s="113"/>
      <c r="BL134" s="113"/>
      <c r="BM134" s="113"/>
      <c r="BN134" s="113"/>
      <c r="BO134" s="113"/>
      <c r="BP134" s="113"/>
      <c r="BQ134" s="113"/>
      <c r="BR134" s="113"/>
      <c r="BS134" s="113"/>
      <c r="BT134" s="113"/>
      <c r="BU134" s="113"/>
      <c r="BV134" s="113"/>
      <c r="BW134" s="113"/>
      <c r="BX134" s="158"/>
      <c r="BY134" s="158"/>
      <c r="BZ134" s="158"/>
      <c r="CA134" s="158"/>
      <c r="CB134" s="158"/>
      <c r="CC134" s="158"/>
      <c r="CD134" s="158"/>
      <c r="CE134" s="154"/>
      <c r="CF134" s="154"/>
      <c r="CG134" s="154"/>
      <c r="CH134" s="154"/>
      <c r="CI134" s="154"/>
      <c r="CJ134" s="154"/>
      <c r="CK134" s="154"/>
      <c r="CL134" s="154"/>
      <c r="CM134" s="154"/>
      <c r="CN134" s="154"/>
      <c r="CO134" s="154"/>
      <c r="CP134" s="154"/>
      <c r="CQ134" s="154"/>
      <c r="CR134" s="154"/>
      <c r="CS134" s="154"/>
      <c r="CT134" s="154"/>
      <c r="CU134" s="154"/>
      <c r="CV134" s="154"/>
      <c r="CW134" s="154"/>
      <c r="CX134" s="154"/>
      <c r="CY134" s="154"/>
      <c r="CZ134" s="154"/>
      <c r="DA134" s="154"/>
      <c r="DB134" s="154"/>
      <c r="DC134" s="154"/>
      <c r="DD134" s="154"/>
      <c r="DE134" s="154"/>
      <c r="DF134" s="154"/>
      <c r="DG134" s="154"/>
      <c r="DH134" s="154"/>
      <c r="DI134" s="154"/>
      <c r="DJ134" s="154"/>
      <c r="DK134" s="154"/>
      <c r="DL134" s="154"/>
      <c r="DM134" s="154"/>
      <c r="DN134" s="154"/>
      <c r="DO134" s="154"/>
      <c r="DP134" s="154"/>
      <c r="DQ134" s="154"/>
      <c r="DR134" s="154"/>
      <c r="DS134" s="154"/>
      <c r="DT134" s="154"/>
      <c r="DU134" s="154"/>
      <c r="DV134" s="154"/>
      <c r="DW134" s="154"/>
      <c r="DX134" s="154"/>
      <c r="DY134" s="154"/>
      <c r="DZ134" s="154"/>
      <c r="EA134" s="154"/>
      <c r="EB134" s="154"/>
      <c r="EC134" s="154"/>
      <c r="ED134" s="154"/>
      <c r="EE134" s="154"/>
      <c r="EF134" s="154"/>
      <c r="EG134" s="154"/>
      <c r="EH134" s="154"/>
      <c r="EI134" s="154"/>
      <c r="EJ134" s="154"/>
      <c r="EK134" s="154"/>
      <c r="EL134" s="154"/>
      <c r="EM134" s="154"/>
      <c r="EN134" s="154"/>
      <c r="EO134" s="154"/>
      <c r="EP134" s="154"/>
      <c r="EQ134" s="154"/>
      <c r="ER134" s="154"/>
      <c r="ES134" s="154"/>
      <c r="ET134" s="154"/>
      <c r="EU134" s="154"/>
      <c r="EV134" s="154"/>
      <c r="EW134" s="154"/>
      <c r="EX134" s="154"/>
      <c r="EY134" s="154"/>
      <c r="EZ134" s="154"/>
      <c r="FA134" s="154"/>
      <c r="FB134" s="154"/>
      <c r="FC134" s="154"/>
      <c r="FD134" s="154"/>
      <c r="FE134" s="154"/>
      <c r="FF134" s="154"/>
      <c r="FG134" s="154"/>
      <c r="FH134" s="154"/>
      <c r="FI134" s="154"/>
      <c r="FJ134" s="154"/>
      <c r="FK134" s="154"/>
      <c r="FL134" s="154"/>
      <c r="FM134" s="154"/>
      <c r="FN134" s="154"/>
      <c r="FO134" s="154"/>
      <c r="FP134" s="154"/>
      <c r="FQ134" s="154"/>
      <c r="FR134" s="154"/>
      <c r="FS134" s="154"/>
      <c r="FT134" s="154"/>
      <c r="FU134" s="154"/>
      <c r="FV134" s="154"/>
      <c r="FW134" s="154"/>
      <c r="FX134" s="154"/>
      <c r="FY134" s="154"/>
      <c r="FZ134" s="154"/>
      <c r="GA134" s="154"/>
      <c r="GB134" s="154"/>
      <c r="GC134" s="154"/>
      <c r="GD134" s="154"/>
      <c r="GE134" s="154"/>
      <c r="GF134" s="154"/>
      <c r="GG134" s="154"/>
      <c r="GH134" s="154"/>
      <c r="GI134" s="154"/>
      <c r="GJ134" s="154"/>
      <c r="GK134" s="154"/>
      <c r="GL134" s="154"/>
      <c r="GM134" s="154"/>
      <c r="GN134" s="154"/>
      <c r="GO134" s="154"/>
      <c r="GP134" s="154"/>
      <c r="GQ134" s="154"/>
      <c r="GR134" s="154"/>
      <c r="GS134" s="154"/>
      <c r="GT134" s="154"/>
      <c r="GU134" s="154"/>
      <c r="GV134" s="154"/>
      <c r="GW134" s="154"/>
      <c r="GX134" s="154"/>
      <c r="GY134" s="154"/>
      <c r="GZ134" s="154"/>
      <c r="HA134" s="154"/>
      <c r="HB134" s="154"/>
      <c r="HC134" s="154"/>
      <c r="HD134" s="154"/>
      <c r="HE134" s="154"/>
      <c r="HF134" s="154"/>
      <c r="HG134" s="154"/>
      <c r="HH134" s="154"/>
      <c r="HI134" s="154"/>
      <c r="HJ134" s="154"/>
      <c r="HK134" s="154"/>
      <c r="HL134" s="154"/>
      <c r="HM134" s="154"/>
      <c r="HN134" s="154"/>
      <c r="HO134" s="154"/>
      <c r="HP134" s="154"/>
      <c r="HQ134" s="154"/>
      <c r="HR134" s="154"/>
      <c r="HS134" s="154"/>
      <c r="HT134" s="154"/>
      <c r="HU134" s="154"/>
      <c r="HV134" s="154"/>
      <c r="HW134" s="154"/>
      <c r="HX134" s="154"/>
      <c r="HY134" s="154"/>
      <c r="HZ134" s="154"/>
      <c r="IA134" s="154"/>
      <c r="IB134" s="154"/>
      <c r="IC134" s="154"/>
      <c r="ID134" s="154"/>
      <c r="IE134" s="154"/>
      <c r="IF134" s="154"/>
      <c r="IG134" s="154"/>
      <c r="IH134" s="154"/>
      <c r="II134" s="154"/>
      <c r="IJ134" s="154"/>
      <c r="IK134" s="154"/>
      <c r="IL134" s="154"/>
      <c r="IM134" s="154"/>
      <c r="IN134" s="154"/>
      <c r="IO134" s="154"/>
      <c r="IP134" s="154"/>
      <c r="IQ134" s="154"/>
      <c r="IR134" s="154"/>
      <c r="IS134" s="154"/>
      <c r="IT134" s="154"/>
      <c r="IU134" s="154"/>
      <c r="IV134" s="154"/>
      <c r="IW134" s="154"/>
      <c r="IX134" s="154"/>
      <c r="IY134" s="154"/>
      <c r="IZ134" s="154"/>
      <c r="JA134" s="154"/>
      <c r="JB134" s="154"/>
      <c r="JC134" s="154"/>
      <c r="JD134" s="154"/>
      <c r="JE134" s="154"/>
      <c r="JF134" s="154"/>
      <c r="JG134" s="154"/>
      <c r="JH134" s="154"/>
      <c r="JI134" s="154"/>
      <c r="JJ134" s="154"/>
      <c r="JK134" s="154"/>
      <c r="JL134" s="154"/>
      <c r="JM134" s="154"/>
      <c r="JN134" s="154"/>
      <c r="JO134" s="154"/>
      <c r="JP134" s="154"/>
      <c r="JQ134" s="154"/>
      <c r="JR134" s="154"/>
      <c r="JS134" s="154"/>
      <c r="JT134" s="154"/>
      <c r="JU134" s="154"/>
      <c r="JV134" s="154"/>
      <c r="JW134" s="154"/>
      <c r="JX134" s="154"/>
      <c r="JY134" s="154"/>
      <c r="JZ134" s="154"/>
      <c r="KA134" s="154"/>
      <c r="KB134" s="154"/>
      <c r="KC134" s="154"/>
      <c r="KD134" s="154"/>
      <c r="KE134" s="154"/>
      <c r="KF134" s="154"/>
      <c r="KG134" s="154"/>
      <c r="KH134" s="154"/>
      <c r="KI134" s="154"/>
      <c r="KJ134" s="154"/>
      <c r="KK134" s="154"/>
      <c r="KL134" s="154"/>
      <c r="KM134" s="154"/>
      <c r="KN134" s="154"/>
      <c r="KO134" s="154"/>
      <c r="KP134" s="154"/>
      <c r="KQ134" s="154"/>
      <c r="KR134" s="154"/>
      <c r="KS134" s="154"/>
      <c r="KT134" s="154"/>
      <c r="KU134" s="154"/>
      <c r="KV134" s="154"/>
      <c r="KW134" s="154"/>
      <c r="KX134" s="154"/>
      <c r="KY134" s="154"/>
      <c r="KZ134" s="154"/>
      <c r="LA134" s="154"/>
      <c r="LB134" s="154"/>
      <c r="LC134" s="154"/>
      <c r="LD134" s="154"/>
      <c r="LE134" s="154"/>
      <c r="LF134" s="154"/>
      <c r="LG134" s="154"/>
      <c r="LH134" s="154"/>
      <c r="LI134" s="154"/>
      <c r="LJ134" s="154"/>
      <c r="LK134" s="154"/>
      <c r="LL134" s="154"/>
      <c r="LM134" s="154"/>
      <c r="LN134" s="154"/>
      <c r="LO134" s="154"/>
      <c r="LP134" s="154"/>
      <c r="LQ134" s="154"/>
      <c r="LR134" s="154"/>
      <c r="LS134" s="154"/>
      <c r="LT134" s="154"/>
      <c r="LU134" s="154"/>
    </row>
    <row r="135" spans="1:333" s="30" customFormat="1">
      <c r="A135" s="364"/>
      <c r="B135" s="26"/>
      <c r="C135" s="27"/>
      <c r="D135" s="26"/>
      <c r="E135" s="26"/>
      <c r="F135" s="28"/>
      <c r="G135" s="28"/>
      <c r="H135" s="264"/>
      <c r="I135" s="28"/>
      <c r="J135" s="29"/>
      <c r="K135" s="29"/>
      <c r="L135" s="29"/>
      <c r="M135" s="169"/>
      <c r="N135" s="198"/>
      <c r="O135" s="186"/>
      <c r="P135" s="73"/>
      <c r="Q135" s="73"/>
      <c r="R135" s="73"/>
      <c r="S135" s="73"/>
      <c r="T135" s="73"/>
      <c r="U135" s="73"/>
      <c r="V135" s="73"/>
      <c r="W135" s="73"/>
      <c r="X135" s="73"/>
      <c r="Y135" s="73"/>
      <c r="Z135" s="73"/>
      <c r="AA135" s="73"/>
      <c r="AB135" s="73"/>
      <c r="AC135" s="73"/>
      <c r="AD135" s="73"/>
      <c r="AE135" s="73"/>
      <c r="AF135" s="73"/>
      <c r="AG135" s="73"/>
      <c r="AH135" s="73"/>
      <c r="AI135" s="73"/>
      <c r="AJ135" s="73"/>
      <c r="AK135" s="73"/>
      <c r="AL135" s="73"/>
      <c r="AM135" s="73"/>
      <c r="AN135" s="73"/>
      <c r="AO135" s="73"/>
      <c r="AP135" s="73"/>
      <c r="AQ135" s="73"/>
      <c r="AR135" s="73"/>
      <c r="AS135" s="73"/>
      <c r="AT135" s="73"/>
      <c r="AU135" s="73"/>
      <c r="AV135" s="73"/>
      <c r="AW135" s="73"/>
      <c r="AX135" s="73"/>
      <c r="AY135" s="73"/>
      <c r="AZ135" s="73"/>
      <c r="BA135" s="73"/>
      <c r="BB135" s="29"/>
      <c r="BC135" s="29"/>
      <c r="BD135" s="29"/>
      <c r="BE135" s="29"/>
      <c r="BF135" s="29"/>
      <c r="BG135" s="29"/>
      <c r="BH135" s="29"/>
      <c r="BI135" s="29"/>
      <c r="BJ135" s="29"/>
      <c r="BK135" s="29"/>
      <c r="BL135" s="29"/>
      <c r="BM135" s="29"/>
      <c r="BN135" s="29"/>
      <c r="BO135" s="29"/>
      <c r="BP135" s="29"/>
      <c r="BQ135" s="29"/>
      <c r="BR135" s="29"/>
      <c r="BS135" s="29"/>
      <c r="BT135" s="29"/>
      <c r="BU135" s="29"/>
      <c r="BV135" s="29"/>
      <c r="BW135" s="29"/>
      <c r="BX135" s="158"/>
      <c r="BY135" s="158"/>
      <c r="BZ135" s="158"/>
      <c r="CA135" s="158"/>
      <c r="CB135" s="158"/>
      <c r="CC135" s="158"/>
      <c r="CD135" s="158"/>
      <c r="CE135" s="154"/>
      <c r="CF135" s="154"/>
      <c r="CG135" s="154"/>
      <c r="CH135" s="154"/>
      <c r="CI135" s="154"/>
      <c r="CJ135" s="154"/>
      <c r="CK135" s="154"/>
      <c r="CL135" s="154"/>
      <c r="CM135" s="154"/>
      <c r="CN135" s="154"/>
      <c r="CO135" s="154"/>
      <c r="CP135" s="154"/>
      <c r="CQ135" s="154"/>
      <c r="CR135" s="154"/>
      <c r="CS135" s="154"/>
      <c r="CT135" s="154"/>
      <c r="CU135" s="154"/>
      <c r="CV135" s="154"/>
      <c r="CW135" s="154"/>
      <c r="CX135" s="154"/>
      <c r="CY135" s="154"/>
      <c r="CZ135" s="154"/>
      <c r="DA135" s="154"/>
      <c r="DB135" s="154"/>
      <c r="DC135" s="154"/>
      <c r="DD135" s="154"/>
      <c r="DE135" s="154"/>
      <c r="DF135" s="154"/>
      <c r="DG135" s="154"/>
      <c r="DH135" s="154"/>
      <c r="DI135" s="154"/>
      <c r="DJ135" s="154"/>
      <c r="DK135" s="154"/>
      <c r="DL135" s="154"/>
      <c r="DM135" s="154"/>
      <c r="DN135" s="154"/>
      <c r="DO135" s="154"/>
      <c r="DP135" s="154"/>
      <c r="DQ135" s="154"/>
      <c r="DR135" s="154"/>
      <c r="DS135" s="154"/>
      <c r="DT135" s="154"/>
      <c r="DU135" s="154"/>
      <c r="DV135" s="154"/>
      <c r="DW135" s="154"/>
      <c r="DX135" s="154"/>
      <c r="DY135" s="154"/>
      <c r="DZ135" s="154"/>
      <c r="EA135" s="154"/>
      <c r="EB135" s="154"/>
      <c r="EC135" s="154"/>
      <c r="ED135" s="154"/>
      <c r="EE135" s="154"/>
      <c r="EF135" s="154"/>
      <c r="EG135" s="154"/>
      <c r="EH135" s="154"/>
      <c r="EI135" s="154"/>
      <c r="EJ135" s="154"/>
      <c r="EK135" s="154"/>
      <c r="EL135" s="154"/>
      <c r="EM135" s="154"/>
      <c r="EN135" s="154"/>
      <c r="EO135" s="154"/>
      <c r="EP135" s="154"/>
      <c r="EQ135" s="154"/>
      <c r="ER135" s="154"/>
      <c r="ES135" s="154"/>
      <c r="ET135" s="154"/>
      <c r="EU135" s="154"/>
      <c r="EV135" s="154"/>
      <c r="EW135" s="154"/>
      <c r="EX135" s="154"/>
      <c r="EY135" s="154"/>
      <c r="EZ135" s="154"/>
      <c r="FA135" s="154"/>
      <c r="FB135" s="154"/>
      <c r="FC135" s="154"/>
      <c r="FD135" s="154"/>
      <c r="FE135" s="154"/>
      <c r="FF135" s="154"/>
      <c r="FG135" s="154"/>
      <c r="FH135" s="154"/>
      <c r="FI135" s="154"/>
      <c r="FJ135" s="154"/>
      <c r="FK135" s="154"/>
      <c r="FL135" s="154"/>
      <c r="FM135" s="154"/>
      <c r="FN135" s="154"/>
      <c r="FO135" s="154"/>
      <c r="FP135" s="154"/>
      <c r="FQ135" s="154"/>
      <c r="FR135" s="154"/>
      <c r="FS135" s="154"/>
      <c r="FT135" s="154"/>
      <c r="FU135" s="154"/>
      <c r="FV135" s="154"/>
      <c r="FW135" s="154"/>
      <c r="FX135" s="154"/>
      <c r="FY135" s="154"/>
      <c r="FZ135" s="154"/>
      <c r="GA135" s="154"/>
      <c r="GB135" s="154"/>
      <c r="GC135" s="154"/>
      <c r="GD135" s="154"/>
      <c r="GE135" s="154"/>
      <c r="GF135" s="154"/>
      <c r="GG135" s="154"/>
      <c r="GH135" s="154"/>
      <c r="GI135" s="154"/>
      <c r="GJ135" s="154"/>
      <c r="GK135" s="154"/>
      <c r="GL135" s="154"/>
      <c r="GM135" s="154"/>
      <c r="GN135" s="154"/>
      <c r="GO135" s="154"/>
      <c r="GP135" s="154"/>
      <c r="GQ135" s="154"/>
      <c r="GR135" s="154"/>
      <c r="GS135" s="154"/>
      <c r="GT135" s="154"/>
      <c r="GU135" s="154"/>
      <c r="GV135" s="154"/>
      <c r="GW135" s="154"/>
      <c r="GX135" s="154"/>
      <c r="GY135" s="154"/>
      <c r="GZ135" s="154"/>
      <c r="HA135" s="154"/>
      <c r="HB135" s="154"/>
      <c r="HC135" s="154"/>
      <c r="HD135" s="154"/>
      <c r="HE135" s="154"/>
      <c r="HF135" s="154"/>
      <c r="HG135" s="154"/>
      <c r="HH135" s="154"/>
      <c r="HI135" s="154"/>
      <c r="HJ135" s="154"/>
      <c r="HK135" s="154"/>
      <c r="HL135" s="154"/>
      <c r="HM135" s="154"/>
      <c r="HN135" s="154"/>
      <c r="HO135" s="154"/>
      <c r="HP135" s="154"/>
      <c r="HQ135" s="154"/>
      <c r="HR135" s="154"/>
      <c r="HS135" s="154"/>
      <c r="HT135" s="154"/>
      <c r="HU135" s="154"/>
      <c r="HV135" s="154"/>
      <c r="HW135" s="154"/>
      <c r="HX135" s="154"/>
      <c r="HY135" s="154"/>
      <c r="HZ135" s="154"/>
      <c r="IA135" s="154"/>
      <c r="IB135" s="154"/>
      <c r="IC135" s="154"/>
      <c r="ID135" s="154"/>
      <c r="IE135" s="154"/>
      <c r="IF135" s="154"/>
      <c r="IG135" s="154"/>
      <c r="IH135" s="154"/>
      <c r="II135" s="154"/>
      <c r="IJ135" s="154"/>
      <c r="IK135" s="154"/>
      <c r="IL135" s="154"/>
      <c r="IM135" s="154"/>
      <c r="IN135" s="154"/>
      <c r="IO135" s="154"/>
      <c r="IP135" s="154"/>
      <c r="IQ135" s="154"/>
      <c r="IR135" s="154"/>
      <c r="IS135" s="154"/>
      <c r="IT135" s="154"/>
      <c r="IU135" s="154"/>
      <c r="IV135" s="154"/>
      <c r="IW135" s="154"/>
      <c r="IX135" s="154"/>
      <c r="IY135" s="154"/>
      <c r="IZ135" s="154"/>
      <c r="JA135" s="154"/>
      <c r="JB135" s="154"/>
      <c r="JC135" s="154"/>
      <c r="JD135" s="154"/>
      <c r="JE135" s="154"/>
      <c r="JF135" s="154"/>
      <c r="JG135" s="154"/>
      <c r="JH135" s="154"/>
      <c r="JI135" s="154"/>
      <c r="JJ135" s="154"/>
      <c r="JK135" s="154"/>
      <c r="JL135" s="154"/>
      <c r="JM135" s="154"/>
      <c r="JN135" s="154"/>
      <c r="JO135" s="154"/>
      <c r="JP135" s="154"/>
      <c r="JQ135" s="154"/>
      <c r="JR135" s="154"/>
      <c r="JS135" s="154"/>
      <c r="JT135" s="154"/>
      <c r="JU135" s="154"/>
      <c r="JV135" s="154"/>
      <c r="JW135" s="154"/>
      <c r="JX135" s="154"/>
      <c r="JY135" s="154"/>
      <c r="JZ135" s="154"/>
      <c r="KA135" s="154"/>
      <c r="KB135" s="154"/>
      <c r="KC135" s="154"/>
      <c r="KD135" s="154"/>
      <c r="KE135" s="154"/>
      <c r="KF135" s="154"/>
      <c r="KG135" s="154"/>
      <c r="KH135" s="154"/>
      <c r="KI135" s="154"/>
      <c r="KJ135" s="154"/>
      <c r="KK135" s="154"/>
      <c r="KL135" s="154"/>
      <c r="KM135" s="154"/>
      <c r="KN135" s="154"/>
      <c r="KO135" s="154"/>
      <c r="KP135" s="154"/>
      <c r="KQ135" s="154"/>
      <c r="KR135" s="154"/>
      <c r="KS135" s="154"/>
      <c r="KT135" s="154"/>
      <c r="KU135" s="154"/>
      <c r="KV135" s="154"/>
      <c r="KW135" s="154"/>
      <c r="KX135" s="154"/>
      <c r="KY135" s="154"/>
      <c r="KZ135" s="154"/>
      <c r="LA135" s="154"/>
      <c r="LB135" s="154"/>
      <c r="LC135" s="154"/>
      <c r="LD135" s="154"/>
      <c r="LE135" s="154"/>
      <c r="LF135" s="154"/>
      <c r="LG135" s="154"/>
      <c r="LH135" s="154"/>
      <c r="LI135" s="154"/>
      <c r="LJ135" s="154"/>
      <c r="LK135" s="154"/>
      <c r="LL135" s="154"/>
      <c r="LM135" s="154"/>
      <c r="LN135" s="154"/>
      <c r="LO135" s="154"/>
      <c r="LP135" s="154"/>
      <c r="LQ135" s="154"/>
      <c r="LR135" s="154"/>
      <c r="LS135" s="154"/>
      <c r="LT135" s="154"/>
      <c r="LU135" s="154"/>
    </row>
    <row r="136" spans="1:333">
      <c r="A136" s="364"/>
      <c r="B136" s="412" t="s">
        <v>54</v>
      </c>
      <c r="C136" s="331" t="s">
        <v>55</v>
      </c>
      <c r="D136" s="373" t="s">
        <v>211</v>
      </c>
      <c r="E136" s="374"/>
      <c r="F136" s="374"/>
      <c r="G136" s="374"/>
      <c r="H136" s="374"/>
      <c r="I136" s="374"/>
      <c r="J136" s="374"/>
      <c r="K136" s="374"/>
      <c r="L136" s="374"/>
      <c r="M136" s="374"/>
      <c r="N136" s="323"/>
      <c r="O136" s="374" t="s">
        <v>211</v>
      </c>
      <c r="P136" s="374"/>
      <c r="Q136" s="374"/>
      <c r="R136" s="374"/>
      <c r="S136" s="374"/>
      <c r="T136" s="374"/>
      <c r="U136" s="374"/>
      <c r="V136" s="375"/>
      <c r="W136" s="373" t="s">
        <v>211</v>
      </c>
      <c r="X136" s="374"/>
      <c r="Y136" s="374"/>
      <c r="Z136" s="374"/>
      <c r="AA136" s="374"/>
      <c r="AB136" s="374"/>
      <c r="AC136" s="374"/>
      <c r="AD136" s="375"/>
      <c r="AE136" s="373" t="s">
        <v>211</v>
      </c>
      <c r="AF136" s="374"/>
      <c r="AG136" s="374"/>
      <c r="AH136" s="374"/>
      <c r="AI136" s="374"/>
      <c r="AJ136" s="374"/>
      <c r="AK136" s="374"/>
      <c r="AL136" s="375"/>
      <c r="AM136" s="373" t="s">
        <v>211</v>
      </c>
      <c r="AN136" s="374"/>
      <c r="AO136" s="374"/>
      <c r="AP136" s="374"/>
      <c r="AQ136" s="374"/>
      <c r="AR136" s="374"/>
      <c r="AS136" s="374"/>
      <c r="AT136" s="375"/>
      <c r="AU136" s="373" t="s">
        <v>211</v>
      </c>
      <c r="AV136" s="374"/>
      <c r="AW136" s="374"/>
      <c r="AX136" s="374"/>
      <c r="AY136" s="374"/>
      <c r="AZ136" s="374"/>
      <c r="BA136" s="374"/>
      <c r="BB136" s="375"/>
      <c r="BC136" s="373" t="s">
        <v>211</v>
      </c>
      <c r="BD136" s="374"/>
      <c r="BE136" s="374"/>
      <c r="BF136" s="374"/>
      <c r="BG136" s="374"/>
      <c r="BH136" s="374"/>
      <c r="BI136" s="374"/>
      <c r="BJ136" s="375"/>
      <c r="BK136" s="373" t="s">
        <v>211</v>
      </c>
      <c r="BL136" s="374"/>
      <c r="BM136" s="374"/>
      <c r="BN136" s="374"/>
      <c r="BO136" s="374"/>
      <c r="BP136" s="374"/>
      <c r="BQ136" s="374"/>
      <c r="BR136" s="375"/>
      <c r="BS136" s="373" t="s">
        <v>211</v>
      </c>
      <c r="BT136" s="374"/>
      <c r="BU136" s="374"/>
      <c r="BV136" s="374"/>
      <c r="BW136" s="375"/>
      <c r="BX136" s="158"/>
      <c r="BY136" s="158"/>
      <c r="BZ136" s="158"/>
      <c r="CA136" s="158"/>
      <c r="CB136" s="158"/>
      <c r="CC136" s="158"/>
      <c r="CD136" s="158"/>
    </row>
    <row r="137" spans="1:333">
      <c r="A137" s="364"/>
      <c r="B137" s="364"/>
      <c r="C137" s="332"/>
      <c r="D137" s="376"/>
      <c r="E137" s="377"/>
      <c r="F137" s="377"/>
      <c r="G137" s="377"/>
      <c r="H137" s="377"/>
      <c r="I137" s="377"/>
      <c r="J137" s="377"/>
      <c r="K137" s="377"/>
      <c r="L137" s="377"/>
      <c r="M137" s="377"/>
      <c r="N137" s="419"/>
      <c r="O137" s="377"/>
      <c r="P137" s="377"/>
      <c r="Q137" s="377"/>
      <c r="R137" s="377"/>
      <c r="S137" s="377"/>
      <c r="T137" s="377"/>
      <c r="U137" s="377"/>
      <c r="V137" s="378"/>
      <c r="W137" s="376"/>
      <c r="X137" s="377"/>
      <c r="Y137" s="377"/>
      <c r="Z137" s="377"/>
      <c r="AA137" s="377"/>
      <c r="AB137" s="377"/>
      <c r="AC137" s="377"/>
      <c r="AD137" s="378"/>
      <c r="AE137" s="376"/>
      <c r="AF137" s="377"/>
      <c r="AG137" s="377"/>
      <c r="AH137" s="377"/>
      <c r="AI137" s="377"/>
      <c r="AJ137" s="377"/>
      <c r="AK137" s="377"/>
      <c r="AL137" s="378"/>
      <c r="AM137" s="376"/>
      <c r="AN137" s="377"/>
      <c r="AO137" s="377"/>
      <c r="AP137" s="377"/>
      <c r="AQ137" s="377"/>
      <c r="AR137" s="377"/>
      <c r="AS137" s="377"/>
      <c r="AT137" s="378"/>
      <c r="AU137" s="376"/>
      <c r="AV137" s="377"/>
      <c r="AW137" s="377"/>
      <c r="AX137" s="377"/>
      <c r="AY137" s="377"/>
      <c r="AZ137" s="377"/>
      <c r="BA137" s="377"/>
      <c r="BB137" s="378"/>
      <c r="BC137" s="376"/>
      <c r="BD137" s="377"/>
      <c r="BE137" s="377"/>
      <c r="BF137" s="377"/>
      <c r="BG137" s="377"/>
      <c r="BH137" s="377"/>
      <c r="BI137" s="377"/>
      <c r="BJ137" s="378"/>
      <c r="BK137" s="376"/>
      <c r="BL137" s="377"/>
      <c r="BM137" s="377"/>
      <c r="BN137" s="377"/>
      <c r="BO137" s="377"/>
      <c r="BP137" s="377"/>
      <c r="BQ137" s="377"/>
      <c r="BR137" s="378"/>
      <c r="BS137" s="376"/>
      <c r="BT137" s="377"/>
      <c r="BU137" s="377"/>
      <c r="BV137" s="377"/>
      <c r="BW137" s="378"/>
      <c r="BX137" s="158"/>
      <c r="BY137" s="158"/>
      <c r="BZ137" s="158"/>
      <c r="CA137" s="158"/>
      <c r="CB137" s="158"/>
      <c r="CC137" s="158"/>
      <c r="CD137" s="158"/>
    </row>
    <row r="138" spans="1:333" s="30" customFormat="1">
      <c r="A138" s="26"/>
      <c r="B138" s="45"/>
      <c r="C138" s="27"/>
      <c r="D138" s="26"/>
      <c r="E138" s="26"/>
      <c r="F138" s="28"/>
      <c r="G138" s="28"/>
      <c r="H138" s="264"/>
      <c r="I138" s="28"/>
      <c r="J138" s="29"/>
      <c r="K138" s="29"/>
      <c r="L138" s="29"/>
      <c r="M138" s="169"/>
      <c r="N138" s="198"/>
      <c r="O138" s="186"/>
      <c r="P138" s="73"/>
      <c r="Q138" s="73"/>
      <c r="R138" s="73"/>
      <c r="S138" s="73"/>
      <c r="T138" s="73"/>
      <c r="U138" s="73"/>
      <c r="V138" s="73"/>
      <c r="W138" s="73"/>
      <c r="X138" s="73"/>
      <c r="Y138" s="73"/>
      <c r="Z138" s="73"/>
      <c r="AA138" s="73"/>
      <c r="AB138" s="73"/>
      <c r="AC138" s="73"/>
      <c r="AD138" s="73"/>
      <c r="AE138" s="73"/>
      <c r="AF138" s="73"/>
      <c r="AG138" s="73"/>
      <c r="AH138" s="73"/>
      <c r="AI138" s="73"/>
      <c r="AJ138" s="73"/>
      <c r="AK138" s="73"/>
      <c r="AL138" s="73"/>
      <c r="AM138" s="73"/>
      <c r="AN138" s="73"/>
      <c r="AO138" s="73"/>
      <c r="AP138" s="73"/>
      <c r="AQ138" s="73"/>
      <c r="AR138" s="73"/>
      <c r="AS138" s="73"/>
      <c r="AT138" s="73"/>
      <c r="AU138" s="73"/>
      <c r="AV138" s="73"/>
      <c r="AW138" s="73"/>
      <c r="AX138" s="73"/>
      <c r="AY138" s="73"/>
      <c r="AZ138" s="73"/>
      <c r="BA138" s="73"/>
      <c r="BB138" s="29"/>
      <c r="BC138" s="29"/>
      <c r="BD138" s="29"/>
      <c r="BE138" s="29"/>
      <c r="BF138" s="29"/>
      <c r="BG138" s="29"/>
      <c r="BH138" s="29"/>
      <c r="BI138" s="29"/>
      <c r="BJ138" s="29"/>
      <c r="BK138" s="29"/>
      <c r="BL138" s="29"/>
      <c r="BM138" s="29"/>
      <c r="BN138" s="29"/>
      <c r="BO138" s="29"/>
      <c r="BP138" s="29"/>
      <c r="BQ138" s="29"/>
      <c r="BR138" s="29"/>
      <c r="BS138" s="29"/>
      <c r="BT138" s="29"/>
      <c r="BU138" s="29"/>
      <c r="BV138" s="29"/>
      <c r="BW138" s="29"/>
      <c r="BX138" s="158"/>
      <c r="BY138" s="158"/>
      <c r="BZ138" s="158"/>
      <c r="CA138" s="158"/>
      <c r="CB138" s="158"/>
      <c r="CC138" s="158"/>
      <c r="CD138" s="158"/>
      <c r="CE138" s="154"/>
      <c r="CF138" s="154"/>
      <c r="CG138" s="154"/>
      <c r="CH138" s="154"/>
      <c r="CI138" s="154"/>
      <c r="CJ138" s="154"/>
      <c r="CK138" s="154"/>
      <c r="CL138" s="154"/>
      <c r="CM138" s="154"/>
      <c r="CN138" s="154"/>
      <c r="CO138" s="154"/>
      <c r="CP138" s="154"/>
      <c r="CQ138" s="154"/>
      <c r="CR138" s="154"/>
      <c r="CS138" s="154"/>
      <c r="CT138" s="154"/>
      <c r="CU138" s="154"/>
      <c r="CV138" s="154"/>
      <c r="CW138" s="154"/>
      <c r="CX138" s="154"/>
      <c r="CY138" s="154"/>
      <c r="CZ138" s="154"/>
      <c r="DA138" s="154"/>
      <c r="DB138" s="154"/>
      <c r="DC138" s="154"/>
      <c r="DD138" s="154"/>
      <c r="DE138" s="154"/>
      <c r="DF138" s="154"/>
      <c r="DG138" s="154"/>
      <c r="DH138" s="154"/>
      <c r="DI138" s="154"/>
      <c r="DJ138" s="154"/>
      <c r="DK138" s="154"/>
      <c r="DL138" s="154"/>
      <c r="DM138" s="154"/>
      <c r="DN138" s="154"/>
      <c r="DO138" s="154"/>
      <c r="DP138" s="154"/>
      <c r="DQ138" s="154"/>
      <c r="DR138" s="154"/>
      <c r="DS138" s="154"/>
      <c r="DT138" s="154"/>
      <c r="DU138" s="154"/>
      <c r="DV138" s="154"/>
      <c r="DW138" s="154"/>
      <c r="DX138" s="154"/>
      <c r="DY138" s="154"/>
      <c r="DZ138" s="154"/>
      <c r="EA138" s="154"/>
      <c r="EB138" s="154"/>
      <c r="EC138" s="154"/>
      <c r="ED138" s="154"/>
      <c r="EE138" s="154"/>
      <c r="EF138" s="154"/>
      <c r="EG138" s="154"/>
      <c r="EH138" s="154"/>
      <c r="EI138" s="154"/>
      <c r="EJ138" s="154"/>
      <c r="EK138" s="154"/>
      <c r="EL138" s="154"/>
      <c r="EM138" s="154"/>
      <c r="EN138" s="154"/>
      <c r="EO138" s="154"/>
      <c r="EP138" s="154"/>
      <c r="EQ138" s="154"/>
      <c r="ER138" s="154"/>
      <c r="ES138" s="154"/>
      <c r="ET138" s="154"/>
      <c r="EU138" s="154"/>
      <c r="EV138" s="154"/>
      <c r="EW138" s="154"/>
      <c r="EX138" s="154"/>
      <c r="EY138" s="154"/>
      <c r="EZ138" s="154"/>
      <c r="FA138" s="154"/>
      <c r="FB138" s="154"/>
      <c r="FC138" s="154"/>
      <c r="FD138" s="154"/>
      <c r="FE138" s="154"/>
      <c r="FF138" s="154"/>
      <c r="FG138" s="154"/>
      <c r="FH138" s="154"/>
      <c r="FI138" s="154"/>
      <c r="FJ138" s="154"/>
      <c r="FK138" s="154"/>
      <c r="FL138" s="154"/>
      <c r="FM138" s="154"/>
      <c r="FN138" s="154"/>
      <c r="FO138" s="154"/>
      <c r="FP138" s="154"/>
      <c r="FQ138" s="154"/>
      <c r="FR138" s="154"/>
      <c r="FS138" s="154"/>
      <c r="FT138" s="154"/>
      <c r="FU138" s="154"/>
      <c r="FV138" s="154"/>
      <c r="FW138" s="154"/>
      <c r="FX138" s="154"/>
      <c r="FY138" s="154"/>
      <c r="FZ138" s="154"/>
      <c r="GA138" s="154"/>
      <c r="GB138" s="154"/>
      <c r="GC138" s="154"/>
      <c r="GD138" s="154"/>
      <c r="GE138" s="154"/>
      <c r="GF138" s="154"/>
      <c r="GG138" s="154"/>
      <c r="GH138" s="154"/>
      <c r="GI138" s="154"/>
      <c r="GJ138" s="154"/>
      <c r="GK138" s="154"/>
      <c r="GL138" s="154"/>
      <c r="GM138" s="154"/>
      <c r="GN138" s="154"/>
      <c r="GO138" s="154"/>
      <c r="GP138" s="154"/>
      <c r="GQ138" s="154"/>
      <c r="GR138" s="154"/>
      <c r="GS138" s="154"/>
      <c r="GT138" s="154"/>
      <c r="GU138" s="154"/>
      <c r="GV138" s="154"/>
      <c r="GW138" s="154"/>
      <c r="GX138" s="154"/>
      <c r="GY138" s="154"/>
      <c r="GZ138" s="154"/>
      <c r="HA138" s="154"/>
      <c r="HB138" s="154"/>
      <c r="HC138" s="154"/>
      <c r="HD138" s="154"/>
      <c r="HE138" s="154"/>
      <c r="HF138" s="154"/>
      <c r="HG138" s="154"/>
      <c r="HH138" s="154"/>
      <c r="HI138" s="154"/>
      <c r="HJ138" s="154"/>
      <c r="HK138" s="154"/>
      <c r="HL138" s="154"/>
      <c r="HM138" s="154"/>
      <c r="HN138" s="154"/>
      <c r="HO138" s="154"/>
      <c r="HP138" s="154"/>
      <c r="HQ138" s="154"/>
      <c r="HR138" s="154"/>
      <c r="HS138" s="154"/>
      <c r="HT138" s="154"/>
      <c r="HU138" s="154"/>
      <c r="HV138" s="154"/>
      <c r="HW138" s="154"/>
      <c r="HX138" s="154"/>
      <c r="HY138" s="154"/>
      <c r="HZ138" s="154"/>
      <c r="IA138" s="154"/>
      <c r="IB138" s="154"/>
      <c r="IC138" s="154"/>
      <c r="ID138" s="154"/>
      <c r="IE138" s="154"/>
      <c r="IF138" s="154"/>
      <c r="IG138" s="154"/>
      <c r="IH138" s="154"/>
      <c r="II138" s="154"/>
      <c r="IJ138" s="154"/>
      <c r="IK138" s="154"/>
      <c r="IL138" s="154"/>
      <c r="IM138" s="154"/>
      <c r="IN138" s="154"/>
      <c r="IO138" s="154"/>
      <c r="IP138" s="154"/>
      <c r="IQ138" s="154"/>
      <c r="IR138" s="154"/>
      <c r="IS138" s="154"/>
      <c r="IT138" s="154"/>
      <c r="IU138" s="154"/>
      <c r="IV138" s="154"/>
      <c r="IW138" s="154"/>
      <c r="IX138" s="154"/>
      <c r="IY138" s="154"/>
      <c r="IZ138" s="154"/>
      <c r="JA138" s="154"/>
      <c r="JB138" s="154"/>
      <c r="JC138" s="154"/>
      <c r="JD138" s="154"/>
      <c r="JE138" s="154"/>
      <c r="JF138" s="154"/>
      <c r="JG138" s="154"/>
      <c r="JH138" s="154"/>
      <c r="JI138" s="154"/>
      <c r="JJ138" s="154"/>
      <c r="JK138" s="154"/>
      <c r="JL138" s="154"/>
      <c r="JM138" s="154"/>
      <c r="JN138" s="154"/>
      <c r="JO138" s="154"/>
      <c r="JP138" s="154"/>
      <c r="JQ138" s="154"/>
      <c r="JR138" s="154"/>
      <c r="JS138" s="154"/>
      <c r="JT138" s="154"/>
      <c r="JU138" s="154"/>
      <c r="JV138" s="154"/>
      <c r="JW138" s="154"/>
      <c r="JX138" s="154"/>
      <c r="JY138" s="154"/>
      <c r="JZ138" s="154"/>
      <c r="KA138" s="154"/>
      <c r="KB138" s="154"/>
      <c r="KC138" s="154"/>
      <c r="KD138" s="154"/>
      <c r="KE138" s="154"/>
      <c r="KF138" s="154"/>
      <c r="KG138" s="154"/>
      <c r="KH138" s="154"/>
      <c r="KI138" s="154"/>
      <c r="KJ138" s="154"/>
      <c r="KK138" s="154"/>
      <c r="KL138" s="154"/>
      <c r="KM138" s="154"/>
      <c r="KN138" s="154"/>
      <c r="KO138" s="154"/>
      <c r="KP138" s="154"/>
      <c r="KQ138" s="154"/>
      <c r="KR138" s="154"/>
      <c r="KS138" s="154"/>
      <c r="KT138" s="154"/>
      <c r="KU138" s="154"/>
      <c r="KV138" s="154"/>
      <c r="KW138" s="154"/>
      <c r="KX138" s="154"/>
      <c r="KY138" s="154"/>
      <c r="KZ138" s="154"/>
      <c r="LA138" s="154"/>
      <c r="LB138" s="154"/>
      <c r="LC138" s="154"/>
      <c r="LD138" s="154"/>
      <c r="LE138" s="154"/>
      <c r="LF138" s="154"/>
      <c r="LG138" s="154"/>
      <c r="LH138" s="154"/>
      <c r="LI138" s="154"/>
      <c r="LJ138" s="154"/>
      <c r="LK138" s="154"/>
      <c r="LL138" s="154"/>
      <c r="LM138" s="154"/>
      <c r="LN138" s="154"/>
      <c r="LO138" s="154"/>
      <c r="LP138" s="154"/>
      <c r="LQ138" s="154"/>
      <c r="LR138" s="154"/>
      <c r="LS138" s="154"/>
      <c r="LT138" s="154"/>
      <c r="LU138" s="154"/>
    </row>
    <row r="139" spans="1:333" ht="25.5" customHeight="1">
      <c r="A139" s="348" t="s">
        <v>69</v>
      </c>
      <c r="B139" s="348" t="s">
        <v>60</v>
      </c>
      <c r="C139" s="387" t="s">
        <v>224</v>
      </c>
      <c r="D139" s="9" t="s">
        <v>12</v>
      </c>
      <c r="E139" s="9" t="s">
        <v>49</v>
      </c>
      <c r="F139" s="10" t="s">
        <v>217</v>
      </c>
      <c r="G139" s="10"/>
      <c r="H139" s="274"/>
      <c r="I139" s="10" t="s">
        <v>216</v>
      </c>
      <c r="J139" s="46" t="s">
        <v>21</v>
      </c>
      <c r="K139" s="241" t="s">
        <v>22</v>
      </c>
      <c r="L139" s="241" t="s">
        <v>163</v>
      </c>
      <c r="M139" s="171" t="s">
        <v>218</v>
      </c>
      <c r="N139" s="323" t="s">
        <v>148</v>
      </c>
      <c r="O139" s="181"/>
      <c r="P139" s="64"/>
      <c r="Q139" s="64"/>
      <c r="R139" s="64"/>
      <c r="S139" s="64"/>
      <c r="T139" s="64"/>
      <c r="U139" s="64"/>
      <c r="V139" s="64"/>
      <c r="W139" s="64"/>
      <c r="X139" s="64"/>
      <c r="Y139" s="64"/>
      <c r="Z139" s="64"/>
      <c r="AA139" s="107"/>
      <c r="AB139" s="107"/>
      <c r="AC139" s="107"/>
      <c r="AD139" s="107"/>
      <c r="AE139" s="107"/>
      <c r="AF139" s="107"/>
      <c r="AG139" s="107"/>
      <c r="AH139" s="107"/>
      <c r="AI139" s="107"/>
      <c r="AJ139" s="107">
        <v>-96.303690779463793</v>
      </c>
      <c r="AK139" s="107">
        <v>-104.07421381449022</v>
      </c>
      <c r="AL139" s="107">
        <v>-108.97585888397295</v>
      </c>
      <c r="AM139" s="107">
        <v>-97.046162800708345</v>
      </c>
      <c r="AN139" s="107">
        <v>-102.18283854986957</v>
      </c>
      <c r="AO139" s="107">
        <v>-102.109533848593</v>
      </c>
      <c r="AP139" s="107">
        <v>-101.43943255408639</v>
      </c>
      <c r="AQ139" s="64"/>
      <c r="AR139" s="64"/>
      <c r="AS139" s="64"/>
      <c r="AT139" s="64"/>
      <c r="AU139" s="64"/>
      <c r="AV139" s="64"/>
      <c r="AW139" s="64"/>
      <c r="AX139" s="64"/>
      <c r="AY139" s="64"/>
      <c r="AZ139" s="64"/>
      <c r="BA139" s="64"/>
      <c r="BB139" s="241"/>
      <c r="BC139" s="241"/>
      <c r="BD139" s="241"/>
      <c r="BE139" s="241"/>
      <c r="BF139" s="241"/>
      <c r="BG139" s="241"/>
      <c r="BH139" s="241"/>
      <c r="BI139" s="241"/>
      <c r="BJ139" s="241"/>
      <c r="BK139" s="241"/>
      <c r="BL139" s="241"/>
      <c r="BM139" s="241"/>
      <c r="BN139" s="241"/>
      <c r="BO139" s="241"/>
      <c r="BP139" s="241"/>
      <c r="BQ139" s="241"/>
      <c r="BR139" s="241"/>
      <c r="BS139" s="241"/>
      <c r="BT139" s="241"/>
      <c r="BU139" s="241"/>
      <c r="BV139" s="241"/>
      <c r="BW139" s="241"/>
      <c r="BX139" s="158"/>
      <c r="BY139" s="158"/>
      <c r="BZ139" s="158"/>
      <c r="CA139" s="158"/>
      <c r="CB139" s="158"/>
      <c r="CC139" s="158"/>
      <c r="CD139" s="158"/>
    </row>
    <row r="140" spans="1:333" ht="12.75" hidden="1" customHeight="1">
      <c r="A140" s="349"/>
      <c r="B140" s="349"/>
      <c r="C140" s="388"/>
      <c r="D140" s="9" t="s">
        <v>15</v>
      </c>
      <c r="E140" s="9"/>
      <c r="F140" s="10"/>
      <c r="G140" s="254"/>
      <c r="H140" s="275"/>
      <c r="J140" s="46"/>
      <c r="K140" s="241" t="s">
        <v>22</v>
      </c>
      <c r="L140" s="241"/>
      <c r="M140" s="171"/>
      <c r="N140" s="419"/>
      <c r="O140" s="181"/>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c r="AM140" s="64"/>
      <c r="AN140" s="64"/>
      <c r="AO140" s="64"/>
      <c r="AP140" s="64"/>
      <c r="AQ140" s="64"/>
      <c r="AR140" s="64"/>
      <c r="AS140" s="64"/>
      <c r="AT140" s="64"/>
      <c r="AU140" s="64"/>
      <c r="AV140" s="64"/>
      <c r="AW140" s="64"/>
      <c r="AX140" s="64"/>
      <c r="AY140" s="64"/>
      <c r="AZ140" s="64"/>
      <c r="BA140" s="64"/>
      <c r="BB140" s="241"/>
      <c r="BC140" s="241"/>
      <c r="BD140" s="241"/>
      <c r="BE140" s="241"/>
      <c r="BF140" s="241"/>
      <c r="BG140" s="241"/>
      <c r="BH140" s="241"/>
      <c r="BI140" s="241"/>
      <c r="BJ140" s="241"/>
      <c r="BK140" s="241"/>
      <c r="BL140" s="241"/>
      <c r="BM140" s="241"/>
      <c r="BN140" s="241"/>
      <c r="BO140" s="241"/>
      <c r="BP140" s="241"/>
      <c r="BQ140" s="241"/>
      <c r="BR140" s="241"/>
      <c r="BS140" s="241"/>
      <c r="BT140" s="241"/>
      <c r="BU140" s="241"/>
      <c r="BV140" s="241"/>
      <c r="BW140" s="241"/>
      <c r="BX140" s="158"/>
      <c r="BY140" s="158"/>
      <c r="BZ140" s="158"/>
      <c r="CA140" s="158"/>
      <c r="CB140" s="158"/>
      <c r="CC140" s="158"/>
      <c r="CD140" s="158"/>
    </row>
    <row r="141" spans="1:333">
      <c r="A141" s="349"/>
      <c r="B141" s="349"/>
      <c r="C141" s="383" t="s">
        <v>225</v>
      </c>
      <c r="D141" s="9" t="s">
        <v>12</v>
      </c>
      <c r="E141" s="9" t="s">
        <v>143</v>
      </c>
      <c r="F141" s="10" t="s">
        <v>79</v>
      </c>
      <c r="G141" s="10" t="s">
        <v>22</v>
      </c>
      <c r="H141" s="274"/>
      <c r="I141" s="10" t="s">
        <v>216</v>
      </c>
      <c r="J141" s="46" t="s">
        <v>21</v>
      </c>
      <c r="K141" s="241" t="s">
        <v>22</v>
      </c>
      <c r="L141" s="241" t="s">
        <v>163</v>
      </c>
      <c r="M141" s="171"/>
      <c r="N141" s="419"/>
      <c r="O141" s="181">
        <v>-131.57122183045655</v>
      </c>
      <c r="P141" s="64">
        <v>-132.67276486969737</v>
      </c>
      <c r="Q141" s="64">
        <v>-133.83595361607581</v>
      </c>
      <c r="R141" s="64">
        <v>-135.05991517645529</v>
      </c>
      <c r="S141" s="64">
        <v>-136.25782088480133</v>
      </c>
      <c r="T141" s="64">
        <v>-137.46562322390136</v>
      </c>
      <c r="U141" s="64">
        <v>-138.71351014282891</v>
      </c>
      <c r="V141" s="64">
        <v>-139.94127986389464</v>
      </c>
      <c r="W141" s="64">
        <v>-141.17033540644897</v>
      </c>
      <c r="X141" s="64">
        <v>-142.32118287708704</v>
      </c>
      <c r="Y141" s="64">
        <v>-143.55396458101791</v>
      </c>
      <c r="Z141" s="64">
        <v>-144.75093179278795</v>
      </c>
      <c r="AA141" s="64">
        <v>-145.88453799113398</v>
      </c>
      <c r="AB141" s="64">
        <v>-147.07758990715035</v>
      </c>
      <c r="AC141" s="64">
        <v>-148.41560639429528</v>
      </c>
      <c r="AD141" s="64">
        <v>-149.64537060986831</v>
      </c>
      <c r="AE141" s="64">
        <v>-150.89376445361654</v>
      </c>
      <c r="AF141" s="64">
        <v>-152.20973203137646</v>
      </c>
      <c r="AG141" s="64">
        <v>-153.58153466518419</v>
      </c>
      <c r="AH141" s="64">
        <v>-156.92244910470697</v>
      </c>
      <c r="AI141" s="64">
        <v>-152.15524432048289</v>
      </c>
      <c r="AJ141" s="64">
        <v>-147.2853521822729</v>
      </c>
      <c r="AK141" s="64">
        <v>-146.50382516253268</v>
      </c>
      <c r="AL141" s="64">
        <v>-147.85975087115278</v>
      </c>
      <c r="AM141" s="64">
        <v>-145.4247478147858</v>
      </c>
      <c r="AN141" s="64">
        <v>-147.84578407024529</v>
      </c>
      <c r="AO141" s="64">
        <v>-147.84578407024543</v>
      </c>
      <c r="AP141" s="64">
        <v>-147.84578407024534</v>
      </c>
      <c r="AQ141" s="64"/>
      <c r="AR141" s="64"/>
      <c r="AS141" s="64"/>
      <c r="AT141" s="64"/>
      <c r="AU141" s="64"/>
      <c r="AV141" s="64"/>
      <c r="AW141" s="64"/>
      <c r="AX141" s="64"/>
      <c r="AY141" s="64"/>
      <c r="AZ141" s="64"/>
      <c r="BA141" s="64"/>
      <c r="BB141" s="241"/>
      <c r="BC141" s="241"/>
      <c r="BD141" s="241"/>
      <c r="BE141" s="241"/>
      <c r="BF141" s="241"/>
      <c r="BG141" s="241"/>
      <c r="BH141" s="241"/>
      <c r="BI141" s="241"/>
      <c r="BJ141" s="241"/>
      <c r="BK141" s="241"/>
      <c r="BL141" s="241"/>
      <c r="BM141" s="241"/>
      <c r="BN141" s="241"/>
      <c r="BO141" s="241"/>
      <c r="BP141" s="241"/>
      <c r="BQ141" s="241"/>
      <c r="BR141" s="241"/>
      <c r="BS141" s="241"/>
      <c r="BT141" s="241"/>
      <c r="BU141" s="241"/>
      <c r="BV141" s="241"/>
      <c r="BW141" s="241"/>
      <c r="BX141" s="158"/>
      <c r="BY141" s="158"/>
      <c r="BZ141" s="158"/>
      <c r="CA141" s="158"/>
      <c r="CB141" s="158"/>
      <c r="CC141" s="158"/>
      <c r="CD141" s="158"/>
    </row>
    <row r="142" spans="1:333" ht="12.75" hidden="1" customHeight="1">
      <c r="A142" s="349"/>
      <c r="B142" s="349"/>
      <c r="C142" s="384"/>
      <c r="D142" s="9" t="s">
        <v>15</v>
      </c>
      <c r="E142" s="9"/>
      <c r="F142" s="10"/>
      <c r="G142" s="10"/>
      <c r="H142" s="274"/>
      <c r="I142" s="10" t="s">
        <v>216</v>
      </c>
      <c r="J142" s="46" t="s">
        <v>21</v>
      </c>
      <c r="K142" s="241" t="s">
        <v>22</v>
      </c>
      <c r="L142" s="241"/>
      <c r="M142" s="171"/>
      <c r="N142" s="419"/>
      <c r="O142" s="181"/>
      <c r="P142" s="64"/>
      <c r="Q142" s="64"/>
      <c r="R142" s="64"/>
      <c r="S142" s="64"/>
      <c r="T142" s="64"/>
      <c r="U142" s="64"/>
      <c r="V142" s="64"/>
      <c r="W142" s="64"/>
      <c r="X142" s="64"/>
      <c r="Y142" s="64"/>
      <c r="Z142" s="64"/>
      <c r="AA142" s="64"/>
      <c r="AB142" s="64"/>
      <c r="AC142" s="64"/>
      <c r="AD142" s="64"/>
      <c r="AE142" s="64"/>
      <c r="AF142" s="64"/>
      <c r="AG142" s="64"/>
      <c r="AH142" s="64"/>
      <c r="AI142" s="64"/>
      <c r="AJ142" s="64"/>
      <c r="AK142" s="64"/>
      <c r="AL142" s="64"/>
      <c r="AM142" s="64"/>
      <c r="AN142" s="64"/>
      <c r="AO142" s="64"/>
      <c r="AP142" s="64"/>
      <c r="AQ142" s="64"/>
      <c r="AR142" s="64"/>
      <c r="AS142" s="64"/>
      <c r="AT142" s="64"/>
      <c r="AU142" s="64"/>
      <c r="AV142" s="64"/>
      <c r="AW142" s="64"/>
      <c r="AX142" s="64"/>
      <c r="AY142" s="64"/>
      <c r="AZ142" s="64"/>
      <c r="BA142" s="64"/>
      <c r="BB142" s="241"/>
      <c r="BC142" s="241"/>
      <c r="BD142" s="241"/>
      <c r="BE142" s="241"/>
      <c r="BF142" s="241"/>
      <c r="BG142" s="241"/>
      <c r="BH142" s="241"/>
      <c r="BI142" s="241"/>
      <c r="BJ142" s="241"/>
      <c r="BK142" s="241"/>
      <c r="BL142" s="241"/>
      <c r="BM142" s="241"/>
      <c r="BN142" s="241"/>
      <c r="BO142" s="241"/>
      <c r="BP142" s="241"/>
      <c r="BQ142" s="241"/>
      <c r="BR142" s="241"/>
      <c r="BS142" s="241"/>
      <c r="BT142" s="241"/>
      <c r="BU142" s="241"/>
      <c r="BV142" s="241"/>
      <c r="BW142" s="241"/>
      <c r="BX142" s="158"/>
      <c r="BY142" s="158"/>
      <c r="BZ142" s="158"/>
      <c r="CA142" s="158"/>
      <c r="CB142" s="158"/>
      <c r="CC142" s="158"/>
      <c r="CD142" s="158"/>
    </row>
    <row r="143" spans="1:333" ht="12.75" hidden="1" customHeight="1">
      <c r="A143" s="349"/>
      <c r="B143" s="349"/>
      <c r="C143" s="50"/>
      <c r="D143" s="9"/>
      <c r="E143" s="9"/>
      <c r="F143" s="10"/>
      <c r="G143" s="10"/>
      <c r="H143" s="274"/>
      <c r="I143" s="10"/>
      <c r="J143" s="46"/>
      <c r="K143" s="241"/>
      <c r="L143" s="241"/>
      <c r="M143" s="171"/>
      <c r="N143" s="419"/>
      <c r="O143" s="181"/>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c r="AM143" s="64"/>
      <c r="AN143" s="64"/>
      <c r="AO143" s="64"/>
      <c r="AP143" s="64"/>
      <c r="AQ143" s="64"/>
      <c r="AR143" s="64"/>
      <c r="AS143" s="64"/>
      <c r="AT143" s="64"/>
      <c r="AU143" s="64"/>
      <c r="AV143" s="64"/>
      <c r="AW143" s="64"/>
      <c r="AX143" s="64"/>
      <c r="AY143" s="64"/>
      <c r="AZ143" s="64"/>
      <c r="BA143" s="64"/>
      <c r="BB143" s="241"/>
      <c r="BC143" s="241"/>
      <c r="BD143" s="241"/>
      <c r="BE143" s="241"/>
      <c r="BF143" s="241"/>
      <c r="BG143" s="241"/>
      <c r="BH143" s="241"/>
      <c r="BI143" s="241"/>
      <c r="BJ143" s="241"/>
      <c r="BK143" s="241"/>
      <c r="BL143" s="241"/>
      <c r="BM143" s="241"/>
      <c r="BN143" s="241"/>
      <c r="BO143" s="241"/>
      <c r="BP143" s="241"/>
      <c r="BQ143" s="241"/>
      <c r="BR143" s="241"/>
      <c r="BS143" s="241"/>
      <c r="BT143" s="241"/>
      <c r="BU143" s="241"/>
      <c r="BV143" s="241"/>
      <c r="BW143" s="241"/>
      <c r="BX143" s="158"/>
      <c r="BY143" s="158"/>
      <c r="BZ143" s="158"/>
      <c r="CA143" s="158"/>
      <c r="CB143" s="158"/>
      <c r="CC143" s="158"/>
      <c r="CD143" s="158"/>
    </row>
    <row r="144" spans="1:333" ht="27" customHeight="1">
      <c r="A144" s="349"/>
      <c r="B144" s="349"/>
      <c r="C144" s="245" t="s">
        <v>380</v>
      </c>
      <c r="D144" s="9" t="s">
        <v>15</v>
      </c>
      <c r="E144" s="9" t="s">
        <v>164</v>
      </c>
      <c r="F144" s="10" t="s">
        <v>79</v>
      </c>
      <c r="G144" s="10" t="s">
        <v>75</v>
      </c>
      <c r="H144" s="274"/>
      <c r="I144" s="10" t="s">
        <v>233</v>
      </c>
      <c r="J144" s="46" t="s">
        <v>21</v>
      </c>
      <c r="K144" s="241" t="s">
        <v>22</v>
      </c>
      <c r="L144" s="241" t="s">
        <v>163</v>
      </c>
      <c r="M144" s="171" t="s">
        <v>231</v>
      </c>
      <c r="N144" s="419"/>
      <c r="O144" s="181">
        <v>-11.908898365931947</v>
      </c>
      <c r="P144" s="181">
        <v>-12.00242733849511</v>
      </c>
      <c r="Q144" s="181">
        <v>-12.101212284174736</v>
      </c>
      <c r="R144" s="181">
        <v>-12.204988898508901</v>
      </c>
      <c r="S144" s="181">
        <v>-12.315208403073228</v>
      </c>
      <c r="T144" s="181">
        <v>-12.437593616098468</v>
      </c>
      <c r="U144" s="181">
        <v>-12.550563767489777</v>
      </c>
      <c r="V144" s="181">
        <v>-12.66148779110479</v>
      </c>
      <c r="W144" s="181">
        <v>-12.766160514774725</v>
      </c>
      <c r="X144" s="181">
        <v>-12.868002444523626</v>
      </c>
      <c r="Y144" s="181">
        <v>-12.984441898187299</v>
      </c>
      <c r="Z144" s="181">
        <v>-13.096215831204262</v>
      </c>
      <c r="AA144" s="181">
        <v>-13.200445635986142</v>
      </c>
      <c r="AB144" s="181">
        <v>-13.304258718504997</v>
      </c>
      <c r="AC144" s="181">
        <v>-13.423050632110176</v>
      </c>
      <c r="AD144" s="181">
        <v>-13.531761310131884</v>
      </c>
      <c r="AE144" s="181">
        <v>-13.642207987797917</v>
      </c>
      <c r="AF144" s="181">
        <v>-13.757793694071296</v>
      </c>
      <c r="AG144" s="181">
        <v>-15.648402380227793</v>
      </c>
      <c r="AH144" s="181">
        <v>-15.346793290214549</v>
      </c>
      <c r="AI144" s="181">
        <v>-14.552163232269123</v>
      </c>
      <c r="AJ144" s="181">
        <v>-17.162656352737741</v>
      </c>
      <c r="AK144" s="181">
        <v>-16.8827729448507</v>
      </c>
      <c r="AL144" s="181">
        <v>-16.768135999999998</v>
      </c>
      <c r="AM144" s="181">
        <v>-17.508989666666679</v>
      </c>
      <c r="AN144" s="181">
        <v>-16.574943639304877</v>
      </c>
      <c r="AO144" s="181">
        <v>-16.574943639304877</v>
      </c>
      <c r="AP144" s="181">
        <v>-16.574943639304848</v>
      </c>
      <c r="AQ144" s="64"/>
      <c r="AR144" s="64"/>
      <c r="AS144" s="64"/>
      <c r="AT144" s="64"/>
      <c r="AU144" s="64"/>
      <c r="AV144" s="64"/>
      <c r="AW144" s="64"/>
      <c r="AX144" s="64"/>
      <c r="AY144" s="64"/>
      <c r="AZ144" s="64"/>
      <c r="BA144" s="64"/>
      <c r="BB144" s="241"/>
      <c r="BC144" s="241"/>
      <c r="BD144" s="241"/>
      <c r="BE144" s="241"/>
      <c r="BF144" s="241"/>
      <c r="BG144" s="241"/>
      <c r="BH144" s="241"/>
      <c r="BI144" s="241"/>
      <c r="BJ144" s="241"/>
      <c r="BK144" s="241"/>
      <c r="BL144" s="241"/>
      <c r="BM144" s="241"/>
      <c r="BN144" s="241"/>
      <c r="BO144" s="241"/>
      <c r="BP144" s="241"/>
      <c r="BQ144" s="241"/>
      <c r="BR144" s="241"/>
      <c r="BS144" s="241"/>
      <c r="BT144" s="241"/>
      <c r="BU144" s="241"/>
      <c r="BV144" s="241"/>
      <c r="BW144" s="241"/>
      <c r="BX144" s="158"/>
      <c r="BY144" s="158"/>
      <c r="BZ144" s="158"/>
      <c r="CA144" s="158"/>
      <c r="CB144" s="158"/>
      <c r="CC144" s="158"/>
      <c r="CD144" s="158"/>
    </row>
    <row r="145" spans="1:1027" ht="29.25" customHeight="1">
      <c r="A145" s="349"/>
      <c r="B145" s="349"/>
      <c r="C145" s="383" t="s">
        <v>228</v>
      </c>
      <c r="D145" s="9" t="s">
        <v>12</v>
      </c>
      <c r="E145" s="9" t="s">
        <v>143</v>
      </c>
      <c r="F145" s="10" t="s">
        <v>79</v>
      </c>
      <c r="G145" s="10" t="s">
        <v>22</v>
      </c>
      <c r="H145" s="274"/>
      <c r="I145" s="10" t="s">
        <v>216</v>
      </c>
      <c r="J145" s="46" t="s">
        <v>21</v>
      </c>
      <c r="K145" s="241" t="s">
        <v>22</v>
      </c>
      <c r="L145" s="241" t="s">
        <v>163</v>
      </c>
      <c r="M145" s="171"/>
      <c r="N145" s="419"/>
      <c r="O145" s="181">
        <v>-119.6623234645246</v>
      </c>
      <c r="P145" s="181">
        <v>-120.67033753120226</v>
      </c>
      <c r="Q145" s="181">
        <v>-121.73474133190108</v>
      </c>
      <c r="R145" s="181">
        <v>-122.85492627794639</v>
      </c>
      <c r="S145" s="181">
        <v>-123.9426124817281</v>
      </c>
      <c r="T145" s="181">
        <v>-125.02802960780289</v>
      </c>
      <c r="U145" s="181">
        <v>-126.16294637533913</v>
      </c>
      <c r="V145" s="181">
        <v>-127.27979207278985</v>
      </c>
      <c r="W145" s="181">
        <v>-128.40417489167424</v>
      </c>
      <c r="X145" s="181">
        <v>-129.45318043256341</v>
      </c>
      <c r="Y145" s="181">
        <v>-130.56952268283061</v>
      </c>
      <c r="Z145" s="181">
        <v>-131.65471596158369</v>
      </c>
      <c r="AA145" s="181">
        <v>-132.68409235514784</v>
      </c>
      <c r="AB145" s="181">
        <v>-133.77333118864536</v>
      </c>
      <c r="AC145" s="181">
        <v>-134.99255576218511</v>
      </c>
      <c r="AD145" s="181">
        <v>-136.11360929973642</v>
      </c>
      <c r="AE145" s="181">
        <v>-137.25155646581862</v>
      </c>
      <c r="AF145" s="181">
        <v>-138.45193833730517</v>
      </c>
      <c r="AG145" s="181">
        <v>-137.9331322849564</v>
      </c>
      <c r="AH145" s="181">
        <v>-141.57565581449242</v>
      </c>
      <c r="AI145" s="181">
        <v>-137.60308108821377</v>
      </c>
      <c r="AJ145" s="181">
        <v>-130.12269582953516</v>
      </c>
      <c r="AK145" s="181">
        <v>-129.62105221768198</v>
      </c>
      <c r="AL145" s="181">
        <v>-131.09161487115279</v>
      </c>
      <c r="AM145" s="181">
        <v>-127.91575814811912</v>
      </c>
      <c r="AN145" s="181">
        <v>-131.27084043094041</v>
      </c>
      <c r="AO145" s="181">
        <v>-131.27084043094055</v>
      </c>
      <c r="AP145" s="181">
        <v>-131.2708404309405</v>
      </c>
      <c r="AQ145" s="64"/>
      <c r="AR145" s="64"/>
      <c r="AS145" s="64"/>
      <c r="AT145" s="64"/>
      <c r="AU145" s="64"/>
      <c r="AV145" s="64"/>
      <c r="AW145" s="64"/>
      <c r="AX145" s="64"/>
      <c r="AY145" s="64"/>
      <c r="AZ145" s="64"/>
      <c r="BA145" s="64"/>
      <c r="BB145" s="241"/>
      <c r="BC145" s="241"/>
      <c r="BD145" s="241"/>
      <c r="BE145" s="241"/>
      <c r="BF145" s="241"/>
      <c r="BG145" s="241"/>
      <c r="BH145" s="241"/>
      <c r="BI145" s="241"/>
      <c r="BJ145" s="241"/>
      <c r="BK145" s="241"/>
      <c r="BL145" s="241"/>
      <c r="BM145" s="241"/>
      <c r="BN145" s="241"/>
      <c r="BO145" s="241"/>
      <c r="BP145" s="241"/>
      <c r="BQ145" s="241"/>
      <c r="BR145" s="241"/>
      <c r="BS145" s="241"/>
      <c r="BT145" s="241"/>
      <c r="BU145" s="241"/>
      <c r="BV145" s="241"/>
      <c r="BW145" s="241"/>
      <c r="BX145" s="158"/>
      <c r="BY145" s="158"/>
      <c r="BZ145" s="158"/>
      <c r="CA145" s="158"/>
      <c r="CB145" s="158"/>
      <c r="CC145" s="158"/>
      <c r="CD145" s="158"/>
    </row>
    <row r="146" spans="1:1027" ht="27" hidden="1" customHeight="1">
      <c r="A146" s="349"/>
      <c r="B146" s="349"/>
      <c r="C146" s="384"/>
      <c r="D146" s="9"/>
      <c r="E146" s="9"/>
      <c r="F146" s="10"/>
      <c r="G146" s="10"/>
      <c r="H146" s="274"/>
      <c r="I146" s="10"/>
      <c r="J146" s="46"/>
      <c r="K146" s="241"/>
      <c r="L146" s="241"/>
      <c r="M146" s="171"/>
      <c r="N146" s="419"/>
      <c r="O146" s="181"/>
      <c r="P146" s="64"/>
      <c r="Q146" s="64"/>
      <c r="R146" s="64"/>
      <c r="S146" s="64"/>
      <c r="T146" s="64"/>
      <c r="U146" s="64"/>
      <c r="V146" s="64"/>
      <c r="W146" s="64"/>
      <c r="X146" s="64"/>
      <c r="Y146" s="64"/>
      <c r="Z146" s="64"/>
      <c r="AA146" s="64"/>
      <c r="AB146" s="64"/>
      <c r="AC146" s="64"/>
      <c r="AD146" s="64"/>
      <c r="AE146" s="64"/>
      <c r="AF146" s="64"/>
      <c r="AG146" s="64"/>
      <c r="AH146" s="64"/>
      <c r="AI146" s="64"/>
      <c r="AJ146" s="64"/>
      <c r="AK146" s="64"/>
      <c r="AL146" s="64"/>
      <c r="AM146" s="64"/>
      <c r="AN146" s="64"/>
      <c r="AO146" s="64"/>
      <c r="AP146" s="64"/>
      <c r="AQ146" s="64"/>
      <c r="AR146" s="64"/>
      <c r="AS146" s="64"/>
      <c r="AT146" s="64"/>
      <c r="AU146" s="64"/>
      <c r="AV146" s="64"/>
      <c r="AW146" s="64"/>
      <c r="AX146" s="64"/>
      <c r="AY146" s="64"/>
      <c r="AZ146" s="64"/>
      <c r="BA146" s="64"/>
      <c r="BB146" s="241"/>
      <c r="BC146" s="241"/>
      <c r="BD146" s="241"/>
      <c r="BE146" s="241"/>
      <c r="BF146" s="241"/>
      <c r="BG146" s="241"/>
      <c r="BH146" s="241"/>
      <c r="BI146" s="241"/>
      <c r="BJ146" s="241"/>
      <c r="BK146" s="241"/>
      <c r="BL146" s="241"/>
      <c r="BM146" s="241"/>
      <c r="BN146" s="241"/>
      <c r="BO146" s="241"/>
      <c r="BP146" s="241"/>
      <c r="BQ146" s="241"/>
      <c r="BR146" s="241"/>
      <c r="BS146" s="241"/>
      <c r="BT146" s="241"/>
      <c r="BU146" s="241"/>
      <c r="BV146" s="241"/>
      <c r="BW146" s="241"/>
      <c r="BX146" s="158"/>
      <c r="BY146" s="158"/>
      <c r="BZ146" s="158"/>
      <c r="CA146" s="158"/>
      <c r="CB146" s="158"/>
      <c r="CC146" s="158"/>
      <c r="CD146" s="158"/>
    </row>
    <row r="147" spans="1:1027" s="51" customFormat="1" ht="29.25" customHeight="1">
      <c r="A147" s="349"/>
      <c r="B147" s="349"/>
      <c r="C147" s="402" t="s">
        <v>329</v>
      </c>
      <c r="D147" s="8" t="s">
        <v>12</v>
      </c>
      <c r="E147" s="8" t="s">
        <v>143</v>
      </c>
      <c r="F147" s="38" t="s">
        <v>79</v>
      </c>
      <c r="G147" s="38" t="s">
        <v>73</v>
      </c>
      <c r="H147" s="273" t="s">
        <v>340</v>
      </c>
      <c r="I147" s="38" t="s">
        <v>216</v>
      </c>
      <c r="J147" s="99" t="s">
        <v>21</v>
      </c>
      <c r="K147" s="34" t="s">
        <v>22</v>
      </c>
      <c r="L147" s="34" t="s">
        <v>163</v>
      </c>
      <c r="M147" s="174"/>
      <c r="N147" s="419"/>
      <c r="O147" s="189">
        <v>-37.151085013469988</v>
      </c>
      <c r="P147" s="75">
        <v>-36.775851800074889</v>
      </c>
      <c r="Q147" s="75">
        <v>-36.16945634528615</v>
      </c>
      <c r="R147" s="75">
        <v>-39.989494007586366</v>
      </c>
      <c r="S147" s="75">
        <v>-40.893282673859623</v>
      </c>
      <c r="T147" s="75">
        <v>-41.185590826095314</v>
      </c>
      <c r="U147" s="75">
        <v>-47.979671009217746</v>
      </c>
      <c r="V147" s="75">
        <v>-47.340389531253749</v>
      </c>
      <c r="W147" s="75">
        <v>-47.793183984302679</v>
      </c>
      <c r="X147" s="75">
        <v>-53.147395479989754</v>
      </c>
      <c r="Y147" s="75">
        <v>-30.344572966983698</v>
      </c>
      <c r="Z147" s="75">
        <v>-43.845339844872683</v>
      </c>
      <c r="AA147" s="75">
        <v>-52.878793241184262</v>
      </c>
      <c r="AB147" s="75">
        <v>-56.6312045471959</v>
      </c>
      <c r="AC147" s="75">
        <v>-60.12649022226509</v>
      </c>
      <c r="AD147" s="75">
        <v>-62.454172467600088</v>
      </c>
      <c r="AE147" s="75">
        <v>-66.828310631730531</v>
      </c>
      <c r="AF147" s="75">
        <v>-69.319716840132926</v>
      </c>
      <c r="AG147" s="75">
        <v>-72.696607300212378</v>
      </c>
      <c r="AH147" s="75">
        <v>-69.177432036586438</v>
      </c>
      <c r="AI147" s="75">
        <v>-59.841377073914892</v>
      </c>
      <c r="AJ147" s="75">
        <v>-53.001540613008387</v>
      </c>
      <c r="AK147" s="75">
        <v>-56.32189225642383</v>
      </c>
      <c r="AL147" s="75">
        <v>-60.404992855613045</v>
      </c>
      <c r="AM147" s="75">
        <v>-52.734505125075543</v>
      </c>
      <c r="AN147" s="75">
        <v>-56.628687223319567</v>
      </c>
      <c r="AO147" s="75">
        <v>-54.789579021483</v>
      </c>
      <c r="AP147" s="75">
        <v>-52.858146639948167</v>
      </c>
      <c r="AQ147" s="75"/>
      <c r="AR147" s="75"/>
      <c r="AS147" s="75"/>
      <c r="AT147" s="75"/>
      <c r="AU147" s="75"/>
      <c r="AV147" s="75"/>
      <c r="AW147" s="75"/>
      <c r="AX147" s="75"/>
      <c r="AY147" s="75"/>
      <c r="AZ147" s="75"/>
      <c r="BA147" s="75"/>
      <c r="BB147" s="34"/>
      <c r="BC147" s="34"/>
      <c r="BD147" s="34"/>
      <c r="BE147" s="34"/>
      <c r="BF147" s="34"/>
      <c r="BG147" s="34"/>
      <c r="BH147" s="34"/>
      <c r="BI147" s="34"/>
      <c r="BJ147" s="34"/>
      <c r="BK147" s="34"/>
      <c r="BL147" s="34"/>
      <c r="BM147" s="34"/>
      <c r="BN147" s="34"/>
      <c r="BO147" s="34"/>
      <c r="BP147" s="34"/>
      <c r="BQ147" s="34"/>
      <c r="BR147" s="34"/>
      <c r="BS147" s="34"/>
      <c r="BT147" s="34"/>
      <c r="BU147" s="34"/>
      <c r="BV147" s="34"/>
      <c r="BW147" s="34"/>
      <c r="BX147" s="157"/>
      <c r="BY147" s="157"/>
      <c r="BZ147" s="157"/>
      <c r="CA147" s="157"/>
      <c r="CB147" s="157"/>
      <c r="CC147" s="157"/>
      <c r="CD147" s="157"/>
      <c r="CE147" s="121"/>
      <c r="CF147" s="121"/>
      <c r="CG147" s="121"/>
      <c r="CH147" s="121"/>
      <c r="CI147" s="121"/>
      <c r="CJ147" s="121"/>
      <c r="CK147" s="121"/>
      <c r="CL147" s="121"/>
      <c r="CM147" s="121"/>
      <c r="CN147" s="121"/>
      <c r="CO147" s="121"/>
      <c r="CP147" s="121"/>
      <c r="CQ147" s="121"/>
      <c r="CR147" s="121"/>
      <c r="CS147" s="121"/>
      <c r="CT147" s="121"/>
      <c r="CU147" s="121"/>
      <c r="CV147" s="121"/>
      <c r="CW147" s="121"/>
      <c r="CX147" s="121"/>
      <c r="CY147" s="121"/>
      <c r="CZ147" s="121"/>
      <c r="DA147" s="121"/>
      <c r="DB147" s="121"/>
      <c r="DC147" s="121"/>
      <c r="DD147" s="121"/>
      <c r="DE147" s="121"/>
      <c r="DF147" s="121"/>
      <c r="DG147" s="121"/>
      <c r="DH147" s="121"/>
      <c r="DI147" s="121"/>
      <c r="DJ147" s="121"/>
      <c r="DK147" s="121"/>
      <c r="DL147" s="121"/>
      <c r="DM147" s="121"/>
      <c r="DN147" s="121"/>
      <c r="DO147" s="121"/>
      <c r="DP147" s="121"/>
      <c r="DQ147" s="121"/>
      <c r="DR147" s="121"/>
      <c r="DS147" s="121"/>
      <c r="DT147" s="121"/>
      <c r="DU147" s="121"/>
      <c r="DV147" s="121"/>
      <c r="DW147" s="121"/>
      <c r="DX147" s="121"/>
      <c r="DY147" s="121"/>
      <c r="DZ147" s="121"/>
      <c r="EA147" s="121"/>
      <c r="EB147" s="121"/>
      <c r="EC147" s="121"/>
      <c r="ED147" s="121"/>
      <c r="EE147" s="121"/>
      <c r="EF147" s="121"/>
      <c r="EG147" s="121"/>
      <c r="EH147" s="121"/>
      <c r="EI147" s="121"/>
      <c r="EJ147" s="121"/>
      <c r="EK147" s="121"/>
      <c r="EL147" s="121"/>
      <c r="EM147" s="121"/>
      <c r="EN147" s="121"/>
      <c r="EO147" s="121"/>
      <c r="EP147" s="121"/>
      <c r="EQ147" s="121"/>
      <c r="ER147" s="121"/>
      <c r="ES147" s="121"/>
      <c r="ET147" s="121"/>
      <c r="EU147" s="121"/>
      <c r="EV147" s="121"/>
      <c r="EW147" s="121"/>
      <c r="EX147" s="121"/>
      <c r="EY147" s="121"/>
      <c r="EZ147" s="121"/>
      <c r="FA147" s="121"/>
      <c r="FB147" s="121"/>
      <c r="FC147" s="121"/>
      <c r="FD147" s="121"/>
      <c r="FE147" s="121"/>
      <c r="FF147" s="121"/>
      <c r="FG147" s="121"/>
      <c r="FH147" s="121"/>
      <c r="FI147" s="121"/>
      <c r="FJ147" s="121"/>
      <c r="FK147" s="121"/>
      <c r="FL147" s="121"/>
      <c r="FM147" s="121"/>
      <c r="FN147" s="121"/>
      <c r="FO147" s="121"/>
      <c r="FP147" s="121"/>
      <c r="FQ147" s="121"/>
      <c r="FR147" s="121"/>
      <c r="FS147" s="121"/>
      <c r="FT147" s="121"/>
      <c r="FU147" s="121"/>
      <c r="FV147" s="121"/>
      <c r="FW147" s="121"/>
      <c r="FX147" s="121"/>
      <c r="FY147" s="121"/>
      <c r="FZ147" s="121"/>
      <c r="GA147" s="121"/>
      <c r="GB147" s="121"/>
      <c r="GC147" s="121"/>
      <c r="GD147" s="121"/>
      <c r="GE147" s="121"/>
      <c r="GF147" s="121"/>
      <c r="GG147" s="121"/>
      <c r="GH147" s="121"/>
      <c r="GI147" s="121"/>
      <c r="GJ147" s="121"/>
      <c r="GK147" s="121"/>
      <c r="GL147" s="121"/>
      <c r="GM147" s="121"/>
      <c r="GN147" s="121"/>
      <c r="GO147" s="121"/>
      <c r="GP147" s="121"/>
      <c r="GQ147" s="121"/>
      <c r="GR147" s="121"/>
      <c r="GS147" s="121"/>
      <c r="GT147" s="121"/>
      <c r="GU147" s="121"/>
      <c r="GV147" s="121"/>
      <c r="GW147" s="121"/>
      <c r="GX147" s="121"/>
      <c r="GY147" s="121"/>
      <c r="GZ147" s="121"/>
      <c r="HA147" s="121"/>
      <c r="HB147" s="121"/>
      <c r="HC147" s="121"/>
      <c r="HD147" s="121"/>
      <c r="HE147" s="121"/>
      <c r="HF147" s="121"/>
      <c r="HG147" s="121"/>
      <c r="HH147" s="121"/>
      <c r="HI147" s="121"/>
      <c r="HJ147" s="121"/>
      <c r="HK147" s="121"/>
      <c r="HL147" s="121"/>
      <c r="HM147" s="121"/>
      <c r="HN147" s="121"/>
      <c r="HO147" s="121"/>
      <c r="HP147" s="121"/>
      <c r="HQ147" s="121"/>
      <c r="HR147" s="121"/>
      <c r="HS147" s="121"/>
      <c r="HT147" s="121"/>
      <c r="HU147" s="121"/>
      <c r="HV147" s="121"/>
      <c r="HW147" s="121"/>
      <c r="HX147" s="121"/>
      <c r="HY147" s="121"/>
      <c r="HZ147" s="121"/>
      <c r="IA147" s="121"/>
      <c r="IB147" s="121"/>
      <c r="IC147" s="121"/>
      <c r="ID147" s="121"/>
      <c r="IE147" s="121"/>
      <c r="IF147" s="121"/>
      <c r="IG147" s="121"/>
      <c r="IH147" s="121"/>
      <c r="II147" s="121"/>
      <c r="IJ147" s="121"/>
      <c r="IK147" s="121"/>
      <c r="IL147" s="121"/>
      <c r="IM147" s="121"/>
      <c r="IN147" s="121"/>
      <c r="IO147" s="121"/>
      <c r="IP147" s="121"/>
      <c r="IQ147" s="121"/>
      <c r="IR147" s="121"/>
      <c r="IS147" s="121"/>
      <c r="IT147" s="121"/>
      <c r="IU147" s="121"/>
      <c r="IV147" s="121"/>
      <c r="IW147" s="121"/>
      <c r="IX147" s="121"/>
      <c r="IY147" s="121"/>
      <c r="IZ147" s="121"/>
      <c r="JA147" s="121"/>
      <c r="JB147" s="121"/>
      <c r="JC147" s="121"/>
      <c r="JD147" s="121"/>
      <c r="JE147" s="121"/>
      <c r="JF147" s="121"/>
      <c r="JG147" s="121"/>
      <c r="JH147" s="121"/>
      <c r="JI147" s="121"/>
      <c r="JJ147" s="121"/>
      <c r="JK147" s="121"/>
      <c r="JL147" s="121"/>
      <c r="JM147" s="121"/>
      <c r="JN147" s="121"/>
      <c r="JO147" s="121"/>
      <c r="JP147" s="121"/>
      <c r="JQ147" s="121"/>
      <c r="JR147" s="121"/>
      <c r="JS147" s="121"/>
      <c r="JT147" s="121"/>
      <c r="JU147" s="121"/>
      <c r="JV147" s="121"/>
      <c r="JW147" s="121"/>
      <c r="JX147" s="121"/>
      <c r="JY147" s="121"/>
      <c r="JZ147" s="121"/>
      <c r="KA147" s="121"/>
      <c r="KB147" s="121"/>
      <c r="KC147" s="121"/>
      <c r="KD147" s="121"/>
      <c r="KE147" s="121"/>
      <c r="KF147" s="121"/>
      <c r="KG147" s="121"/>
      <c r="KH147" s="121"/>
      <c r="KI147" s="121"/>
      <c r="KJ147" s="121"/>
      <c r="KK147" s="121"/>
      <c r="KL147" s="121"/>
      <c r="KM147" s="121"/>
      <c r="KN147" s="121"/>
      <c r="KO147" s="121"/>
      <c r="KP147" s="121"/>
      <c r="KQ147" s="121"/>
      <c r="KR147" s="121"/>
      <c r="KS147" s="121"/>
      <c r="KT147" s="121"/>
      <c r="KU147" s="121"/>
      <c r="KV147" s="121"/>
      <c r="KW147" s="121"/>
      <c r="KX147" s="121"/>
      <c r="KY147" s="121"/>
      <c r="KZ147" s="121"/>
      <c r="LA147" s="121"/>
      <c r="LB147" s="121"/>
      <c r="LC147" s="121"/>
      <c r="LD147" s="121"/>
      <c r="LE147" s="121"/>
      <c r="LF147" s="121"/>
      <c r="LG147" s="121"/>
      <c r="LH147" s="121"/>
      <c r="LI147" s="121"/>
      <c r="LJ147" s="121"/>
      <c r="LK147" s="121"/>
      <c r="LL147" s="121"/>
      <c r="LM147" s="121"/>
      <c r="LN147" s="121"/>
      <c r="LO147" s="121"/>
      <c r="LP147" s="121"/>
      <c r="LQ147" s="121"/>
      <c r="LR147" s="121"/>
      <c r="LS147" s="121"/>
      <c r="LT147" s="121"/>
      <c r="LU147" s="121"/>
      <c r="LV147" s="36"/>
      <c r="LW147" s="36"/>
      <c r="LX147" s="36"/>
      <c r="LY147" s="36"/>
      <c r="LZ147" s="36"/>
      <c r="MA147" s="36"/>
      <c r="MB147" s="36"/>
      <c r="MC147" s="36"/>
      <c r="MD147" s="36"/>
      <c r="ME147" s="36"/>
      <c r="MF147" s="36"/>
      <c r="MG147" s="36"/>
      <c r="MH147" s="36"/>
      <c r="MI147" s="36"/>
      <c r="MJ147" s="36"/>
      <c r="MK147" s="36"/>
      <c r="ML147" s="36"/>
      <c r="MM147" s="36"/>
      <c r="MN147" s="36"/>
      <c r="MO147" s="36"/>
      <c r="MP147" s="36"/>
      <c r="MQ147" s="36"/>
      <c r="MR147" s="36"/>
      <c r="MS147" s="36"/>
      <c r="MT147" s="36"/>
      <c r="MU147" s="36"/>
      <c r="MV147" s="36"/>
      <c r="MW147" s="36"/>
      <c r="MX147" s="36"/>
      <c r="MY147" s="36"/>
      <c r="MZ147" s="36"/>
      <c r="NA147" s="36"/>
      <c r="NB147" s="36"/>
      <c r="NC147" s="36"/>
      <c r="ND147" s="36"/>
      <c r="NE147" s="36"/>
      <c r="NF147" s="36"/>
      <c r="NG147" s="36"/>
      <c r="NH147" s="36"/>
      <c r="NI147" s="36"/>
      <c r="NJ147" s="36"/>
      <c r="NK147" s="36"/>
      <c r="NL147" s="36"/>
      <c r="NM147" s="36"/>
      <c r="NN147" s="36"/>
      <c r="NO147" s="36"/>
      <c r="NP147" s="36"/>
      <c r="NQ147" s="36"/>
      <c r="NR147" s="36"/>
      <c r="NS147" s="36"/>
      <c r="NT147" s="36"/>
      <c r="NU147" s="36"/>
      <c r="NV147" s="36"/>
      <c r="NW147" s="36"/>
      <c r="NX147" s="36"/>
      <c r="NY147" s="36"/>
      <c r="NZ147" s="36"/>
      <c r="OA147" s="36"/>
      <c r="OB147" s="36"/>
      <c r="OC147" s="36"/>
      <c r="OD147" s="36"/>
      <c r="OE147" s="36"/>
      <c r="OF147" s="36"/>
      <c r="OG147" s="36"/>
      <c r="OH147" s="36"/>
      <c r="OI147" s="36"/>
      <c r="OJ147" s="36"/>
      <c r="OK147" s="36"/>
      <c r="OL147" s="36"/>
      <c r="OM147" s="36"/>
      <c r="ON147" s="36"/>
      <c r="OO147" s="36"/>
      <c r="OP147" s="36"/>
      <c r="OQ147" s="36"/>
      <c r="OR147" s="36"/>
      <c r="OS147" s="36"/>
      <c r="OT147" s="36"/>
      <c r="OU147" s="36"/>
      <c r="OV147" s="36"/>
      <c r="OW147" s="36"/>
      <c r="OX147" s="36"/>
      <c r="OY147" s="36"/>
      <c r="OZ147" s="36"/>
      <c r="PA147" s="36"/>
      <c r="PB147" s="36"/>
      <c r="PC147" s="36"/>
      <c r="PD147" s="36"/>
      <c r="PE147" s="36"/>
      <c r="PF147" s="36"/>
      <c r="PG147" s="36"/>
      <c r="PH147" s="36"/>
      <c r="PI147" s="36"/>
      <c r="PJ147" s="36"/>
      <c r="PK147" s="36"/>
      <c r="PL147" s="36"/>
      <c r="PM147" s="36"/>
      <c r="PN147" s="36"/>
      <c r="PO147" s="36"/>
      <c r="PP147" s="36"/>
      <c r="PQ147" s="36"/>
      <c r="PR147" s="36"/>
      <c r="PS147" s="36"/>
      <c r="PT147" s="36"/>
      <c r="PU147" s="36"/>
      <c r="PV147" s="36"/>
      <c r="PW147" s="36"/>
      <c r="PX147" s="36"/>
      <c r="PY147" s="36"/>
      <c r="PZ147" s="36"/>
      <c r="QA147" s="36"/>
      <c r="QB147" s="36"/>
      <c r="QC147" s="36"/>
      <c r="QD147" s="36"/>
      <c r="QE147" s="36"/>
      <c r="QF147" s="36"/>
      <c r="QG147" s="36"/>
      <c r="QH147" s="36"/>
      <c r="QI147" s="36"/>
      <c r="QJ147" s="36"/>
      <c r="QK147" s="36"/>
      <c r="QL147" s="36"/>
      <c r="QM147" s="36"/>
      <c r="QN147" s="36"/>
      <c r="QO147" s="36"/>
      <c r="QP147" s="36"/>
      <c r="QQ147" s="36"/>
      <c r="QR147" s="36"/>
      <c r="QS147" s="36"/>
      <c r="QT147" s="36"/>
      <c r="QU147" s="36"/>
      <c r="QV147" s="36"/>
      <c r="QW147" s="36"/>
      <c r="QX147" s="36"/>
      <c r="QY147" s="36"/>
      <c r="QZ147" s="36"/>
      <c r="RA147" s="36"/>
      <c r="RB147" s="36"/>
      <c r="RC147" s="36"/>
      <c r="RD147" s="36"/>
      <c r="RE147" s="36"/>
      <c r="RF147" s="36"/>
      <c r="RG147" s="36"/>
      <c r="RH147" s="36"/>
      <c r="RI147" s="36"/>
      <c r="RJ147" s="36"/>
      <c r="RK147" s="36"/>
      <c r="RL147" s="36"/>
      <c r="RM147" s="36"/>
      <c r="RN147" s="36"/>
      <c r="RO147" s="36"/>
      <c r="RP147" s="36"/>
      <c r="RQ147" s="36"/>
      <c r="RR147" s="36"/>
      <c r="RS147" s="36"/>
      <c r="RT147" s="36"/>
      <c r="RU147" s="36"/>
      <c r="RV147" s="36"/>
      <c r="RW147" s="36"/>
      <c r="RX147" s="36"/>
      <c r="RY147" s="36"/>
      <c r="RZ147" s="36"/>
      <c r="SA147" s="36"/>
      <c r="SB147" s="36"/>
      <c r="SC147" s="36"/>
      <c r="SD147" s="36"/>
      <c r="SE147" s="36"/>
      <c r="SF147" s="36"/>
      <c r="SG147" s="36"/>
      <c r="SH147" s="36"/>
      <c r="SI147" s="36"/>
      <c r="SJ147" s="36"/>
      <c r="SK147" s="36"/>
      <c r="SL147" s="36"/>
      <c r="SM147" s="36"/>
      <c r="SN147" s="36"/>
      <c r="SO147" s="36"/>
      <c r="SP147" s="36"/>
      <c r="SQ147" s="36"/>
      <c r="SR147" s="36"/>
      <c r="SS147" s="36"/>
      <c r="ST147" s="36"/>
      <c r="SU147" s="36"/>
      <c r="SV147" s="36"/>
      <c r="SW147" s="36"/>
      <c r="SX147" s="36"/>
      <c r="SY147" s="36"/>
      <c r="SZ147" s="36"/>
      <c r="TA147" s="36"/>
      <c r="TB147" s="36"/>
      <c r="TC147" s="36"/>
      <c r="TD147" s="36"/>
      <c r="TE147" s="36"/>
      <c r="TF147" s="36"/>
      <c r="TG147" s="36"/>
      <c r="TH147" s="36"/>
      <c r="TI147" s="36"/>
      <c r="TJ147" s="36"/>
      <c r="TK147" s="36"/>
      <c r="TL147" s="36"/>
      <c r="TM147" s="36"/>
      <c r="TN147" s="36"/>
      <c r="TO147" s="36"/>
      <c r="TP147" s="36"/>
      <c r="TQ147" s="36"/>
      <c r="TR147" s="36"/>
      <c r="TS147" s="36"/>
      <c r="TT147" s="36"/>
      <c r="TU147" s="36"/>
      <c r="TV147" s="36"/>
      <c r="TW147" s="36"/>
      <c r="TX147" s="36"/>
      <c r="TY147" s="36"/>
      <c r="TZ147" s="36"/>
      <c r="UA147" s="36"/>
      <c r="UB147" s="36"/>
      <c r="UC147" s="36"/>
      <c r="UD147" s="36"/>
      <c r="UE147" s="36"/>
      <c r="UF147" s="36"/>
      <c r="UG147" s="36"/>
      <c r="UH147" s="36"/>
      <c r="UI147" s="36"/>
      <c r="UJ147" s="36"/>
      <c r="UK147" s="36"/>
      <c r="UL147" s="36"/>
      <c r="UM147" s="36"/>
      <c r="UN147" s="36"/>
      <c r="UO147" s="36"/>
      <c r="UP147" s="36"/>
      <c r="UQ147" s="36"/>
      <c r="UR147" s="36"/>
      <c r="US147" s="36"/>
      <c r="UT147" s="36"/>
      <c r="UU147" s="36"/>
      <c r="UV147" s="36"/>
      <c r="UW147" s="36"/>
      <c r="UX147" s="36"/>
      <c r="UY147" s="36"/>
      <c r="UZ147" s="36"/>
      <c r="VA147" s="36"/>
      <c r="VB147" s="36"/>
      <c r="VC147" s="36"/>
      <c r="VD147" s="36"/>
      <c r="VE147" s="36"/>
      <c r="VF147" s="36"/>
      <c r="VG147" s="36"/>
      <c r="VH147" s="36"/>
      <c r="VI147" s="36"/>
      <c r="VJ147" s="36"/>
      <c r="VK147" s="36"/>
      <c r="VL147" s="36"/>
      <c r="VM147" s="36"/>
      <c r="VN147" s="36"/>
      <c r="VO147" s="36"/>
      <c r="VP147" s="36"/>
      <c r="VQ147" s="36"/>
      <c r="VR147" s="36"/>
      <c r="VS147" s="36"/>
      <c r="VT147" s="36"/>
      <c r="VU147" s="36"/>
      <c r="VV147" s="36"/>
      <c r="VW147" s="36"/>
      <c r="VX147" s="36"/>
      <c r="VY147" s="36"/>
      <c r="VZ147" s="36"/>
      <c r="WA147" s="36"/>
      <c r="WB147" s="36"/>
      <c r="WC147" s="36"/>
      <c r="WD147" s="36"/>
      <c r="WE147" s="36"/>
      <c r="WF147" s="36"/>
      <c r="WG147" s="36"/>
      <c r="WH147" s="36"/>
      <c r="WI147" s="36"/>
      <c r="WJ147" s="36"/>
      <c r="WK147" s="36"/>
      <c r="WL147" s="36"/>
      <c r="WM147" s="36"/>
      <c r="WN147" s="36"/>
      <c r="WO147" s="36"/>
      <c r="WP147" s="36"/>
      <c r="WQ147" s="36"/>
      <c r="WR147" s="36"/>
      <c r="WS147" s="36"/>
      <c r="WT147" s="36"/>
      <c r="WU147" s="36"/>
      <c r="WV147" s="36"/>
      <c r="WW147" s="36"/>
      <c r="WX147" s="36"/>
      <c r="WY147" s="36"/>
      <c r="WZ147" s="36"/>
      <c r="XA147" s="36"/>
      <c r="XB147" s="36"/>
      <c r="XC147" s="36"/>
      <c r="XD147" s="36"/>
      <c r="XE147" s="36"/>
      <c r="XF147" s="36"/>
      <c r="XG147" s="36"/>
      <c r="XH147" s="36"/>
      <c r="XI147" s="36"/>
      <c r="XJ147" s="36"/>
      <c r="XK147" s="36"/>
      <c r="XL147" s="36"/>
      <c r="XM147" s="36"/>
      <c r="XN147" s="36"/>
      <c r="XO147" s="36"/>
      <c r="XP147" s="36"/>
      <c r="XQ147" s="36"/>
      <c r="XR147" s="36"/>
      <c r="XS147" s="36"/>
      <c r="XT147" s="36"/>
      <c r="XU147" s="36"/>
      <c r="XV147" s="36"/>
      <c r="XW147" s="36"/>
      <c r="XX147" s="36"/>
      <c r="XY147" s="36"/>
      <c r="XZ147" s="36"/>
      <c r="YA147" s="36"/>
      <c r="YB147" s="36"/>
      <c r="YC147" s="36"/>
      <c r="YD147" s="36"/>
      <c r="YE147" s="36"/>
      <c r="YF147" s="36"/>
      <c r="YG147" s="36"/>
      <c r="YH147" s="36"/>
      <c r="YI147" s="36"/>
      <c r="YJ147" s="36"/>
      <c r="YK147" s="36"/>
      <c r="YL147" s="36"/>
      <c r="YM147" s="36"/>
      <c r="YN147" s="36"/>
      <c r="YO147" s="36"/>
      <c r="YP147" s="36"/>
      <c r="YQ147" s="36"/>
      <c r="YR147" s="36"/>
      <c r="YS147" s="36"/>
      <c r="YT147" s="36"/>
      <c r="YU147" s="36"/>
      <c r="YV147" s="36"/>
      <c r="YW147" s="36"/>
      <c r="YX147" s="36"/>
      <c r="YY147" s="36"/>
      <c r="YZ147" s="36"/>
      <c r="ZA147" s="36"/>
      <c r="ZB147" s="36"/>
      <c r="ZC147" s="36"/>
      <c r="ZD147" s="36"/>
      <c r="ZE147" s="36"/>
      <c r="ZF147" s="36"/>
      <c r="ZG147" s="36"/>
      <c r="ZH147" s="36"/>
      <c r="ZI147" s="36"/>
      <c r="ZJ147" s="36"/>
      <c r="ZK147" s="36"/>
      <c r="ZL147" s="36"/>
      <c r="ZM147" s="36"/>
      <c r="ZN147" s="36"/>
      <c r="ZO147" s="36"/>
      <c r="ZP147" s="36"/>
      <c r="ZQ147" s="36"/>
      <c r="ZR147" s="36"/>
      <c r="ZS147" s="36"/>
      <c r="ZT147" s="36"/>
      <c r="ZU147" s="36"/>
      <c r="ZV147" s="36"/>
      <c r="ZW147" s="36"/>
      <c r="ZX147" s="36"/>
      <c r="ZY147" s="36"/>
      <c r="ZZ147" s="36"/>
      <c r="AAA147" s="36"/>
      <c r="AAB147" s="36"/>
      <c r="AAC147" s="36"/>
      <c r="AAD147" s="36"/>
      <c r="AAE147" s="36"/>
      <c r="AAF147" s="36"/>
      <c r="AAG147" s="36"/>
      <c r="AAH147" s="36"/>
      <c r="AAI147" s="36"/>
      <c r="AAJ147" s="36"/>
      <c r="AAK147" s="36"/>
      <c r="AAL147" s="36"/>
      <c r="AAM147" s="36"/>
      <c r="AAN147" s="36"/>
      <c r="AAO147" s="36"/>
      <c r="AAP147" s="36"/>
      <c r="AAQ147" s="36"/>
      <c r="AAR147" s="36"/>
      <c r="AAS147" s="36"/>
      <c r="AAT147" s="36"/>
      <c r="AAU147" s="36"/>
      <c r="AAV147" s="36"/>
      <c r="AAW147" s="36"/>
      <c r="AAX147" s="36"/>
      <c r="AAY147" s="36"/>
      <c r="AAZ147" s="36"/>
      <c r="ABA147" s="36"/>
      <c r="ABB147" s="36"/>
      <c r="ABC147" s="36"/>
      <c r="ABD147" s="36"/>
      <c r="ABE147" s="36"/>
      <c r="ABF147" s="36"/>
      <c r="ABG147" s="36"/>
      <c r="ABH147" s="36"/>
      <c r="ABI147" s="36"/>
      <c r="ABJ147" s="36"/>
      <c r="ABK147" s="36"/>
      <c r="ABL147" s="36"/>
      <c r="ABM147" s="36"/>
      <c r="ABN147" s="36"/>
      <c r="ABO147" s="36"/>
      <c r="ABP147" s="36"/>
      <c r="ABQ147" s="36"/>
      <c r="ABR147" s="36"/>
      <c r="ABS147" s="36"/>
      <c r="ABT147" s="36"/>
      <c r="ABU147" s="36"/>
      <c r="ABV147" s="36"/>
      <c r="ABW147" s="36"/>
      <c r="ABX147" s="36"/>
      <c r="ABY147" s="36"/>
      <c r="ABZ147" s="36"/>
      <c r="ACA147" s="36"/>
      <c r="ACB147" s="36"/>
      <c r="ACC147" s="36"/>
      <c r="ACD147" s="36"/>
      <c r="ACE147" s="36"/>
      <c r="ACF147" s="36"/>
      <c r="ACG147" s="36"/>
      <c r="ACH147" s="36"/>
      <c r="ACI147" s="36"/>
      <c r="ACJ147" s="36"/>
      <c r="ACK147" s="36"/>
      <c r="ACL147" s="36"/>
      <c r="ACM147" s="36"/>
      <c r="ACN147" s="36"/>
      <c r="ACO147" s="36"/>
      <c r="ACP147" s="36"/>
      <c r="ACQ147" s="36"/>
      <c r="ACR147" s="36"/>
      <c r="ACS147" s="36"/>
      <c r="ACT147" s="36"/>
      <c r="ACU147" s="36"/>
      <c r="ACV147" s="36"/>
      <c r="ACW147" s="36"/>
      <c r="ACX147" s="36"/>
      <c r="ACY147" s="36"/>
      <c r="ACZ147" s="36"/>
      <c r="ADA147" s="36"/>
      <c r="ADB147" s="36"/>
      <c r="ADC147" s="36"/>
      <c r="ADD147" s="36"/>
      <c r="ADE147" s="36"/>
      <c r="ADF147" s="36"/>
      <c r="ADG147" s="36"/>
      <c r="ADH147" s="36"/>
      <c r="ADI147" s="36"/>
      <c r="ADJ147" s="36"/>
      <c r="ADK147" s="36"/>
      <c r="ADL147" s="36"/>
      <c r="ADM147" s="36"/>
      <c r="ADN147" s="36"/>
      <c r="ADO147" s="36"/>
      <c r="ADP147" s="36"/>
      <c r="ADQ147" s="36"/>
      <c r="ADR147" s="36"/>
      <c r="ADS147" s="36"/>
      <c r="ADT147" s="36"/>
      <c r="ADU147" s="36"/>
      <c r="ADV147" s="36"/>
      <c r="ADW147" s="36"/>
      <c r="ADX147" s="36"/>
      <c r="ADY147" s="36"/>
      <c r="ADZ147" s="36"/>
      <c r="AEA147" s="36"/>
      <c r="AEB147" s="36"/>
      <c r="AEC147" s="36"/>
      <c r="AED147" s="36"/>
      <c r="AEE147" s="36"/>
      <c r="AEF147" s="36"/>
      <c r="AEG147" s="36"/>
      <c r="AEH147" s="36"/>
      <c r="AEI147" s="36"/>
      <c r="AEJ147" s="36"/>
      <c r="AEK147" s="36"/>
      <c r="AEL147" s="36"/>
      <c r="AEM147" s="36"/>
      <c r="AEN147" s="36"/>
      <c r="AEO147" s="36"/>
      <c r="AEP147" s="36"/>
      <c r="AEQ147" s="36"/>
      <c r="AER147" s="36"/>
      <c r="AES147" s="36"/>
      <c r="AET147" s="36"/>
      <c r="AEU147" s="36"/>
      <c r="AEV147" s="36"/>
      <c r="AEW147" s="36"/>
      <c r="AEX147" s="36"/>
      <c r="AEY147" s="36"/>
      <c r="AEZ147" s="36"/>
      <c r="AFA147" s="36"/>
      <c r="AFB147" s="36"/>
      <c r="AFC147" s="36"/>
      <c r="AFD147" s="36"/>
      <c r="AFE147" s="36"/>
      <c r="AFF147" s="36"/>
      <c r="AFG147" s="36"/>
      <c r="AFH147" s="36"/>
      <c r="AFI147" s="36"/>
      <c r="AFJ147" s="36"/>
      <c r="AFK147" s="36"/>
      <c r="AFL147" s="36"/>
      <c r="AFM147" s="36"/>
      <c r="AFN147" s="36"/>
      <c r="AFO147" s="36"/>
      <c r="AFP147" s="36"/>
      <c r="AFQ147" s="36"/>
      <c r="AFR147" s="36"/>
      <c r="AFS147" s="36"/>
      <c r="AFT147" s="36"/>
      <c r="AFU147" s="36"/>
      <c r="AFV147" s="36"/>
      <c r="AFW147" s="36"/>
      <c r="AFX147" s="36"/>
      <c r="AFY147" s="36"/>
      <c r="AFZ147" s="36"/>
      <c r="AGA147" s="36"/>
      <c r="AGB147" s="36"/>
      <c r="AGC147" s="36"/>
      <c r="AGD147" s="36"/>
      <c r="AGE147" s="36"/>
      <c r="AGF147" s="36"/>
      <c r="AGG147" s="36"/>
      <c r="AGH147" s="36"/>
      <c r="AGI147" s="36"/>
      <c r="AGJ147" s="36"/>
      <c r="AGK147" s="36"/>
      <c r="AGL147" s="36"/>
      <c r="AGM147" s="36"/>
      <c r="AGN147" s="36"/>
      <c r="AGO147" s="36"/>
      <c r="AGP147" s="36"/>
      <c r="AGQ147" s="36"/>
      <c r="AGR147" s="36"/>
      <c r="AGS147" s="36"/>
      <c r="AGT147" s="36"/>
      <c r="AGU147" s="36"/>
      <c r="AGV147" s="36"/>
      <c r="AGW147" s="36"/>
      <c r="AGX147" s="36"/>
      <c r="AGY147" s="36"/>
      <c r="AGZ147" s="36"/>
      <c r="AHA147" s="36"/>
      <c r="AHB147" s="36"/>
      <c r="AHC147" s="36"/>
      <c r="AHD147" s="36"/>
      <c r="AHE147" s="36"/>
      <c r="AHF147" s="36"/>
      <c r="AHG147" s="36"/>
      <c r="AHH147" s="36"/>
      <c r="AHI147" s="36"/>
      <c r="AHJ147" s="36"/>
      <c r="AHK147" s="36"/>
      <c r="AHL147" s="36"/>
      <c r="AHM147" s="36"/>
      <c r="AHN147" s="36"/>
      <c r="AHO147" s="36"/>
      <c r="AHP147" s="36"/>
      <c r="AHQ147" s="36"/>
      <c r="AHR147" s="36"/>
      <c r="AHS147" s="36"/>
      <c r="AHT147" s="36"/>
      <c r="AHU147" s="36"/>
      <c r="AHV147" s="36"/>
      <c r="AHW147" s="36"/>
      <c r="AHX147" s="36"/>
      <c r="AHY147" s="36"/>
      <c r="AHZ147" s="36"/>
      <c r="AIA147" s="36"/>
      <c r="AIB147" s="36"/>
      <c r="AIC147" s="36"/>
      <c r="AID147" s="36"/>
      <c r="AIE147" s="36"/>
      <c r="AIF147" s="36"/>
      <c r="AIG147" s="36"/>
      <c r="AIH147" s="36"/>
      <c r="AII147" s="36"/>
      <c r="AIJ147" s="36"/>
      <c r="AIK147" s="36"/>
      <c r="AIL147" s="36"/>
      <c r="AIM147" s="36"/>
      <c r="AIN147" s="36"/>
      <c r="AIO147" s="36"/>
      <c r="AIP147" s="36"/>
      <c r="AIQ147" s="36"/>
      <c r="AIR147" s="36"/>
      <c r="AIS147" s="36"/>
      <c r="AIT147" s="36"/>
      <c r="AIU147" s="36"/>
      <c r="AIV147" s="36"/>
      <c r="AIW147" s="36"/>
      <c r="AIX147" s="36"/>
      <c r="AIY147" s="36"/>
      <c r="AIZ147" s="36"/>
      <c r="AJA147" s="36"/>
      <c r="AJB147" s="36"/>
      <c r="AJC147" s="36"/>
      <c r="AJD147" s="36"/>
      <c r="AJE147" s="36"/>
      <c r="AJF147" s="36"/>
      <c r="AJG147" s="36"/>
      <c r="AJH147" s="36"/>
      <c r="AJI147" s="36"/>
      <c r="AJJ147" s="36"/>
      <c r="AJK147" s="36"/>
      <c r="AJL147" s="36"/>
      <c r="AJM147" s="36"/>
      <c r="AJN147" s="36"/>
      <c r="AJO147" s="36"/>
      <c r="AJP147" s="36"/>
      <c r="AJQ147" s="36"/>
      <c r="AJR147" s="36"/>
      <c r="AJS147" s="36"/>
      <c r="AJT147" s="36"/>
      <c r="AJU147" s="36"/>
      <c r="AJV147" s="36"/>
      <c r="AJW147" s="36"/>
      <c r="AJX147" s="36"/>
      <c r="AJY147" s="36"/>
      <c r="AJZ147" s="36"/>
      <c r="AKA147" s="36"/>
      <c r="AKB147" s="36"/>
      <c r="AKC147" s="36"/>
      <c r="AKD147" s="36"/>
      <c r="AKE147" s="36"/>
      <c r="AKF147" s="36"/>
      <c r="AKG147" s="36"/>
      <c r="AKH147" s="36"/>
      <c r="AKI147" s="36"/>
      <c r="AKJ147" s="36"/>
      <c r="AKK147" s="36"/>
      <c r="AKL147" s="36"/>
      <c r="AKM147" s="36"/>
      <c r="AKN147" s="36"/>
      <c r="AKO147" s="36"/>
      <c r="AKP147" s="36"/>
      <c r="AKQ147" s="36"/>
      <c r="AKR147" s="36"/>
      <c r="AKS147" s="36"/>
      <c r="AKT147" s="36"/>
      <c r="AKU147" s="36"/>
      <c r="AKV147" s="36"/>
      <c r="AKW147" s="36"/>
      <c r="AKX147" s="36"/>
      <c r="AKY147" s="36"/>
      <c r="AKZ147" s="36"/>
      <c r="ALA147" s="36"/>
      <c r="ALB147" s="36"/>
      <c r="ALC147" s="36"/>
      <c r="ALD147" s="36"/>
      <c r="ALE147" s="36"/>
      <c r="ALF147" s="36"/>
      <c r="ALG147" s="36"/>
      <c r="ALH147" s="36"/>
      <c r="ALI147" s="36"/>
      <c r="ALJ147" s="36"/>
      <c r="ALK147" s="36"/>
      <c r="ALL147" s="36"/>
      <c r="ALM147" s="36"/>
      <c r="ALN147" s="36"/>
      <c r="ALO147" s="36"/>
      <c r="ALP147" s="36"/>
      <c r="ALQ147" s="36"/>
      <c r="ALR147" s="36"/>
      <c r="ALS147" s="36"/>
      <c r="ALT147" s="36"/>
      <c r="ALU147" s="36"/>
      <c r="ALV147" s="36"/>
      <c r="ALW147" s="36"/>
      <c r="ALX147" s="36"/>
      <c r="ALY147" s="36"/>
      <c r="ALZ147" s="36"/>
      <c r="AMA147" s="36"/>
      <c r="AMB147" s="36"/>
      <c r="AMC147" s="36"/>
      <c r="AMD147" s="36"/>
      <c r="AME147" s="36"/>
      <c r="AMF147" s="36"/>
      <c r="AMG147" s="36"/>
      <c r="AMH147" s="36"/>
      <c r="AMI147" s="36"/>
      <c r="AMJ147" s="36"/>
      <c r="AMK147" s="36"/>
      <c r="AML147" s="36"/>
      <c r="AMM147" s="36"/>
    </row>
    <row r="148" spans="1:1027" s="51" customFormat="1" ht="12.75" hidden="1" customHeight="1">
      <c r="A148" s="349"/>
      <c r="B148" s="349"/>
      <c r="C148" s="402"/>
      <c r="D148" s="8" t="s">
        <v>15</v>
      </c>
      <c r="E148" s="8"/>
      <c r="F148" s="38"/>
      <c r="G148" s="38"/>
      <c r="H148" s="276"/>
      <c r="I148" s="38"/>
      <c r="J148" s="99"/>
      <c r="K148" s="34" t="s">
        <v>22</v>
      </c>
      <c r="L148" s="34"/>
      <c r="M148" s="174"/>
      <c r="N148" s="419"/>
      <c r="O148" s="189"/>
      <c r="P148" s="75"/>
      <c r="Q148" s="75"/>
      <c r="R148" s="75"/>
      <c r="S148" s="75"/>
      <c r="T148" s="75"/>
      <c r="U148" s="75"/>
      <c r="V148" s="75"/>
      <c r="W148" s="75"/>
      <c r="X148" s="75"/>
      <c r="Y148" s="75"/>
      <c r="Z148" s="75"/>
      <c r="AA148" s="75"/>
      <c r="AB148" s="75"/>
      <c r="AC148" s="75"/>
      <c r="AD148" s="75"/>
      <c r="AE148" s="75"/>
      <c r="AF148" s="75"/>
      <c r="AG148" s="75"/>
      <c r="AH148" s="75"/>
      <c r="AI148" s="75"/>
      <c r="AJ148" s="75"/>
      <c r="AK148" s="75"/>
      <c r="AL148" s="75"/>
      <c r="AM148" s="75"/>
      <c r="AN148" s="75"/>
      <c r="AO148" s="75"/>
      <c r="AP148" s="75"/>
      <c r="AQ148" s="75"/>
      <c r="AR148" s="75"/>
      <c r="AS148" s="75"/>
      <c r="AT148" s="75"/>
      <c r="AU148" s="75"/>
      <c r="AV148" s="75"/>
      <c r="AW148" s="75"/>
      <c r="AX148" s="75"/>
      <c r="AY148" s="75"/>
      <c r="AZ148" s="75"/>
      <c r="BA148" s="75"/>
      <c r="BB148" s="34"/>
      <c r="BC148" s="34"/>
      <c r="BD148" s="34"/>
      <c r="BE148" s="34"/>
      <c r="BF148" s="34"/>
      <c r="BG148" s="34"/>
      <c r="BH148" s="34"/>
      <c r="BI148" s="34"/>
      <c r="BJ148" s="34"/>
      <c r="BK148" s="34"/>
      <c r="BL148" s="34"/>
      <c r="BM148" s="34"/>
      <c r="BN148" s="34"/>
      <c r="BO148" s="34"/>
      <c r="BP148" s="34"/>
      <c r="BQ148" s="34"/>
      <c r="BR148" s="34"/>
      <c r="BS148" s="34"/>
      <c r="BT148" s="34"/>
      <c r="BU148" s="34"/>
      <c r="BV148" s="34"/>
      <c r="BW148" s="34"/>
      <c r="BX148" s="157"/>
      <c r="BY148" s="157"/>
      <c r="BZ148" s="157"/>
      <c r="CA148" s="157"/>
      <c r="CB148" s="157"/>
      <c r="CC148" s="157"/>
      <c r="CD148" s="157"/>
      <c r="CE148" s="121"/>
      <c r="CF148" s="121"/>
      <c r="CG148" s="121"/>
      <c r="CH148" s="121"/>
      <c r="CI148" s="121"/>
      <c r="CJ148" s="121"/>
      <c r="CK148" s="121"/>
      <c r="CL148" s="121"/>
      <c r="CM148" s="121"/>
      <c r="CN148" s="121"/>
      <c r="CO148" s="121"/>
      <c r="CP148" s="121"/>
      <c r="CQ148" s="121"/>
      <c r="CR148" s="121"/>
      <c r="CS148" s="121"/>
      <c r="CT148" s="121"/>
      <c r="CU148" s="121"/>
      <c r="CV148" s="121"/>
      <c r="CW148" s="121"/>
      <c r="CX148" s="121"/>
      <c r="CY148" s="121"/>
      <c r="CZ148" s="121"/>
      <c r="DA148" s="121"/>
      <c r="DB148" s="121"/>
      <c r="DC148" s="121"/>
      <c r="DD148" s="121"/>
      <c r="DE148" s="121"/>
      <c r="DF148" s="121"/>
      <c r="DG148" s="121"/>
      <c r="DH148" s="121"/>
      <c r="DI148" s="121"/>
      <c r="DJ148" s="121"/>
      <c r="DK148" s="121"/>
      <c r="DL148" s="121"/>
      <c r="DM148" s="121"/>
      <c r="DN148" s="121"/>
      <c r="DO148" s="121"/>
      <c r="DP148" s="121"/>
      <c r="DQ148" s="121"/>
      <c r="DR148" s="121"/>
      <c r="DS148" s="121"/>
      <c r="DT148" s="121"/>
      <c r="DU148" s="121"/>
      <c r="DV148" s="121"/>
      <c r="DW148" s="121"/>
      <c r="DX148" s="121"/>
      <c r="DY148" s="121"/>
      <c r="DZ148" s="121"/>
      <c r="EA148" s="121"/>
      <c r="EB148" s="121"/>
      <c r="EC148" s="121"/>
      <c r="ED148" s="121"/>
      <c r="EE148" s="121"/>
      <c r="EF148" s="121"/>
      <c r="EG148" s="121"/>
      <c r="EH148" s="121"/>
      <c r="EI148" s="121"/>
      <c r="EJ148" s="121"/>
      <c r="EK148" s="121"/>
      <c r="EL148" s="121"/>
      <c r="EM148" s="121"/>
      <c r="EN148" s="121"/>
      <c r="EO148" s="121"/>
      <c r="EP148" s="121"/>
      <c r="EQ148" s="121"/>
      <c r="ER148" s="121"/>
      <c r="ES148" s="121"/>
      <c r="ET148" s="121"/>
      <c r="EU148" s="121"/>
      <c r="EV148" s="121"/>
      <c r="EW148" s="121"/>
      <c r="EX148" s="121"/>
      <c r="EY148" s="121"/>
      <c r="EZ148" s="121"/>
      <c r="FA148" s="121"/>
      <c r="FB148" s="121"/>
      <c r="FC148" s="121"/>
      <c r="FD148" s="121"/>
      <c r="FE148" s="121"/>
      <c r="FF148" s="121"/>
      <c r="FG148" s="121"/>
      <c r="FH148" s="121"/>
      <c r="FI148" s="121"/>
      <c r="FJ148" s="121"/>
      <c r="FK148" s="121"/>
      <c r="FL148" s="121"/>
      <c r="FM148" s="121"/>
      <c r="FN148" s="121"/>
      <c r="FO148" s="121"/>
      <c r="FP148" s="121"/>
      <c r="FQ148" s="121"/>
      <c r="FR148" s="121"/>
      <c r="FS148" s="121"/>
      <c r="FT148" s="121"/>
      <c r="FU148" s="121"/>
      <c r="FV148" s="121"/>
      <c r="FW148" s="121"/>
      <c r="FX148" s="121"/>
      <c r="FY148" s="121"/>
      <c r="FZ148" s="121"/>
      <c r="GA148" s="121"/>
      <c r="GB148" s="121"/>
      <c r="GC148" s="121"/>
      <c r="GD148" s="121"/>
      <c r="GE148" s="121"/>
      <c r="GF148" s="121"/>
      <c r="GG148" s="121"/>
      <c r="GH148" s="121"/>
      <c r="GI148" s="121"/>
      <c r="GJ148" s="121"/>
      <c r="GK148" s="121"/>
      <c r="GL148" s="121"/>
      <c r="GM148" s="121"/>
      <c r="GN148" s="121"/>
      <c r="GO148" s="121"/>
      <c r="GP148" s="121"/>
      <c r="GQ148" s="121"/>
      <c r="GR148" s="121"/>
      <c r="GS148" s="121"/>
      <c r="GT148" s="121"/>
      <c r="GU148" s="121"/>
      <c r="GV148" s="121"/>
      <c r="GW148" s="121"/>
      <c r="GX148" s="121"/>
      <c r="GY148" s="121"/>
      <c r="GZ148" s="121"/>
      <c r="HA148" s="121"/>
      <c r="HB148" s="121"/>
      <c r="HC148" s="121"/>
      <c r="HD148" s="121"/>
      <c r="HE148" s="121"/>
      <c r="HF148" s="121"/>
      <c r="HG148" s="121"/>
      <c r="HH148" s="121"/>
      <c r="HI148" s="121"/>
      <c r="HJ148" s="121"/>
      <c r="HK148" s="121"/>
      <c r="HL148" s="121"/>
      <c r="HM148" s="121"/>
      <c r="HN148" s="121"/>
      <c r="HO148" s="121"/>
      <c r="HP148" s="121"/>
      <c r="HQ148" s="121"/>
      <c r="HR148" s="121"/>
      <c r="HS148" s="121"/>
      <c r="HT148" s="121"/>
      <c r="HU148" s="121"/>
      <c r="HV148" s="121"/>
      <c r="HW148" s="121"/>
      <c r="HX148" s="121"/>
      <c r="HY148" s="121"/>
      <c r="HZ148" s="121"/>
      <c r="IA148" s="121"/>
      <c r="IB148" s="121"/>
      <c r="IC148" s="121"/>
      <c r="ID148" s="121"/>
      <c r="IE148" s="121"/>
      <c r="IF148" s="121"/>
      <c r="IG148" s="121"/>
      <c r="IH148" s="121"/>
      <c r="II148" s="121"/>
      <c r="IJ148" s="121"/>
      <c r="IK148" s="121"/>
      <c r="IL148" s="121"/>
      <c r="IM148" s="121"/>
      <c r="IN148" s="121"/>
      <c r="IO148" s="121"/>
      <c r="IP148" s="121"/>
      <c r="IQ148" s="121"/>
      <c r="IR148" s="121"/>
      <c r="IS148" s="121"/>
      <c r="IT148" s="121"/>
      <c r="IU148" s="121"/>
      <c r="IV148" s="121"/>
      <c r="IW148" s="121"/>
      <c r="IX148" s="121"/>
      <c r="IY148" s="121"/>
      <c r="IZ148" s="121"/>
      <c r="JA148" s="121"/>
      <c r="JB148" s="121"/>
      <c r="JC148" s="121"/>
      <c r="JD148" s="121"/>
      <c r="JE148" s="121"/>
      <c r="JF148" s="121"/>
      <c r="JG148" s="121"/>
      <c r="JH148" s="121"/>
      <c r="JI148" s="121"/>
      <c r="JJ148" s="121"/>
      <c r="JK148" s="121"/>
      <c r="JL148" s="121"/>
      <c r="JM148" s="121"/>
      <c r="JN148" s="121"/>
      <c r="JO148" s="121"/>
      <c r="JP148" s="121"/>
      <c r="JQ148" s="121"/>
      <c r="JR148" s="121"/>
      <c r="JS148" s="121"/>
      <c r="JT148" s="121"/>
      <c r="JU148" s="121"/>
      <c r="JV148" s="121"/>
      <c r="JW148" s="121"/>
      <c r="JX148" s="121"/>
      <c r="JY148" s="121"/>
      <c r="JZ148" s="121"/>
      <c r="KA148" s="121"/>
      <c r="KB148" s="121"/>
      <c r="KC148" s="121"/>
      <c r="KD148" s="121"/>
      <c r="KE148" s="121"/>
      <c r="KF148" s="121"/>
      <c r="KG148" s="121"/>
      <c r="KH148" s="121"/>
      <c r="KI148" s="121"/>
      <c r="KJ148" s="121"/>
      <c r="KK148" s="121"/>
      <c r="KL148" s="121"/>
      <c r="KM148" s="121"/>
      <c r="KN148" s="121"/>
      <c r="KO148" s="121"/>
      <c r="KP148" s="121"/>
      <c r="KQ148" s="121"/>
      <c r="KR148" s="121"/>
      <c r="KS148" s="121"/>
      <c r="KT148" s="121"/>
      <c r="KU148" s="121"/>
      <c r="KV148" s="121"/>
      <c r="KW148" s="121"/>
      <c r="KX148" s="121"/>
      <c r="KY148" s="121"/>
      <c r="KZ148" s="121"/>
      <c r="LA148" s="121"/>
      <c r="LB148" s="121"/>
      <c r="LC148" s="121"/>
      <c r="LD148" s="121"/>
      <c r="LE148" s="121"/>
      <c r="LF148" s="121"/>
      <c r="LG148" s="121"/>
      <c r="LH148" s="121"/>
      <c r="LI148" s="121"/>
      <c r="LJ148" s="121"/>
      <c r="LK148" s="121"/>
      <c r="LL148" s="121"/>
      <c r="LM148" s="121"/>
      <c r="LN148" s="121"/>
      <c r="LO148" s="121"/>
      <c r="LP148" s="121"/>
      <c r="LQ148" s="121"/>
      <c r="LR148" s="121"/>
      <c r="LS148" s="121"/>
      <c r="LT148" s="121"/>
      <c r="LU148" s="121"/>
      <c r="LV148" s="36"/>
      <c r="LW148" s="36"/>
      <c r="LX148" s="36"/>
      <c r="LY148" s="36"/>
      <c r="LZ148" s="36"/>
      <c r="MA148" s="36"/>
      <c r="MB148" s="36"/>
      <c r="MC148" s="36"/>
      <c r="MD148" s="36"/>
      <c r="ME148" s="36"/>
      <c r="MF148" s="36"/>
      <c r="MG148" s="36"/>
      <c r="MH148" s="36"/>
      <c r="MI148" s="36"/>
      <c r="MJ148" s="36"/>
      <c r="MK148" s="36"/>
      <c r="ML148" s="36"/>
      <c r="MM148" s="36"/>
      <c r="MN148" s="36"/>
      <c r="MO148" s="36"/>
      <c r="MP148" s="36"/>
      <c r="MQ148" s="36"/>
      <c r="MR148" s="36"/>
      <c r="MS148" s="36"/>
      <c r="MT148" s="36"/>
      <c r="MU148" s="36"/>
      <c r="MV148" s="36"/>
      <c r="MW148" s="36"/>
      <c r="MX148" s="36"/>
      <c r="MY148" s="36"/>
      <c r="MZ148" s="36"/>
      <c r="NA148" s="36"/>
      <c r="NB148" s="36"/>
      <c r="NC148" s="36"/>
      <c r="ND148" s="36"/>
      <c r="NE148" s="36"/>
      <c r="NF148" s="36"/>
      <c r="NG148" s="36"/>
      <c r="NH148" s="36"/>
      <c r="NI148" s="36"/>
      <c r="NJ148" s="36"/>
      <c r="NK148" s="36"/>
      <c r="NL148" s="36"/>
      <c r="NM148" s="36"/>
      <c r="NN148" s="36"/>
      <c r="NO148" s="36"/>
      <c r="NP148" s="36"/>
      <c r="NQ148" s="36"/>
      <c r="NR148" s="36"/>
      <c r="NS148" s="36"/>
      <c r="NT148" s="36"/>
      <c r="NU148" s="36"/>
      <c r="NV148" s="36"/>
      <c r="NW148" s="36"/>
      <c r="NX148" s="36"/>
      <c r="NY148" s="36"/>
      <c r="NZ148" s="36"/>
      <c r="OA148" s="36"/>
      <c r="OB148" s="36"/>
      <c r="OC148" s="36"/>
      <c r="OD148" s="36"/>
      <c r="OE148" s="36"/>
      <c r="OF148" s="36"/>
      <c r="OG148" s="36"/>
      <c r="OH148" s="36"/>
      <c r="OI148" s="36"/>
      <c r="OJ148" s="36"/>
      <c r="OK148" s="36"/>
      <c r="OL148" s="36"/>
      <c r="OM148" s="36"/>
      <c r="ON148" s="36"/>
      <c r="OO148" s="36"/>
      <c r="OP148" s="36"/>
      <c r="OQ148" s="36"/>
      <c r="OR148" s="36"/>
      <c r="OS148" s="36"/>
      <c r="OT148" s="36"/>
      <c r="OU148" s="36"/>
      <c r="OV148" s="36"/>
      <c r="OW148" s="36"/>
      <c r="OX148" s="36"/>
      <c r="OY148" s="36"/>
      <c r="OZ148" s="36"/>
      <c r="PA148" s="36"/>
      <c r="PB148" s="36"/>
      <c r="PC148" s="36"/>
      <c r="PD148" s="36"/>
      <c r="PE148" s="36"/>
      <c r="PF148" s="36"/>
      <c r="PG148" s="36"/>
      <c r="PH148" s="36"/>
      <c r="PI148" s="36"/>
      <c r="PJ148" s="36"/>
      <c r="PK148" s="36"/>
      <c r="PL148" s="36"/>
      <c r="PM148" s="36"/>
      <c r="PN148" s="36"/>
      <c r="PO148" s="36"/>
      <c r="PP148" s="36"/>
      <c r="PQ148" s="36"/>
      <c r="PR148" s="36"/>
      <c r="PS148" s="36"/>
      <c r="PT148" s="36"/>
      <c r="PU148" s="36"/>
      <c r="PV148" s="36"/>
      <c r="PW148" s="36"/>
      <c r="PX148" s="36"/>
      <c r="PY148" s="36"/>
      <c r="PZ148" s="36"/>
      <c r="QA148" s="36"/>
      <c r="QB148" s="36"/>
      <c r="QC148" s="36"/>
      <c r="QD148" s="36"/>
      <c r="QE148" s="36"/>
      <c r="QF148" s="36"/>
      <c r="QG148" s="36"/>
      <c r="QH148" s="36"/>
      <c r="QI148" s="36"/>
      <c r="QJ148" s="36"/>
      <c r="QK148" s="36"/>
      <c r="QL148" s="36"/>
      <c r="QM148" s="36"/>
      <c r="QN148" s="36"/>
      <c r="QO148" s="36"/>
      <c r="QP148" s="36"/>
      <c r="QQ148" s="36"/>
      <c r="QR148" s="36"/>
      <c r="QS148" s="36"/>
      <c r="QT148" s="36"/>
      <c r="QU148" s="36"/>
      <c r="QV148" s="36"/>
      <c r="QW148" s="36"/>
      <c r="QX148" s="36"/>
      <c r="QY148" s="36"/>
      <c r="QZ148" s="36"/>
      <c r="RA148" s="36"/>
      <c r="RB148" s="36"/>
      <c r="RC148" s="36"/>
      <c r="RD148" s="36"/>
      <c r="RE148" s="36"/>
      <c r="RF148" s="36"/>
      <c r="RG148" s="36"/>
      <c r="RH148" s="36"/>
      <c r="RI148" s="36"/>
      <c r="RJ148" s="36"/>
      <c r="RK148" s="36"/>
      <c r="RL148" s="36"/>
      <c r="RM148" s="36"/>
      <c r="RN148" s="36"/>
      <c r="RO148" s="36"/>
      <c r="RP148" s="36"/>
      <c r="RQ148" s="36"/>
      <c r="RR148" s="36"/>
      <c r="RS148" s="36"/>
      <c r="RT148" s="36"/>
      <c r="RU148" s="36"/>
      <c r="RV148" s="36"/>
      <c r="RW148" s="36"/>
      <c r="RX148" s="36"/>
      <c r="RY148" s="36"/>
      <c r="RZ148" s="36"/>
      <c r="SA148" s="36"/>
      <c r="SB148" s="36"/>
      <c r="SC148" s="36"/>
      <c r="SD148" s="36"/>
      <c r="SE148" s="36"/>
      <c r="SF148" s="36"/>
      <c r="SG148" s="36"/>
      <c r="SH148" s="36"/>
      <c r="SI148" s="36"/>
      <c r="SJ148" s="36"/>
      <c r="SK148" s="36"/>
      <c r="SL148" s="36"/>
      <c r="SM148" s="36"/>
      <c r="SN148" s="36"/>
      <c r="SO148" s="36"/>
      <c r="SP148" s="36"/>
      <c r="SQ148" s="36"/>
      <c r="SR148" s="36"/>
      <c r="SS148" s="36"/>
      <c r="ST148" s="36"/>
      <c r="SU148" s="36"/>
      <c r="SV148" s="36"/>
      <c r="SW148" s="36"/>
      <c r="SX148" s="36"/>
      <c r="SY148" s="36"/>
      <c r="SZ148" s="36"/>
      <c r="TA148" s="36"/>
      <c r="TB148" s="36"/>
      <c r="TC148" s="36"/>
      <c r="TD148" s="36"/>
      <c r="TE148" s="36"/>
      <c r="TF148" s="36"/>
      <c r="TG148" s="36"/>
      <c r="TH148" s="36"/>
      <c r="TI148" s="36"/>
      <c r="TJ148" s="36"/>
      <c r="TK148" s="36"/>
      <c r="TL148" s="36"/>
      <c r="TM148" s="36"/>
      <c r="TN148" s="36"/>
      <c r="TO148" s="36"/>
      <c r="TP148" s="36"/>
      <c r="TQ148" s="36"/>
      <c r="TR148" s="36"/>
      <c r="TS148" s="36"/>
      <c r="TT148" s="36"/>
      <c r="TU148" s="36"/>
      <c r="TV148" s="36"/>
      <c r="TW148" s="36"/>
      <c r="TX148" s="36"/>
      <c r="TY148" s="36"/>
      <c r="TZ148" s="36"/>
      <c r="UA148" s="36"/>
      <c r="UB148" s="36"/>
      <c r="UC148" s="36"/>
      <c r="UD148" s="36"/>
      <c r="UE148" s="36"/>
      <c r="UF148" s="36"/>
      <c r="UG148" s="36"/>
      <c r="UH148" s="36"/>
      <c r="UI148" s="36"/>
      <c r="UJ148" s="36"/>
      <c r="UK148" s="36"/>
      <c r="UL148" s="36"/>
      <c r="UM148" s="36"/>
      <c r="UN148" s="36"/>
      <c r="UO148" s="36"/>
      <c r="UP148" s="36"/>
      <c r="UQ148" s="36"/>
      <c r="UR148" s="36"/>
      <c r="US148" s="36"/>
      <c r="UT148" s="36"/>
      <c r="UU148" s="36"/>
      <c r="UV148" s="36"/>
      <c r="UW148" s="36"/>
      <c r="UX148" s="36"/>
      <c r="UY148" s="36"/>
      <c r="UZ148" s="36"/>
      <c r="VA148" s="36"/>
      <c r="VB148" s="36"/>
      <c r="VC148" s="36"/>
      <c r="VD148" s="36"/>
      <c r="VE148" s="36"/>
      <c r="VF148" s="36"/>
      <c r="VG148" s="36"/>
      <c r="VH148" s="36"/>
      <c r="VI148" s="36"/>
      <c r="VJ148" s="36"/>
      <c r="VK148" s="36"/>
      <c r="VL148" s="36"/>
      <c r="VM148" s="36"/>
      <c r="VN148" s="36"/>
      <c r="VO148" s="36"/>
      <c r="VP148" s="36"/>
      <c r="VQ148" s="36"/>
      <c r="VR148" s="36"/>
      <c r="VS148" s="36"/>
      <c r="VT148" s="36"/>
      <c r="VU148" s="36"/>
      <c r="VV148" s="36"/>
      <c r="VW148" s="36"/>
      <c r="VX148" s="36"/>
      <c r="VY148" s="36"/>
      <c r="VZ148" s="36"/>
      <c r="WA148" s="36"/>
      <c r="WB148" s="36"/>
      <c r="WC148" s="36"/>
      <c r="WD148" s="36"/>
      <c r="WE148" s="36"/>
      <c r="WF148" s="36"/>
      <c r="WG148" s="36"/>
      <c r="WH148" s="36"/>
      <c r="WI148" s="36"/>
      <c r="WJ148" s="36"/>
      <c r="WK148" s="36"/>
      <c r="WL148" s="36"/>
      <c r="WM148" s="36"/>
      <c r="WN148" s="36"/>
      <c r="WO148" s="36"/>
      <c r="WP148" s="36"/>
      <c r="WQ148" s="36"/>
      <c r="WR148" s="36"/>
      <c r="WS148" s="36"/>
      <c r="WT148" s="36"/>
      <c r="WU148" s="36"/>
      <c r="WV148" s="36"/>
      <c r="WW148" s="36"/>
      <c r="WX148" s="36"/>
      <c r="WY148" s="36"/>
      <c r="WZ148" s="36"/>
      <c r="XA148" s="36"/>
      <c r="XB148" s="36"/>
      <c r="XC148" s="36"/>
      <c r="XD148" s="36"/>
      <c r="XE148" s="36"/>
      <c r="XF148" s="36"/>
      <c r="XG148" s="36"/>
      <c r="XH148" s="36"/>
      <c r="XI148" s="36"/>
      <c r="XJ148" s="36"/>
      <c r="XK148" s="36"/>
      <c r="XL148" s="36"/>
      <c r="XM148" s="36"/>
      <c r="XN148" s="36"/>
      <c r="XO148" s="36"/>
      <c r="XP148" s="36"/>
      <c r="XQ148" s="36"/>
      <c r="XR148" s="36"/>
      <c r="XS148" s="36"/>
      <c r="XT148" s="36"/>
      <c r="XU148" s="36"/>
      <c r="XV148" s="36"/>
      <c r="XW148" s="36"/>
      <c r="XX148" s="36"/>
      <c r="XY148" s="36"/>
      <c r="XZ148" s="36"/>
      <c r="YA148" s="36"/>
      <c r="YB148" s="36"/>
      <c r="YC148" s="36"/>
      <c r="YD148" s="36"/>
      <c r="YE148" s="36"/>
      <c r="YF148" s="36"/>
      <c r="YG148" s="36"/>
      <c r="YH148" s="36"/>
      <c r="YI148" s="36"/>
      <c r="YJ148" s="36"/>
      <c r="YK148" s="36"/>
      <c r="YL148" s="36"/>
      <c r="YM148" s="36"/>
      <c r="YN148" s="36"/>
      <c r="YO148" s="36"/>
      <c r="YP148" s="36"/>
      <c r="YQ148" s="36"/>
      <c r="YR148" s="36"/>
      <c r="YS148" s="36"/>
      <c r="YT148" s="36"/>
      <c r="YU148" s="36"/>
      <c r="YV148" s="36"/>
      <c r="YW148" s="36"/>
      <c r="YX148" s="36"/>
      <c r="YY148" s="36"/>
      <c r="YZ148" s="36"/>
      <c r="ZA148" s="36"/>
      <c r="ZB148" s="36"/>
      <c r="ZC148" s="36"/>
      <c r="ZD148" s="36"/>
      <c r="ZE148" s="36"/>
      <c r="ZF148" s="36"/>
      <c r="ZG148" s="36"/>
      <c r="ZH148" s="36"/>
      <c r="ZI148" s="36"/>
      <c r="ZJ148" s="36"/>
      <c r="ZK148" s="36"/>
      <c r="ZL148" s="36"/>
      <c r="ZM148" s="36"/>
      <c r="ZN148" s="36"/>
      <c r="ZO148" s="36"/>
      <c r="ZP148" s="36"/>
      <c r="ZQ148" s="36"/>
      <c r="ZR148" s="36"/>
      <c r="ZS148" s="36"/>
      <c r="ZT148" s="36"/>
      <c r="ZU148" s="36"/>
      <c r="ZV148" s="36"/>
      <c r="ZW148" s="36"/>
      <c r="ZX148" s="36"/>
      <c r="ZY148" s="36"/>
      <c r="ZZ148" s="36"/>
      <c r="AAA148" s="36"/>
      <c r="AAB148" s="36"/>
      <c r="AAC148" s="36"/>
      <c r="AAD148" s="36"/>
      <c r="AAE148" s="36"/>
      <c r="AAF148" s="36"/>
      <c r="AAG148" s="36"/>
      <c r="AAH148" s="36"/>
      <c r="AAI148" s="36"/>
      <c r="AAJ148" s="36"/>
      <c r="AAK148" s="36"/>
      <c r="AAL148" s="36"/>
      <c r="AAM148" s="36"/>
      <c r="AAN148" s="36"/>
      <c r="AAO148" s="36"/>
      <c r="AAP148" s="36"/>
      <c r="AAQ148" s="36"/>
      <c r="AAR148" s="36"/>
      <c r="AAS148" s="36"/>
      <c r="AAT148" s="36"/>
      <c r="AAU148" s="36"/>
      <c r="AAV148" s="36"/>
      <c r="AAW148" s="36"/>
      <c r="AAX148" s="36"/>
      <c r="AAY148" s="36"/>
      <c r="AAZ148" s="36"/>
      <c r="ABA148" s="36"/>
      <c r="ABB148" s="36"/>
      <c r="ABC148" s="36"/>
      <c r="ABD148" s="36"/>
      <c r="ABE148" s="36"/>
      <c r="ABF148" s="36"/>
      <c r="ABG148" s="36"/>
      <c r="ABH148" s="36"/>
      <c r="ABI148" s="36"/>
      <c r="ABJ148" s="36"/>
      <c r="ABK148" s="36"/>
      <c r="ABL148" s="36"/>
      <c r="ABM148" s="36"/>
      <c r="ABN148" s="36"/>
      <c r="ABO148" s="36"/>
      <c r="ABP148" s="36"/>
      <c r="ABQ148" s="36"/>
      <c r="ABR148" s="36"/>
      <c r="ABS148" s="36"/>
      <c r="ABT148" s="36"/>
      <c r="ABU148" s="36"/>
      <c r="ABV148" s="36"/>
      <c r="ABW148" s="36"/>
      <c r="ABX148" s="36"/>
      <c r="ABY148" s="36"/>
      <c r="ABZ148" s="36"/>
      <c r="ACA148" s="36"/>
      <c r="ACB148" s="36"/>
      <c r="ACC148" s="36"/>
      <c r="ACD148" s="36"/>
      <c r="ACE148" s="36"/>
      <c r="ACF148" s="36"/>
      <c r="ACG148" s="36"/>
      <c r="ACH148" s="36"/>
      <c r="ACI148" s="36"/>
      <c r="ACJ148" s="36"/>
      <c r="ACK148" s="36"/>
      <c r="ACL148" s="36"/>
      <c r="ACM148" s="36"/>
      <c r="ACN148" s="36"/>
      <c r="ACO148" s="36"/>
      <c r="ACP148" s="36"/>
      <c r="ACQ148" s="36"/>
      <c r="ACR148" s="36"/>
      <c r="ACS148" s="36"/>
      <c r="ACT148" s="36"/>
      <c r="ACU148" s="36"/>
      <c r="ACV148" s="36"/>
      <c r="ACW148" s="36"/>
      <c r="ACX148" s="36"/>
      <c r="ACY148" s="36"/>
      <c r="ACZ148" s="36"/>
      <c r="ADA148" s="36"/>
      <c r="ADB148" s="36"/>
      <c r="ADC148" s="36"/>
      <c r="ADD148" s="36"/>
      <c r="ADE148" s="36"/>
      <c r="ADF148" s="36"/>
      <c r="ADG148" s="36"/>
      <c r="ADH148" s="36"/>
      <c r="ADI148" s="36"/>
      <c r="ADJ148" s="36"/>
      <c r="ADK148" s="36"/>
      <c r="ADL148" s="36"/>
      <c r="ADM148" s="36"/>
      <c r="ADN148" s="36"/>
      <c r="ADO148" s="36"/>
      <c r="ADP148" s="36"/>
      <c r="ADQ148" s="36"/>
      <c r="ADR148" s="36"/>
      <c r="ADS148" s="36"/>
      <c r="ADT148" s="36"/>
      <c r="ADU148" s="36"/>
      <c r="ADV148" s="36"/>
      <c r="ADW148" s="36"/>
      <c r="ADX148" s="36"/>
      <c r="ADY148" s="36"/>
      <c r="ADZ148" s="36"/>
      <c r="AEA148" s="36"/>
      <c r="AEB148" s="36"/>
      <c r="AEC148" s="36"/>
      <c r="AED148" s="36"/>
      <c r="AEE148" s="36"/>
      <c r="AEF148" s="36"/>
      <c r="AEG148" s="36"/>
      <c r="AEH148" s="36"/>
      <c r="AEI148" s="36"/>
      <c r="AEJ148" s="36"/>
      <c r="AEK148" s="36"/>
      <c r="AEL148" s="36"/>
      <c r="AEM148" s="36"/>
      <c r="AEN148" s="36"/>
      <c r="AEO148" s="36"/>
      <c r="AEP148" s="36"/>
      <c r="AEQ148" s="36"/>
      <c r="AER148" s="36"/>
      <c r="AES148" s="36"/>
      <c r="AET148" s="36"/>
      <c r="AEU148" s="36"/>
      <c r="AEV148" s="36"/>
      <c r="AEW148" s="36"/>
      <c r="AEX148" s="36"/>
      <c r="AEY148" s="36"/>
      <c r="AEZ148" s="36"/>
      <c r="AFA148" s="36"/>
      <c r="AFB148" s="36"/>
      <c r="AFC148" s="36"/>
      <c r="AFD148" s="36"/>
      <c r="AFE148" s="36"/>
      <c r="AFF148" s="36"/>
      <c r="AFG148" s="36"/>
      <c r="AFH148" s="36"/>
      <c r="AFI148" s="36"/>
      <c r="AFJ148" s="36"/>
      <c r="AFK148" s="36"/>
      <c r="AFL148" s="36"/>
      <c r="AFM148" s="36"/>
      <c r="AFN148" s="36"/>
      <c r="AFO148" s="36"/>
      <c r="AFP148" s="36"/>
      <c r="AFQ148" s="36"/>
      <c r="AFR148" s="36"/>
      <c r="AFS148" s="36"/>
      <c r="AFT148" s="36"/>
      <c r="AFU148" s="36"/>
      <c r="AFV148" s="36"/>
      <c r="AFW148" s="36"/>
      <c r="AFX148" s="36"/>
      <c r="AFY148" s="36"/>
      <c r="AFZ148" s="36"/>
      <c r="AGA148" s="36"/>
      <c r="AGB148" s="36"/>
      <c r="AGC148" s="36"/>
      <c r="AGD148" s="36"/>
      <c r="AGE148" s="36"/>
      <c r="AGF148" s="36"/>
      <c r="AGG148" s="36"/>
      <c r="AGH148" s="36"/>
      <c r="AGI148" s="36"/>
      <c r="AGJ148" s="36"/>
      <c r="AGK148" s="36"/>
      <c r="AGL148" s="36"/>
      <c r="AGM148" s="36"/>
      <c r="AGN148" s="36"/>
      <c r="AGO148" s="36"/>
      <c r="AGP148" s="36"/>
      <c r="AGQ148" s="36"/>
      <c r="AGR148" s="36"/>
      <c r="AGS148" s="36"/>
      <c r="AGT148" s="36"/>
      <c r="AGU148" s="36"/>
      <c r="AGV148" s="36"/>
      <c r="AGW148" s="36"/>
      <c r="AGX148" s="36"/>
      <c r="AGY148" s="36"/>
      <c r="AGZ148" s="36"/>
      <c r="AHA148" s="36"/>
      <c r="AHB148" s="36"/>
      <c r="AHC148" s="36"/>
      <c r="AHD148" s="36"/>
      <c r="AHE148" s="36"/>
      <c r="AHF148" s="36"/>
      <c r="AHG148" s="36"/>
      <c r="AHH148" s="36"/>
      <c r="AHI148" s="36"/>
      <c r="AHJ148" s="36"/>
      <c r="AHK148" s="36"/>
      <c r="AHL148" s="36"/>
      <c r="AHM148" s="36"/>
      <c r="AHN148" s="36"/>
      <c r="AHO148" s="36"/>
      <c r="AHP148" s="36"/>
      <c r="AHQ148" s="36"/>
      <c r="AHR148" s="36"/>
      <c r="AHS148" s="36"/>
      <c r="AHT148" s="36"/>
      <c r="AHU148" s="36"/>
      <c r="AHV148" s="36"/>
      <c r="AHW148" s="36"/>
      <c r="AHX148" s="36"/>
      <c r="AHY148" s="36"/>
      <c r="AHZ148" s="36"/>
      <c r="AIA148" s="36"/>
      <c r="AIB148" s="36"/>
      <c r="AIC148" s="36"/>
      <c r="AID148" s="36"/>
      <c r="AIE148" s="36"/>
      <c r="AIF148" s="36"/>
      <c r="AIG148" s="36"/>
      <c r="AIH148" s="36"/>
      <c r="AII148" s="36"/>
      <c r="AIJ148" s="36"/>
      <c r="AIK148" s="36"/>
      <c r="AIL148" s="36"/>
      <c r="AIM148" s="36"/>
      <c r="AIN148" s="36"/>
      <c r="AIO148" s="36"/>
      <c r="AIP148" s="36"/>
      <c r="AIQ148" s="36"/>
      <c r="AIR148" s="36"/>
      <c r="AIS148" s="36"/>
      <c r="AIT148" s="36"/>
      <c r="AIU148" s="36"/>
      <c r="AIV148" s="36"/>
      <c r="AIW148" s="36"/>
      <c r="AIX148" s="36"/>
      <c r="AIY148" s="36"/>
      <c r="AIZ148" s="36"/>
      <c r="AJA148" s="36"/>
      <c r="AJB148" s="36"/>
      <c r="AJC148" s="36"/>
      <c r="AJD148" s="36"/>
      <c r="AJE148" s="36"/>
      <c r="AJF148" s="36"/>
      <c r="AJG148" s="36"/>
      <c r="AJH148" s="36"/>
      <c r="AJI148" s="36"/>
      <c r="AJJ148" s="36"/>
      <c r="AJK148" s="36"/>
      <c r="AJL148" s="36"/>
      <c r="AJM148" s="36"/>
      <c r="AJN148" s="36"/>
      <c r="AJO148" s="36"/>
      <c r="AJP148" s="36"/>
      <c r="AJQ148" s="36"/>
      <c r="AJR148" s="36"/>
      <c r="AJS148" s="36"/>
      <c r="AJT148" s="36"/>
      <c r="AJU148" s="36"/>
      <c r="AJV148" s="36"/>
      <c r="AJW148" s="36"/>
      <c r="AJX148" s="36"/>
      <c r="AJY148" s="36"/>
      <c r="AJZ148" s="36"/>
      <c r="AKA148" s="36"/>
      <c r="AKB148" s="36"/>
      <c r="AKC148" s="36"/>
      <c r="AKD148" s="36"/>
      <c r="AKE148" s="36"/>
      <c r="AKF148" s="36"/>
      <c r="AKG148" s="36"/>
      <c r="AKH148" s="36"/>
      <c r="AKI148" s="36"/>
      <c r="AKJ148" s="36"/>
      <c r="AKK148" s="36"/>
      <c r="AKL148" s="36"/>
      <c r="AKM148" s="36"/>
      <c r="AKN148" s="36"/>
      <c r="AKO148" s="36"/>
      <c r="AKP148" s="36"/>
      <c r="AKQ148" s="36"/>
      <c r="AKR148" s="36"/>
      <c r="AKS148" s="36"/>
      <c r="AKT148" s="36"/>
      <c r="AKU148" s="36"/>
      <c r="AKV148" s="36"/>
      <c r="AKW148" s="36"/>
      <c r="AKX148" s="36"/>
      <c r="AKY148" s="36"/>
      <c r="AKZ148" s="36"/>
      <c r="ALA148" s="36"/>
      <c r="ALB148" s="36"/>
      <c r="ALC148" s="36"/>
      <c r="ALD148" s="36"/>
      <c r="ALE148" s="36"/>
      <c r="ALF148" s="36"/>
      <c r="ALG148" s="36"/>
      <c r="ALH148" s="36"/>
      <c r="ALI148" s="36"/>
      <c r="ALJ148" s="36"/>
      <c r="ALK148" s="36"/>
      <c r="ALL148" s="36"/>
      <c r="ALM148" s="36"/>
      <c r="ALN148" s="36"/>
      <c r="ALO148" s="36"/>
      <c r="ALP148" s="36"/>
      <c r="ALQ148" s="36"/>
      <c r="ALR148" s="36"/>
      <c r="ALS148" s="36"/>
      <c r="ALT148" s="36"/>
      <c r="ALU148" s="36"/>
      <c r="ALV148" s="36"/>
      <c r="ALW148" s="36"/>
      <c r="ALX148" s="36"/>
      <c r="ALY148" s="36"/>
      <c r="ALZ148" s="36"/>
      <c r="AMA148" s="36"/>
      <c r="AMB148" s="36"/>
      <c r="AMC148" s="36"/>
      <c r="AMD148" s="36"/>
      <c r="AME148" s="36"/>
      <c r="AMF148" s="36"/>
      <c r="AMG148" s="36"/>
      <c r="AMH148" s="36"/>
      <c r="AMI148" s="36"/>
      <c r="AMJ148" s="36"/>
      <c r="AMK148" s="36"/>
      <c r="AML148" s="36"/>
      <c r="AMM148" s="36"/>
    </row>
    <row r="149" spans="1:1027" s="51" customFormat="1" ht="27" customHeight="1">
      <c r="A149" s="349"/>
      <c r="B149" s="349"/>
      <c r="C149" s="243" t="s">
        <v>232</v>
      </c>
      <c r="D149" s="8" t="s">
        <v>15</v>
      </c>
      <c r="E149" s="8" t="s">
        <v>164</v>
      </c>
      <c r="F149" s="38" t="s">
        <v>79</v>
      </c>
      <c r="G149" s="10" t="s">
        <v>75</v>
      </c>
      <c r="H149" s="276"/>
      <c r="I149" s="38" t="s">
        <v>233</v>
      </c>
      <c r="J149" s="99" t="s">
        <v>21</v>
      </c>
      <c r="K149" s="34" t="s">
        <v>22</v>
      </c>
      <c r="L149" s="34" t="s">
        <v>163</v>
      </c>
      <c r="M149" s="174" t="s">
        <v>234</v>
      </c>
      <c r="N149" s="419"/>
      <c r="O149" s="189">
        <v>-82.511238451054624</v>
      </c>
      <c r="P149" s="189">
        <v>-83.894485731127375</v>
      </c>
      <c r="Q149" s="189">
        <v>-85.565284986614927</v>
      </c>
      <c r="R149" s="189">
        <v>-82.865432270360031</v>
      </c>
      <c r="S149" s="189">
        <v>-83.049329807868475</v>
      </c>
      <c r="T149" s="189">
        <v>-83.842438781707585</v>
      </c>
      <c r="U149" s="189">
        <v>-78.183275366121393</v>
      </c>
      <c r="V149" s="189">
        <v>-79.939402541536097</v>
      </c>
      <c r="W149" s="189">
        <v>-80.610990907371558</v>
      </c>
      <c r="X149" s="189">
        <v>-76.30578495257366</v>
      </c>
      <c r="Y149" s="189">
        <v>-100.22494971584692</v>
      </c>
      <c r="Z149" s="189">
        <v>-87.809376116711007</v>
      </c>
      <c r="AA149" s="189">
        <v>-79.805299113963571</v>
      </c>
      <c r="AB149" s="189">
        <v>-77.142126641449465</v>
      </c>
      <c r="AC149" s="189">
        <v>-74.866065539920015</v>
      </c>
      <c r="AD149" s="189">
        <v>-73.659436832136336</v>
      </c>
      <c r="AE149" s="189">
        <v>-70.423245834088092</v>
      </c>
      <c r="AF149" s="189">
        <v>-69.132221497172239</v>
      </c>
      <c r="AG149" s="189">
        <v>-65.236524984744023</v>
      </c>
      <c r="AH149" s="189">
        <v>-72.398223777905983</v>
      </c>
      <c r="AI149" s="189">
        <v>-77.761704014298886</v>
      </c>
      <c r="AJ149" s="189">
        <v>-77.121155216526773</v>
      </c>
      <c r="AK149" s="189">
        <v>-73.299159961258141</v>
      </c>
      <c r="AL149" s="189">
        <v>-70.68662201553974</v>
      </c>
      <c r="AM149" s="189">
        <v>-75.181253023043581</v>
      </c>
      <c r="AN149" s="189">
        <v>-74.642153207620851</v>
      </c>
      <c r="AO149" s="189">
        <v>-76.481261409457545</v>
      </c>
      <c r="AP149" s="189">
        <v>-78.412693790992336</v>
      </c>
      <c r="AQ149" s="75"/>
      <c r="AR149" s="75"/>
      <c r="AS149" s="75"/>
      <c r="AT149" s="75"/>
      <c r="AU149" s="75"/>
      <c r="AV149" s="75"/>
      <c r="AW149" s="75"/>
      <c r="AX149" s="75"/>
      <c r="AY149" s="75"/>
      <c r="AZ149" s="75"/>
      <c r="BA149" s="75"/>
      <c r="BB149" s="34"/>
      <c r="BC149" s="34"/>
      <c r="BD149" s="34"/>
      <c r="BE149" s="34"/>
      <c r="BF149" s="34"/>
      <c r="BG149" s="34"/>
      <c r="BH149" s="34"/>
      <c r="BI149" s="34"/>
      <c r="BJ149" s="34"/>
      <c r="BK149" s="34"/>
      <c r="BL149" s="34"/>
      <c r="BM149" s="34"/>
      <c r="BN149" s="34"/>
      <c r="BO149" s="34"/>
      <c r="BP149" s="34"/>
      <c r="BQ149" s="34"/>
      <c r="BR149" s="34"/>
      <c r="BS149" s="34"/>
      <c r="BT149" s="34"/>
      <c r="BU149" s="34"/>
      <c r="BV149" s="34"/>
      <c r="BW149" s="34"/>
      <c r="BX149" s="157"/>
      <c r="BY149" s="157"/>
      <c r="BZ149" s="157"/>
      <c r="CA149" s="157"/>
      <c r="CB149" s="157"/>
      <c r="CC149" s="157"/>
      <c r="CD149" s="157"/>
      <c r="CE149" s="121"/>
      <c r="CF149" s="121"/>
      <c r="CG149" s="121"/>
      <c r="CH149" s="121"/>
      <c r="CI149" s="121"/>
      <c r="CJ149" s="121"/>
      <c r="CK149" s="121"/>
      <c r="CL149" s="121"/>
      <c r="CM149" s="121"/>
      <c r="CN149" s="121"/>
      <c r="CO149" s="121"/>
      <c r="CP149" s="121"/>
      <c r="CQ149" s="121"/>
      <c r="CR149" s="121"/>
      <c r="CS149" s="121"/>
      <c r="CT149" s="121"/>
      <c r="CU149" s="121"/>
      <c r="CV149" s="121"/>
      <c r="CW149" s="121"/>
      <c r="CX149" s="121"/>
      <c r="CY149" s="121"/>
      <c r="CZ149" s="121"/>
      <c r="DA149" s="121"/>
      <c r="DB149" s="121"/>
      <c r="DC149" s="121"/>
      <c r="DD149" s="121"/>
      <c r="DE149" s="121"/>
      <c r="DF149" s="121"/>
      <c r="DG149" s="121"/>
      <c r="DH149" s="121"/>
      <c r="DI149" s="121"/>
      <c r="DJ149" s="121"/>
      <c r="DK149" s="121"/>
      <c r="DL149" s="121"/>
      <c r="DM149" s="121"/>
      <c r="DN149" s="121"/>
      <c r="DO149" s="121"/>
      <c r="DP149" s="121"/>
      <c r="DQ149" s="121"/>
      <c r="DR149" s="121"/>
      <c r="DS149" s="121"/>
      <c r="DT149" s="121"/>
      <c r="DU149" s="121"/>
      <c r="DV149" s="121"/>
      <c r="DW149" s="121"/>
      <c r="DX149" s="121"/>
      <c r="DY149" s="121"/>
      <c r="DZ149" s="121"/>
      <c r="EA149" s="121"/>
      <c r="EB149" s="121"/>
      <c r="EC149" s="121"/>
      <c r="ED149" s="121"/>
      <c r="EE149" s="121"/>
      <c r="EF149" s="121"/>
      <c r="EG149" s="121"/>
      <c r="EH149" s="121"/>
      <c r="EI149" s="121"/>
      <c r="EJ149" s="121"/>
      <c r="EK149" s="121"/>
      <c r="EL149" s="121"/>
      <c r="EM149" s="121"/>
      <c r="EN149" s="121"/>
      <c r="EO149" s="121"/>
      <c r="EP149" s="121"/>
      <c r="EQ149" s="121"/>
      <c r="ER149" s="121"/>
      <c r="ES149" s="121"/>
      <c r="ET149" s="121"/>
      <c r="EU149" s="121"/>
      <c r="EV149" s="121"/>
      <c r="EW149" s="121"/>
      <c r="EX149" s="121"/>
      <c r="EY149" s="121"/>
      <c r="EZ149" s="121"/>
      <c r="FA149" s="121"/>
      <c r="FB149" s="121"/>
      <c r="FC149" s="121"/>
      <c r="FD149" s="121"/>
      <c r="FE149" s="121"/>
      <c r="FF149" s="121"/>
      <c r="FG149" s="121"/>
      <c r="FH149" s="121"/>
      <c r="FI149" s="121"/>
      <c r="FJ149" s="121"/>
      <c r="FK149" s="121"/>
      <c r="FL149" s="121"/>
      <c r="FM149" s="121"/>
      <c r="FN149" s="121"/>
      <c r="FO149" s="121"/>
      <c r="FP149" s="121"/>
      <c r="FQ149" s="121"/>
      <c r="FR149" s="121"/>
      <c r="FS149" s="121"/>
      <c r="FT149" s="121"/>
      <c r="FU149" s="121"/>
      <c r="FV149" s="121"/>
      <c r="FW149" s="121"/>
      <c r="FX149" s="121"/>
      <c r="FY149" s="121"/>
      <c r="FZ149" s="121"/>
      <c r="GA149" s="121"/>
      <c r="GB149" s="121"/>
      <c r="GC149" s="121"/>
      <c r="GD149" s="121"/>
      <c r="GE149" s="121"/>
      <c r="GF149" s="121"/>
      <c r="GG149" s="121"/>
      <c r="GH149" s="121"/>
      <c r="GI149" s="121"/>
      <c r="GJ149" s="121"/>
      <c r="GK149" s="121"/>
      <c r="GL149" s="121"/>
      <c r="GM149" s="121"/>
      <c r="GN149" s="121"/>
      <c r="GO149" s="121"/>
      <c r="GP149" s="121"/>
      <c r="GQ149" s="121"/>
      <c r="GR149" s="121"/>
      <c r="GS149" s="121"/>
      <c r="GT149" s="121"/>
      <c r="GU149" s="121"/>
      <c r="GV149" s="121"/>
      <c r="GW149" s="121"/>
      <c r="GX149" s="121"/>
      <c r="GY149" s="121"/>
      <c r="GZ149" s="121"/>
      <c r="HA149" s="121"/>
      <c r="HB149" s="121"/>
      <c r="HC149" s="121"/>
      <c r="HD149" s="121"/>
      <c r="HE149" s="121"/>
      <c r="HF149" s="121"/>
      <c r="HG149" s="121"/>
      <c r="HH149" s="121"/>
      <c r="HI149" s="121"/>
      <c r="HJ149" s="121"/>
      <c r="HK149" s="121"/>
      <c r="HL149" s="121"/>
      <c r="HM149" s="121"/>
      <c r="HN149" s="121"/>
      <c r="HO149" s="121"/>
      <c r="HP149" s="121"/>
      <c r="HQ149" s="121"/>
      <c r="HR149" s="121"/>
      <c r="HS149" s="121"/>
      <c r="HT149" s="121"/>
      <c r="HU149" s="121"/>
      <c r="HV149" s="121"/>
      <c r="HW149" s="121"/>
      <c r="HX149" s="121"/>
      <c r="HY149" s="121"/>
      <c r="HZ149" s="121"/>
      <c r="IA149" s="121"/>
      <c r="IB149" s="121"/>
      <c r="IC149" s="121"/>
      <c r="ID149" s="121"/>
      <c r="IE149" s="121"/>
      <c r="IF149" s="121"/>
      <c r="IG149" s="121"/>
      <c r="IH149" s="121"/>
      <c r="II149" s="121"/>
      <c r="IJ149" s="121"/>
      <c r="IK149" s="121"/>
      <c r="IL149" s="121"/>
      <c r="IM149" s="121"/>
      <c r="IN149" s="121"/>
      <c r="IO149" s="121"/>
      <c r="IP149" s="121"/>
      <c r="IQ149" s="121"/>
      <c r="IR149" s="121"/>
      <c r="IS149" s="121"/>
      <c r="IT149" s="121"/>
      <c r="IU149" s="121"/>
      <c r="IV149" s="121"/>
      <c r="IW149" s="121"/>
      <c r="IX149" s="121"/>
      <c r="IY149" s="121"/>
      <c r="IZ149" s="121"/>
      <c r="JA149" s="121"/>
      <c r="JB149" s="121"/>
      <c r="JC149" s="121"/>
      <c r="JD149" s="121"/>
      <c r="JE149" s="121"/>
      <c r="JF149" s="121"/>
      <c r="JG149" s="121"/>
      <c r="JH149" s="121"/>
      <c r="JI149" s="121"/>
      <c r="JJ149" s="121"/>
      <c r="JK149" s="121"/>
      <c r="JL149" s="121"/>
      <c r="JM149" s="121"/>
      <c r="JN149" s="121"/>
      <c r="JO149" s="121"/>
      <c r="JP149" s="121"/>
      <c r="JQ149" s="121"/>
      <c r="JR149" s="121"/>
      <c r="JS149" s="121"/>
      <c r="JT149" s="121"/>
      <c r="JU149" s="121"/>
      <c r="JV149" s="121"/>
      <c r="JW149" s="121"/>
      <c r="JX149" s="121"/>
      <c r="JY149" s="121"/>
      <c r="JZ149" s="121"/>
      <c r="KA149" s="121"/>
      <c r="KB149" s="121"/>
      <c r="KC149" s="121"/>
      <c r="KD149" s="121"/>
      <c r="KE149" s="121"/>
      <c r="KF149" s="121"/>
      <c r="KG149" s="121"/>
      <c r="KH149" s="121"/>
      <c r="KI149" s="121"/>
      <c r="KJ149" s="121"/>
      <c r="KK149" s="121"/>
      <c r="KL149" s="121"/>
      <c r="KM149" s="121"/>
      <c r="KN149" s="121"/>
      <c r="KO149" s="121"/>
      <c r="KP149" s="121"/>
      <c r="KQ149" s="121"/>
      <c r="KR149" s="121"/>
      <c r="KS149" s="121"/>
      <c r="KT149" s="121"/>
      <c r="KU149" s="121"/>
      <c r="KV149" s="121"/>
      <c r="KW149" s="121"/>
      <c r="KX149" s="121"/>
      <c r="KY149" s="121"/>
      <c r="KZ149" s="121"/>
      <c r="LA149" s="121"/>
      <c r="LB149" s="121"/>
      <c r="LC149" s="121"/>
      <c r="LD149" s="121"/>
      <c r="LE149" s="121"/>
      <c r="LF149" s="121"/>
      <c r="LG149" s="121"/>
      <c r="LH149" s="121"/>
      <c r="LI149" s="121"/>
      <c r="LJ149" s="121"/>
      <c r="LK149" s="121"/>
      <c r="LL149" s="121"/>
      <c r="LM149" s="121"/>
      <c r="LN149" s="121"/>
      <c r="LO149" s="121"/>
      <c r="LP149" s="121"/>
      <c r="LQ149" s="121"/>
      <c r="LR149" s="121"/>
      <c r="LS149" s="121"/>
      <c r="LT149" s="121"/>
      <c r="LU149" s="121"/>
      <c r="LV149" s="36"/>
      <c r="LW149" s="36"/>
      <c r="LX149" s="36"/>
      <c r="LY149" s="36"/>
      <c r="LZ149" s="36"/>
      <c r="MA149" s="36"/>
      <c r="MB149" s="36"/>
      <c r="MC149" s="36"/>
      <c r="MD149" s="36"/>
      <c r="ME149" s="36"/>
      <c r="MF149" s="36"/>
      <c r="MG149" s="36"/>
      <c r="MH149" s="36"/>
      <c r="MI149" s="36"/>
      <c r="MJ149" s="36"/>
      <c r="MK149" s="36"/>
      <c r="ML149" s="36"/>
      <c r="MM149" s="36"/>
      <c r="MN149" s="36"/>
      <c r="MO149" s="36"/>
      <c r="MP149" s="36"/>
      <c r="MQ149" s="36"/>
      <c r="MR149" s="36"/>
      <c r="MS149" s="36"/>
      <c r="MT149" s="36"/>
      <c r="MU149" s="36"/>
      <c r="MV149" s="36"/>
      <c r="MW149" s="36"/>
      <c r="MX149" s="36"/>
      <c r="MY149" s="36"/>
      <c r="MZ149" s="36"/>
      <c r="NA149" s="36"/>
      <c r="NB149" s="36"/>
      <c r="NC149" s="36"/>
      <c r="ND149" s="36"/>
      <c r="NE149" s="36"/>
      <c r="NF149" s="36"/>
      <c r="NG149" s="36"/>
      <c r="NH149" s="36"/>
      <c r="NI149" s="36"/>
      <c r="NJ149" s="36"/>
      <c r="NK149" s="36"/>
      <c r="NL149" s="36"/>
      <c r="NM149" s="36"/>
      <c r="NN149" s="36"/>
      <c r="NO149" s="36"/>
      <c r="NP149" s="36"/>
      <c r="NQ149" s="36"/>
      <c r="NR149" s="36"/>
      <c r="NS149" s="36"/>
      <c r="NT149" s="36"/>
      <c r="NU149" s="36"/>
      <c r="NV149" s="36"/>
      <c r="NW149" s="36"/>
      <c r="NX149" s="36"/>
      <c r="NY149" s="36"/>
      <c r="NZ149" s="36"/>
      <c r="OA149" s="36"/>
      <c r="OB149" s="36"/>
      <c r="OC149" s="36"/>
      <c r="OD149" s="36"/>
      <c r="OE149" s="36"/>
      <c r="OF149" s="36"/>
      <c r="OG149" s="36"/>
      <c r="OH149" s="36"/>
      <c r="OI149" s="36"/>
      <c r="OJ149" s="36"/>
      <c r="OK149" s="36"/>
      <c r="OL149" s="36"/>
      <c r="OM149" s="36"/>
      <c r="ON149" s="36"/>
      <c r="OO149" s="36"/>
      <c r="OP149" s="36"/>
      <c r="OQ149" s="36"/>
      <c r="OR149" s="36"/>
      <c r="OS149" s="36"/>
      <c r="OT149" s="36"/>
      <c r="OU149" s="36"/>
      <c r="OV149" s="36"/>
      <c r="OW149" s="36"/>
      <c r="OX149" s="36"/>
      <c r="OY149" s="36"/>
      <c r="OZ149" s="36"/>
      <c r="PA149" s="36"/>
      <c r="PB149" s="36"/>
      <c r="PC149" s="36"/>
      <c r="PD149" s="36"/>
      <c r="PE149" s="36"/>
      <c r="PF149" s="36"/>
      <c r="PG149" s="36"/>
      <c r="PH149" s="36"/>
      <c r="PI149" s="36"/>
      <c r="PJ149" s="36"/>
      <c r="PK149" s="36"/>
      <c r="PL149" s="36"/>
      <c r="PM149" s="36"/>
      <c r="PN149" s="36"/>
      <c r="PO149" s="36"/>
      <c r="PP149" s="36"/>
      <c r="PQ149" s="36"/>
      <c r="PR149" s="36"/>
      <c r="PS149" s="36"/>
      <c r="PT149" s="36"/>
      <c r="PU149" s="36"/>
      <c r="PV149" s="36"/>
      <c r="PW149" s="36"/>
      <c r="PX149" s="36"/>
      <c r="PY149" s="36"/>
      <c r="PZ149" s="36"/>
      <c r="QA149" s="36"/>
      <c r="QB149" s="36"/>
      <c r="QC149" s="36"/>
      <c r="QD149" s="36"/>
      <c r="QE149" s="36"/>
      <c r="QF149" s="36"/>
      <c r="QG149" s="36"/>
      <c r="QH149" s="36"/>
      <c r="QI149" s="36"/>
      <c r="QJ149" s="36"/>
      <c r="QK149" s="36"/>
      <c r="QL149" s="36"/>
      <c r="QM149" s="36"/>
      <c r="QN149" s="36"/>
      <c r="QO149" s="36"/>
      <c r="QP149" s="36"/>
      <c r="QQ149" s="36"/>
      <c r="QR149" s="36"/>
      <c r="QS149" s="36"/>
      <c r="QT149" s="36"/>
      <c r="QU149" s="36"/>
      <c r="QV149" s="36"/>
      <c r="QW149" s="36"/>
      <c r="QX149" s="36"/>
      <c r="QY149" s="36"/>
      <c r="QZ149" s="36"/>
      <c r="RA149" s="36"/>
      <c r="RB149" s="36"/>
      <c r="RC149" s="36"/>
      <c r="RD149" s="36"/>
      <c r="RE149" s="36"/>
      <c r="RF149" s="36"/>
      <c r="RG149" s="36"/>
      <c r="RH149" s="36"/>
      <c r="RI149" s="36"/>
      <c r="RJ149" s="36"/>
      <c r="RK149" s="36"/>
      <c r="RL149" s="36"/>
      <c r="RM149" s="36"/>
      <c r="RN149" s="36"/>
      <c r="RO149" s="36"/>
      <c r="RP149" s="36"/>
      <c r="RQ149" s="36"/>
      <c r="RR149" s="36"/>
      <c r="RS149" s="36"/>
      <c r="RT149" s="36"/>
      <c r="RU149" s="36"/>
      <c r="RV149" s="36"/>
      <c r="RW149" s="36"/>
      <c r="RX149" s="36"/>
      <c r="RY149" s="36"/>
      <c r="RZ149" s="36"/>
      <c r="SA149" s="36"/>
      <c r="SB149" s="36"/>
      <c r="SC149" s="36"/>
      <c r="SD149" s="36"/>
      <c r="SE149" s="36"/>
      <c r="SF149" s="36"/>
      <c r="SG149" s="36"/>
      <c r="SH149" s="36"/>
      <c r="SI149" s="36"/>
      <c r="SJ149" s="36"/>
      <c r="SK149" s="36"/>
      <c r="SL149" s="36"/>
      <c r="SM149" s="36"/>
      <c r="SN149" s="36"/>
      <c r="SO149" s="36"/>
      <c r="SP149" s="36"/>
      <c r="SQ149" s="36"/>
      <c r="SR149" s="36"/>
      <c r="SS149" s="36"/>
      <c r="ST149" s="36"/>
      <c r="SU149" s="36"/>
      <c r="SV149" s="36"/>
      <c r="SW149" s="36"/>
      <c r="SX149" s="36"/>
      <c r="SY149" s="36"/>
      <c r="SZ149" s="36"/>
      <c r="TA149" s="36"/>
      <c r="TB149" s="36"/>
      <c r="TC149" s="36"/>
      <c r="TD149" s="36"/>
      <c r="TE149" s="36"/>
      <c r="TF149" s="36"/>
      <c r="TG149" s="36"/>
      <c r="TH149" s="36"/>
      <c r="TI149" s="36"/>
      <c r="TJ149" s="36"/>
      <c r="TK149" s="36"/>
      <c r="TL149" s="36"/>
      <c r="TM149" s="36"/>
      <c r="TN149" s="36"/>
      <c r="TO149" s="36"/>
      <c r="TP149" s="36"/>
      <c r="TQ149" s="36"/>
      <c r="TR149" s="36"/>
      <c r="TS149" s="36"/>
      <c r="TT149" s="36"/>
      <c r="TU149" s="36"/>
      <c r="TV149" s="36"/>
      <c r="TW149" s="36"/>
      <c r="TX149" s="36"/>
      <c r="TY149" s="36"/>
      <c r="TZ149" s="36"/>
      <c r="UA149" s="36"/>
      <c r="UB149" s="36"/>
      <c r="UC149" s="36"/>
      <c r="UD149" s="36"/>
      <c r="UE149" s="36"/>
      <c r="UF149" s="36"/>
      <c r="UG149" s="36"/>
      <c r="UH149" s="36"/>
      <c r="UI149" s="36"/>
      <c r="UJ149" s="36"/>
      <c r="UK149" s="36"/>
      <c r="UL149" s="36"/>
      <c r="UM149" s="36"/>
      <c r="UN149" s="36"/>
      <c r="UO149" s="36"/>
      <c r="UP149" s="36"/>
      <c r="UQ149" s="36"/>
      <c r="UR149" s="36"/>
      <c r="US149" s="36"/>
      <c r="UT149" s="36"/>
      <c r="UU149" s="36"/>
      <c r="UV149" s="36"/>
      <c r="UW149" s="36"/>
      <c r="UX149" s="36"/>
      <c r="UY149" s="36"/>
      <c r="UZ149" s="36"/>
      <c r="VA149" s="36"/>
      <c r="VB149" s="36"/>
      <c r="VC149" s="36"/>
      <c r="VD149" s="36"/>
      <c r="VE149" s="36"/>
      <c r="VF149" s="36"/>
      <c r="VG149" s="36"/>
      <c r="VH149" s="36"/>
      <c r="VI149" s="36"/>
      <c r="VJ149" s="36"/>
      <c r="VK149" s="36"/>
      <c r="VL149" s="36"/>
      <c r="VM149" s="36"/>
      <c r="VN149" s="36"/>
      <c r="VO149" s="36"/>
      <c r="VP149" s="36"/>
      <c r="VQ149" s="36"/>
      <c r="VR149" s="36"/>
      <c r="VS149" s="36"/>
      <c r="VT149" s="36"/>
      <c r="VU149" s="36"/>
      <c r="VV149" s="36"/>
      <c r="VW149" s="36"/>
      <c r="VX149" s="36"/>
      <c r="VY149" s="36"/>
      <c r="VZ149" s="36"/>
      <c r="WA149" s="36"/>
      <c r="WB149" s="36"/>
      <c r="WC149" s="36"/>
      <c r="WD149" s="36"/>
      <c r="WE149" s="36"/>
      <c r="WF149" s="36"/>
      <c r="WG149" s="36"/>
      <c r="WH149" s="36"/>
      <c r="WI149" s="36"/>
      <c r="WJ149" s="36"/>
      <c r="WK149" s="36"/>
      <c r="WL149" s="36"/>
      <c r="WM149" s="36"/>
      <c r="WN149" s="36"/>
      <c r="WO149" s="36"/>
      <c r="WP149" s="36"/>
      <c r="WQ149" s="36"/>
      <c r="WR149" s="36"/>
      <c r="WS149" s="36"/>
      <c r="WT149" s="36"/>
      <c r="WU149" s="36"/>
      <c r="WV149" s="36"/>
      <c r="WW149" s="36"/>
      <c r="WX149" s="36"/>
      <c r="WY149" s="36"/>
      <c r="WZ149" s="36"/>
      <c r="XA149" s="36"/>
      <c r="XB149" s="36"/>
      <c r="XC149" s="36"/>
      <c r="XD149" s="36"/>
      <c r="XE149" s="36"/>
      <c r="XF149" s="36"/>
      <c r="XG149" s="36"/>
      <c r="XH149" s="36"/>
      <c r="XI149" s="36"/>
      <c r="XJ149" s="36"/>
      <c r="XK149" s="36"/>
      <c r="XL149" s="36"/>
      <c r="XM149" s="36"/>
      <c r="XN149" s="36"/>
      <c r="XO149" s="36"/>
      <c r="XP149" s="36"/>
      <c r="XQ149" s="36"/>
      <c r="XR149" s="36"/>
      <c r="XS149" s="36"/>
      <c r="XT149" s="36"/>
      <c r="XU149" s="36"/>
      <c r="XV149" s="36"/>
      <c r="XW149" s="36"/>
      <c r="XX149" s="36"/>
      <c r="XY149" s="36"/>
      <c r="XZ149" s="36"/>
      <c r="YA149" s="36"/>
      <c r="YB149" s="36"/>
      <c r="YC149" s="36"/>
      <c r="YD149" s="36"/>
      <c r="YE149" s="36"/>
      <c r="YF149" s="36"/>
      <c r="YG149" s="36"/>
      <c r="YH149" s="36"/>
      <c r="YI149" s="36"/>
      <c r="YJ149" s="36"/>
      <c r="YK149" s="36"/>
      <c r="YL149" s="36"/>
      <c r="YM149" s="36"/>
      <c r="YN149" s="36"/>
      <c r="YO149" s="36"/>
      <c r="YP149" s="36"/>
      <c r="YQ149" s="36"/>
      <c r="YR149" s="36"/>
      <c r="YS149" s="36"/>
      <c r="YT149" s="36"/>
      <c r="YU149" s="36"/>
      <c r="YV149" s="36"/>
      <c r="YW149" s="36"/>
      <c r="YX149" s="36"/>
      <c r="YY149" s="36"/>
      <c r="YZ149" s="36"/>
      <c r="ZA149" s="36"/>
      <c r="ZB149" s="36"/>
      <c r="ZC149" s="36"/>
      <c r="ZD149" s="36"/>
      <c r="ZE149" s="36"/>
      <c r="ZF149" s="36"/>
      <c r="ZG149" s="36"/>
      <c r="ZH149" s="36"/>
      <c r="ZI149" s="36"/>
      <c r="ZJ149" s="36"/>
      <c r="ZK149" s="36"/>
      <c r="ZL149" s="36"/>
      <c r="ZM149" s="36"/>
      <c r="ZN149" s="36"/>
      <c r="ZO149" s="36"/>
      <c r="ZP149" s="36"/>
      <c r="ZQ149" s="36"/>
      <c r="ZR149" s="36"/>
      <c r="ZS149" s="36"/>
      <c r="ZT149" s="36"/>
      <c r="ZU149" s="36"/>
      <c r="ZV149" s="36"/>
      <c r="ZW149" s="36"/>
      <c r="ZX149" s="36"/>
      <c r="ZY149" s="36"/>
      <c r="ZZ149" s="36"/>
      <c r="AAA149" s="36"/>
      <c r="AAB149" s="36"/>
      <c r="AAC149" s="36"/>
      <c r="AAD149" s="36"/>
      <c r="AAE149" s="36"/>
      <c r="AAF149" s="36"/>
      <c r="AAG149" s="36"/>
      <c r="AAH149" s="36"/>
      <c r="AAI149" s="36"/>
      <c r="AAJ149" s="36"/>
      <c r="AAK149" s="36"/>
      <c r="AAL149" s="36"/>
      <c r="AAM149" s="36"/>
      <c r="AAN149" s="36"/>
      <c r="AAO149" s="36"/>
      <c r="AAP149" s="36"/>
      <c r="AAQ149" s="36"/>
      <c r="AAR149" s="36"/>
      <c r="AAS149" s="36"/>
      <c r="AAT149" s="36"/>
      <c r="AAU149" s="36"/>
      <c r="AAV149" s="36"/>
      <c r="AAW149" s="36"/>
      <c r="AAX149" s="36"/>
      <c r="AAY149" s="36"/>
      <c r="AAZ149" s="36"/>
      <c r="ABA149" s="36"/>
      <c r="ABB149" s="36"/>
      <c r="ABC149" s="36"/>
      <c r="ABD149" s="36"/>
      <c r="ABE149" s="36"/>
      <c r="ABF149" s="36"/>
      <c r="ABG149" s="36"/>
      <c r="ABH149" s="36"/>
      <c r="ABI149" s="36"/>
      <c r="ABJ149" s="36"/>
      <c r="ABK149" s="36"/>
      <c r="ABL149" s="36"/>
      <c r="ABM149" s="36"/>
      <c r="ABN149" s="36"/>
      <c r="ABO149" s="36"/>
      <c r="ABP149" s="36"/>
      <c r="ABQ149" s="36"/>
      <c r="ABR149" s="36"/>
      <c r="ABS149" s="36"/>
      <c r="ABT149" s="36"/>
      <c r="ABU149" s="36"/>
      <c r="ABV149" s="36"/>
      <c r="ABW149" s="36"/>
      <c r="ABX149" s="36"/>
      <c r="ABY149" s="36"/>
      <c r="ABZ149" s="36"/>
      <c r="ACA149" s="36"/>
      <c r="ACB149" s="36"/>
      <c r="ACC149" s="36"/>
      <c r="ACD149" s="36"/>
      <c r="ACE149" s="36"/>
      <c r="ACF149" s="36"/>
      <c r="ACG149" s="36"/>
      <c r="ACH149" s="36"/>
      <c r="ACI149" s="36"/>
      <c r="ACJ149" s="36"/>
      <c r="ACK149" s="36"/>
      <c r="ACL149" s="36"/>
      <c r="ACM149" s="36"/>
      <c r="ACN149" s="36"/>
      <c r="ACO149" s="36"/>
      <c r="ACP149" s="36"/>
      <c r="ACQ149" s="36"/>
      <c r="ACR149" s="36"/>
      <c r="ACS149" s="36"/>
      <c r="ACT149" s="36"/>
      <c r="ACU149" s="36"/>
      <c r="ACV149" s="36"/>
      <c r="ACW149" s="36"/>
      <c r="ACX149" s="36"/>
      <c r="ACY149" s="36"/>
      <c r="ACZ149" s="36"/>
      <c r="ADA149" s="36"/>
      <c r="ADB149" s="36"/>
      <c r="ADC149" s="36"/>
      <c r="ADD149" s="36"/>
      <c r="ADE149" s="36"/>
      <c r="ADF149" s="36"/>
      <c r="ADG149" s="36"/>
      <c r="ADH149" s="36"/>
      <c r="ADI149" s="36"/>
      <c r="ADJ149" s="36"/>
      <c r="ADK149" s="36"/>
      <c r="ADL149" s="36"/>
      <c r="ADM149" s="36"/>
      <c r="ADN149" s="36"/>
      <c r="ADO149" s="36"/>
      <c r="ADP149" s="36"/>
      <c r="ADQ149" s="36"/>
      <c r="ADR149" s="36"/>
      <c r="ADS149" s="36"/>
      <c r="ADT149" s="36"/>
      <c r="ADU149" s="36"/>
      <c r="ADV149" s="36"/>
      <c r="ADW149" s="36"/>
      <c r="ADX149" s="36"/>
      <c r="ADY149" s="36"/>
      <c r="ADZ149" s="36"/>
      <c r="AEA149" s="36"/>
      <c r="AEB149" s="36"/>
      <c r="AEC149" s="36"/>
      <c r="AED149" s="36"/>
      <c r="AEE149" s="36"/>
      <c r="AEF149" s="36"/>
      <c r="AEG149" s="36"/>
      <c r="AEH149" s="36"/>
      <c r="AEI149" s="36"/>
      <c r="AEJ149" s="36"/>
      <c r="AEK149" s="36"/>
      <c r="AEL149" s="36"/>
      <c r="AEM149" s="36"/>
      <c r="AEN149" s="36"/>
      <c r="AEO149" s="36"/>
      <c r="AEP149" s="36"/>
      <c r="AEQ149" s="36"/>
      <c r="AER149" s="36"/>
      <c r="AES149" s="36"/>
      <c r="AET149" s="36"/>
      <c r="AEU149" s="36"/>
      <c r="AEV149" s="36"/>
      <c r="AEW149" s="36"/>
      <c r="AEX149" s="36"/>
      <c r="AEY149" s="36"/>
      <c r="AEZ149" s="36"/>
      <c r="AFA149" s="36"/>
      <c r="AFB149" s="36"/>
      <c r="AFC149" s="36"/>
      <c r="AFD149" s="36"/>
      <c r="AFE149" s="36"/>
      <c r="AFF149" s="36"/>
      <c r="AFG149" s="36"/>
      <c r="AFH149" s="36"/>
      <c r="AFI149" s="36"/>
      <c r="AFJ149" s="36"/>
      <c r="AFK149" s="36"/>
      <c r="AFL149" s="36"/>
      <c r="AFM149" s="36"/>
      <c r="AFN149" s="36"/>
      <c r="AFO149" s="36"/>
      <c r="AFP149" s="36"/>
      <c r="AFQ149" s="36"/>
      <c r="AFR149" s="36"/>
      <c r="AFS149" s="36"/>
      <c r="AFT149" s="36"/>
      <c r="AFU149" s="36"/>
      <c r="AFV149" s="36"/>
      <c r="AFW149" s="36"/>
      <c r="AFX149" s="36"/>
      <c r="AFY149" s="36"/>
      <c r="AFZ149" s="36"/>
      <c r="AGA149" s="36"/>
      <c r="AGB149" s="36"/>
      <c r="AGC149" s="36"/>
      <c r="AGD149" s="36"/>
      <c r="AGE149" s="36"/>
      <c r="AGF149" s="36"/>
      <c r="AGG149" s="36"/>
      <c r="AGH149" s="36"/>
      <c r="AGI149" s="36"/>
      <c r="AGJ149" s="36"/>
      <c r="AGK149" s="36"/>
      <c r="AGL149" s="36"/>
      <c r="AGM149" s="36"/>
      <c r="AGN149" s="36"/>
      <c r="AGO149" s="36"/>
      <c r="AGP149" s="36"/>
      <c r="AGQ149" s="36"/>
      <c r="AGR149" s="36"/>
      <c r="AGS149" s="36"/>
      <c r="AGT149" s="36"/>
      <c r="AGU149" s="36"/>
      <c r="AGV149" s="36"/>
      <c r="AGW149" s="36"/>
      <c r="AGX149" s="36"/>
      <c r="AGY149" s="36"/>
      <c r="AGZ149" s="36"/>
      <c r="AHA149" s="36"/>
      <c r="AHB149" s="36"/>
      <c r="AHC149" s="36"/>
      <c r="AHD149" s="36"/>
      <c r="AHE149" s="36"/>
      <c r="AHF149" s="36"/>
      <c r="AHG149" s="36"/>
      <c r="AHH149" s="36"/>
      <c r="AHI149" s="36"/>
      <c r="AHJ149" s="36"/>
      <c r="AHK149" s="36"/>
      <c r="AHL149" s="36"/>
      <c r="AHM149" s="36"/>
      <c r="AHN149" s="36"/>
      <c r="AHO149" s="36"/>
      <c r="AHP149" s="36"/>
      <c r="AHQ149" s="36"/>
      <c r="AHR149" s="36"/>
      <c r="AHS149" s="36"/>
      <c r="AHT149" s="36"/>
      <c r="AHU149" s="36"/>
      <c r="AHV149" s="36"/>
      <c r="AHW149" s="36"/>
      <c r="AHX149" s="36"/>
      <c r="AHY149" s="36"/>
      <c r="AHZ149" s="36"/>
      <c r="AIA149" s="36"/>
      <c r="AIB149" s="36"/>
      <c r="AIC149" s="36"/>
      <c r="AID149" s="36"/>
      <c r="AIE149" s="36"/>
      <c r="AIF149" s="36"/>
      <c r="AIG149" s="36"/>
      <c r="AIH149" s="36"/>
      <c r="AII149" s="36"/>
      <c r="AIJ149" s="36"/>
      <c r="AIK149" s="36"/>
      <c r="AIL149" s="36"/>
      <c r="AIM149" s="36"/>
      <c r="AIN149" s="36"/>
      <c r="AIO149" s="36"/>
      <c r="AIP149" s="36"/>
      <c r="AIQ149" s="36"/>
      <c r="AIR149" s="36"/>
      <c r="AIS149" s="36"/>
      <c r="AIT149" s="36"/>
      <c r="AIU149" s="36"/>
      <c r="AIV149" s="36"/>
      <c r="AIW149" s="36"/>
      <c r="AIX149" s="36"/>
      <c r="AIY149" s="36"/>
      <c r="AIZ149" s="36"/>
      <c r="AJA149" s="36"/>
      <c r="AJB149" s="36"/>
      <c r="AJC149" s="36"/>
      <c r="AJD149" s="36"/>
      <c r="AJE149" s="36"/>
      <c r="AJF149" s="36"/>
      <c r="AJG149" s="36"/>
      <c r="AJH149" s="36"/>
      <c r="AJI149" s="36"/>
      <c r="AJJ149" s="36"/>
      <c r="AJK149" s="36"/>
      <c r="AJL149" s="36"/>
      <c r="AJM149" s="36"/>
      <c r="AJN149" s="36"/>
      <c r="AJO149" s="36"/>
      <c r="AJP149" s="36"/>
      <c r="AJQ149" s="36"/>
      <c r="AJR149" s="36"/>
      <c r="AJS149" s="36"/>
      <c r="AJT149" s="36"/>
      <c r="AJU149" s="36"/>
      <c r="AJV149" s="36"/>
      <c r="AJW149" s="36"/>
      <c r="AJX149" s="36"/>
      <c r="AJY149" s="36"/>
      <c r="AJZ149" s="36"/>
      <c r="AKA149" s="36"/>
      <c r="AKB149" s="36"/>
      <c r="AKC149" s="36"/>
      <c r="AKD149" s="36"/>
      <c r="AKE149" s="36"/>
      <c r="AKF149" s="36"/>
      <c r="AKG149" s="36"/>
      <c r="AKH149" s="36"/>
      <c r="AKI149" s="36"/>
      <c r="AKJ149" s="36"/>
      <c r="AKK149" s="36"/>
      <c r="AKL149" s="36"/>
      <c r="AKM149" s="36"/>
      <c r="AKN149" s="36"/>
      <c r="AKO149" s="36"/>
      <c r="AKP149" s="36"/>
      <c r="AKQ149" s="36"/>
      <c r="AKR149" s="36"/>
      <c r="AKS149" s="36"/>
      <c r="AKT149" s="36"/>
      <c r="AKU149" s="36"/>
      <c r="AKV149" s="36"/>
      <c r="AKW149" s="36"/>
      <c r="AKX149" s="36"/>
      <c r="AKY149" s="36"/>
      <c r="AKZ149" s="36"/>
      <c r="ALA149" s="36"/>
      <c r="ALB149" s="36"/>
      <c r="ALC149" s="36"/>
      <c r="ALD149" s="36"/>
      <c r="ALE149" s="36"/>
      <c r="ALF149" s="36"/>
      <c r="ALG149" s="36"/>
      <c r="ALH149" s="36"/>
      <c r="ALI149" s="36"/>
      <c r="ALJ149" s="36"/>
      <c r="ALK149" s="36"/>
      <c r="ALL149" s="36"/>
      <c r="ALM149" s="36"/>
      <c r="ALN149" s="36"/>
      <c r="ALO149" s="36"/>
      <c r="ALP149" s="36"/>
      <c r="ALQ149" s="36"/>
      <c r="ALR149" s="36"/>
      <c r="ALS149" s="36"/>
      <c r="ALT149" s="36"/>
      <c r="ALU149" s="36"/>
      <c r="ALV149" s="36"/>
      <c r="ALW149" s="36"/>
      <c r="ALX149" s="36"/>
      <c r="ALY149" s="36"/>
      <c r="ALZ149" s="36"/>
      <c r="AMA149" s="36"/>
      <c r="AMB149" s="36"/>
      <c r="AMC149" s="36"/>
      <c r="AMD149" s="36"/>
      <c r="AME149" s="36"/>
      <c r="AMF149" s="36"/>
      <c r="AMG149" s="36"/>
      <c r="AMH149" s="36"/>
      <c r="AMI149" s="36"/>
      <c r="AMJ149" s="36"/>
      <c r="AMK149" s="36"/>
      <c r="AML149" s="36"/>
      <c r="AMM149" s="36"/>
    </row>
    <row r="150" spans="1:1027" s="238" customFormat="1" ht="27" customHeight="1">
      <c r="A150" s="349"/>
      <c r="B150" s="349"/>
      <c r="C150" s="239" t="s">
        <v>235</v>
      </c>
      <c r="D150" s="228" t="s">
        <v>15</v>
      </c>
      <c r="E150" s="228" t="s">
        <v>164</v>
      </c>
      <c r="F150" s="229" t="s">
        <v>79</v>
      </c>
      <c r="G150" s="10" t="s">
        <v>75</v>
      </c>
      <c r="H150" s="277"/>
      <c r="I150" s="229" t="s">
        <v>233</v>
      </c>
      <c r="J150" s="230" t="s">
        <v>21</v>
      </c>
      <c r="K150" s="231" t="s">
        <v>22</v>
      </c>
      <c r="L150" s="231" t="s">
        <v>163</v>
      </c>
      <c r="M150" s="232" t="s">
        <v>236</v>
      </c>
      <c r="N150" s="419"/>
      <c r="O150" s="233">
        <v>-69.354116268008966</v>
      </c>
      <c r="P150" s="233">
        <v>-70.62720924415764</v>
      </c>
      <c r="Q150" s="233">
        <v>-72.181689625007351</v>
      </c>
      <c r="R150" s="233">
        <v>-69.359440752714505</v>
      </c>
      <c r="S150" s="233">
        <v>-69.423547719388338</v>
      </c>
      <c r="T150" s="233">
        <v>-70.095876459317452</v>
      </c>
      <c r="U150" s="233">
        <v>-64.311924351838499</v>
      </c>
      <c r="V150" s="233">
        <v>-65.945274555146625</v>
      </c>
      <c r="W150" s="233">
        <v>-66.493957366726661</v>
      </c>
      <c r="X150" s="233">
        <v>-62.073666664864959</v>
      </c>
      <c r="Y150" s="233">
        <v>-85.869553257745125</v>
      </c>
      <c r="Z150" s="233">
        <v>-73.334282937432206</v>
      </c>
      <c r="AA150" s="233">
        <v>-65.216845314850175</v>
      </c>
      <c r="AB150" s="233">
        <v>-62.43436765073443</v>
      </c>
      <c r="AC150" s="233">
        <v>-60.024504900490484</v>
      </c>
      <c r="AD150" s="233">
        <v>-58.694899771149508</v>
      </c>
      <c r="AE150" s="233">
        <v>-55.333869388726441</v>
      </c>
      <c r="AF150" s="233">
        <v>-53.911248294034593</v>
      </c>
      <c r="AG150" s="233">
        <v>-49.878371518225606</v>
      </c>
      <c r="AH150" s="233">
        <v>-56.705978867435284</v>
      </c>
      <c r="AI150" s="233">
        <v>-62.546179582250595</v>
      </c>
      <c r="AJ150" s="233">
        <v>-62.39261999829948</v>
      </c>
      <c r="AK150" s="233">
        <v>-58.648777445004875</v>
      </c>
      <c r="AL150" s="233">
        <v>-55.900646928424464</v>
      </c>
      <c r="AM150" s="233">
        <v>-60.638778241564999</v>
      </c>
      <c r="AN150" s="233">
        <v>-59.857574800596325</v>
      </c>
      <c r="AO150" s="233">
        <v>-61.696683002433005</v>
      </c>
      <c r="AP150" s="233">
        <v>-63.628115383967803</v>
      </c>
      <c r="AQ150" s="234"/>
      <c r="AR150" s="234"/>
      <c r="AS150" s="234"/>
      <c r="AT150" s="234"/>
      <c r="AU150" s="234"/>
      <c r="AV150" s="234"/>
      <c r="AW150" s="234"/>
      <c r="AX150" s="234"/>
      <c r="AY150" s="234"/>
      <c r="AZ150" s="234"/>
      <c r="BA150" s="234"/>
      <c r="BB150" s="231"/>
      <c r="BC150" s="231"/>
      <c r="BD150" s="231"/>
      <c r="BE150" s="231"/>
      <c r="BF150" s="231"/>
      <c r="BG150" s="231"/>
      <c r="BH150" s="231"/>
      <c r="BI150" s="231"/>
      <c r="BJ150" s="231"/>
      <c r="BK150" s="231"/>
      <c r="BL150" s="231"/>
      <c r="BM150" s="231"/>
      <c r="BN150" s="231"/>
      <c r="BO150" s="231"/>
      <c r="BP150" s="231"/>
      <c r="BQ150" s="231"/>
      <c r="BR150" s="231"/>
      <c r="BS150" s="231"/>
      <c r="BT150" s="231"/>
      <c r="BU150" s="231"/>
      <c r="BV150" s="231"/>
      <c r="BW150" s="231"/>
      <c r="BX150" s="235"/>
      <c r="BY150" s="235"/>
      <c r="BZ150" s="235"/>
      <c r="CA150" s="235"/>
      <c r="CB150" s="235"/>
      <c r="CC150" s="235"/>
      <c r="CD150" s="235"/>
      <c r="CE150" s="236"/>
      <c r="CF150" s="236"/>
      <c r="CG150" s="236"/>
      <c r="CH150" s="236"/>
      <c r="CI150" s="236"/>
      <c r="CJ150" s="236"/>
      <c r="CK150" s="236"/>
      <c r="CL150" s="236"/>
      <c r="CM150" s="236"/>
      <c r="CN150" s="236"/>
      <c r="CO150" s="236"/>
      <c r="CP150" s="236"/>
      <c r="CQ150" s="236"/>
      <c r="CR150" s="236"/>
      <c r="CS150" s="236"/>
      <c r="CT150" s="236"/>
      <c r="CU150" s="236"/>
      <c r="CV150" s="236"/>
      <c r="CW150" s="236"/>
      <c r="CX150" s="236"/>
      <c r="CY150" s="236"/>
      <c r="CZ150" s="236"/>
      <c r="DA150" s="236"/>
      <c r="DB150" s="236"/>
      <c r="DC150" s="236"/>
      <c r="DD150" s="236"/>
      <c r="DE150" s="236"/>
      <c r="DF150" s="236"/>
      <c r="DG150" s="236"/>
      <c r="DH150" s="236"/>
      <c r="DI150" s="236"/>
      <c r="DJ150" s="236"/>
      <c r="DK150" s="236"/>
      <c r="DL150" s="236"/>
      <c r="DM150" s="236"/>
      <c r="DN150" s="236"/>
      <c r="DO150" s="236"/>
      <c r="DP150" s="236"/>
      <c r="DQ150" s="236"/>
      <c r="DR150" s="236"/>
      <c r="DS150" s="236"/>
      <c r="DT150" s="236"/>
      <c r="DU150" s="236"/>
      <c r="DV150" s="236"/>
      <c r="DW150" s="236"/>
      <c r="DX150" s="236"/>
      <c r="DY150" s="236"/>
      <c r="DZ150" s="236"/>
      <c r="EA150" s="236"/>
      <c r="EB150" s="236"/>
      <c r="EC150" s="236"/>
      <c r="ED150" s="236"/>
      <c r="EE150" s="236"/>
      <c r="EF150" s="236"/>
      <c r="EG150" s="236"/>
      <c r="EH150" s="236"/>
      <c r="EI150" s="236"/>
      <c r="EJ150" s="236"/>
      <c r="EK150" s="236"/>
      <c r="EL150" s="236"/>
      <c r="EM150" s="236"/>
      <c r="EN150" s="236"/>
      <c r="EO150" s="236"/>
      <c r="EP150" s="236"/>
      <c r="EQ150" s="236"/>
      <c r="ER150" s="236"/>
      <c r="ES150" s="236"/>
      <c r="ET150" s="236"/>
      <c r="EU150" s="236"/>
      <c r="EV150" s="236"/>
      <c r="EW150" s="236"/>
      <c r="EX150" s="236"/>
      <c r="EY150" s="236"/>
      <c r="EZ150" s="236"/>
      <c r="FA150" s="236"/>
      <c r="FB150" s="236"/>
      <c r="FC150" s="236"/>
      <c r="FD150" s="236"/>
      <c r="FE150" s="236"/>
      <c r="FF150" s="236"/>
      <c r="FG150" s="236"/>
      <c r="FH150" s="236"/>
      <c r="FI150" s="236"/>
      <c r="FJ150" s="236"/>
      <c r="FK150" s="236"/>
      <c r="FL150" s="236"/>
      <c r="FM150" s="236"/>
      <c r="FN150" s="236"/>
      <c r="FO150" s="236"/>
      <c r="FP150" s="236"/>
      <c r="FQ150" s="236"/>
      <c r="FR150" s="236"/>
      <c r="FS150" s="236"/>
      <c r="FT150" s="236"/>
      <c r="FU150" s="236"/>
      <c r="FV150" s="236"/>
      <c r="FW150" s="236"/>
      <c r="FX150" s="236"/>
      <c r="FY150" s="236"/>
      <c r="FZ150" s="236"/>
      <c r="GA150" s="236"/>
      <c r="GB150" s="236"/>
      <c r="GC150" s="236"/>
      <c r="GD150" s="236"/>
      <c r="GE150" s="236"/>
      <c r="GF150" s="236"/>
      <c r="GG150" s="236"/>
      <c r="GH150" s="236"/>
      <c r="GI150" s="236"/>
      <c r="GJ150" s="236"/>
      <c r="GK150" s="236"/>
      <c r="GL150" s="236"/>
      <c r="GM150" s="236"/>
      <c r="GN150" s="236"/>
      <c r="GO150" s="236"/>
      <c r="GP150" s="236"/>
      <c r="GQ150" s="236"/>
      <c r="GR150" s="236"/>
      <c r="GS150" s="236"/>
      <c r="GT150" s="236"/>
      <c r="GU150" s="236"/>
      <c r="GV150" s="236"/>
      <c r="GW150" s="236"/>
      <c r="GX150" s="236"/>
      <c r="GY150" s="236"/>
      <c r="GZ150" s="236"/>
      <c r="HA150" s="236"/>
      <c r="HB150" s="236"/>
      <c r="HC150" s="236"/>
      <c r="HD150" s="236"/>
      <c r="HE150" s="236"/>
      <c r="HF150" s="236"/>
      <c r="HG150" s="236"/>
      <c r="HH150" s="236"/>
      <c r="HI150" s="236"/>
      <c r="HJ150" s="236"/>
      <c r="HK150" s="236"/>
      <c r="HL150" s="236"/>
      <c r="HM150" s="236"/>
      <c r="HN150" s="236"/>
      <c r="HO150" s="236"/>
      <c r="HP150" s="236"/>
      <c r="HQ150" s="236"/>
      <c r="HR150" s="236"/>
      <c r="HS150" s="236"/>
      <c r="HT150" s="236"/>
      <c r="HU150" s="236"/>
      <c r="HV150" s="236"/>
      <c r="HW150" s="236"/>
      <c r="HX150" s="236"/>
      <c r="HY150" s="236"/>
      <c r="HZ150" s="236"/>
      <c r="IA150" s="236"/>
      <c r="IB150" s="236"/>
      <c r="IC150" s="236"/>
      <c r="ID150" s="236"/>
      <c r="IE150" s="236"/>
      <c r="IF150" s="236"/>
      <c r="IG150" s="236"/>
      <c r="IH150" s="236"/>
      <c r="II150" s="236"/>
      <c r="IJ150" s="236"/>
      <c r="IK150" s="236"/>
      <c r="IL150" s="236"/>
      <c r="IM150" s="236"/>
      <c r="IN150" s="236"/>
      <c r="IO150" s="236"/>
      <c r="IP150" s="236"/>
      <c r="IQ150" s="236"/>
      <c r="IR150" s="236"/>
      <c r="IS150" s="236"/>
      <c r="IT150" s="236"/>
      <c r="IU150" s="236"/>
      <c r="IV150" s="236"/>
      <c r="IW150" s="236"/>
      <c r="IX150" s="236"/>
      <c r="IY150" s="236"/>
      <c r="IZ150" s="236"/>
      <c r="JA150" s="236"/>
      <c r="JB150" s="236"/>
      <c r="JC150" s="236"/>
      <c r="JD150" s="236"/>
      <c r="JE150" s="236"/>
      <c r="JF150" s="236"/>
      <c r="JG150" s="236"/>
      <c r="JH150" s="236"/>
      <c r="JI150" s="236"/>
      <c r="JJ150" s="236"/>
      <c r="JK150" s="236"/>
      <c r="JL150" s="236"/>
      <c r="JM150" s="236"/>
      <c r="JN150" s="236"/>
      <c r="JO150" s="236"/>
      <c r="JP150" s="236"/>
      <c r="JQ150" s="236"/>
      <c r="JR150" s="236"/>
      <c r="JS150" s="236"/>
      <c r="JT150" s="236"/>
      <c r="JU150" s="236"/>
      <c r="JV150" s="236"/>
      <c r="JW150" s="236"/>
      <c r="JX150" s="236"/>
      <c r="JY150" s="236"/>
      <c r="JZ150" s="236"/>
      <c r="KA150" s="236"/>
      <c r="KB150" s="236"/>
      <c r="KC150" s="236"/>
      <c r="KD150" s="236"/>
      <c r="KE150" s="236"/>
      <c r="KF150" s="236"/>
      <c r="KG150" s="236"/>
      <c r="KH150" s="236"/>
      <c r="KI150" s="236"/>
      <c r="KJ150" s="236"/>
      <c r="KK150" s="236"/>
      <c r="KL150" s="236"/>
      <c r="KM150" s="236"/>
      <c r="KN150" s="236"/>
      <c r="KO150" s="236"/>
      <c r="KP150" s="236"/>
      <c r="KQ150" s="236"/>
      <c r="KR150" s="236"/>
      <c r="KS150" s="236"/>
      <c r="KT150" s="236"/>
      <c r="KU150" s="236"/>
      <c r="KV150" s="236"/>
      <c r="KW150" s="236"/>
      <c r="KX150" s="236"/>
      <c r="KY150" s="236"/>
      <c r="KZ150" s="236"/>
      <c r="LA150" s="236"/>
      <c r="LB150" s="236"/>
      <c r="LC150" s="236"/>
      <c r="LD150" s="236"/>
      <c r="LE150" s="236"/>
      <c r="LF150" s="236"/>
      <c r="LG150" s="236"/>
      <c r="LH150" s="236"/>
      <c r="LI150" s="236"/>
      <c r="LJ150" s="236"/>
      <c r="LK150" s="236"/>
      <c r="LL150" s="236"/>
      <c r="LM150" s="236"/>
      <c r="LN150" s="236"/>
      <c r="LO150" s="236"/>
      <c r="LP150" s="236"/>
      <c r="LQ150" s="236"/>
      <c r="LR150" s="236"/>
      <c r="LS150" s="236"/>
      <c r="LT150" s="236"/>
      <c r="LU150" s="236"/>
      <c r="LV150" s="237"/>
      <c r="LW150" s="237"/>
      <c r="LX150" s="237"/>
      <c r="LY150" s="237"/>
      <c r="LZ150" s="237"/>
      <c r="MA150" s="237"/>
      <c r="MB150" s="237"/>
      <c r="MC150" s="237"/>
      <c r="MD150" s="237"/>
      <c r="ME150" s="237"/>
      <c r="MF150" s="237"/>
      <c r="MG150" s="237"/>
      <c r="MH150" s="237"/>
      <c r="MI150" s="237"/>
      <c r="MJ150" s="237"/>
      <c r="MK150" s="237"/>
      <c r="ML150" s="237"/>
      <c r="MM150" s="237"/>
      <c r="MN150" s="237"/>
      <c r="MO150" s="237"/>
      <c r="MP150" s="237"/>
      <c r="MQ150" s="237"/>
      <c r="MR150" s="237"/>
      <c r="MS150" s="237"/>
      <c r="MT150" s="237"/>
      <c r="MU150" s="237"/>
      <c r="MV150" s="237"/>
      <c r="MW150" s="237"/>
      <c r="MX150" s="237"/>
      <c r="MY150" s="237"/>
      <c r="MZ150" s="237"/>
      <c r="NA150" s="237"/>
      <c r="NB150" s="237"/>
      <c r="NC150" s="237"/>
      <c r="ND150" s="237"/>
      <c r="NE150" s="237"/>
      <c r="NF150" s="237"/>
      <c r="NG150" s="237"/>
      <c r="NH150" s="237"/>
      <c r="NI150" s="237"/>
      <c r="NJ150" s="237"/>
      <c r="NK150" s="237"/>
      <c r="NL150" s="237"/>
      <c r="NM150" s="237"/>
      <c r="NN150" s="237"/>
      <c r="NO150" s="237"/>
      <c r="NP150" s="237"/>
      <c r="NQ150" s="237"/>
      <c r="NR150" s="237"/>
      <c r="NS150" s="237"/>
      <c r="NT150" s="237"/>
      <c r="NU150" s="237"/>
      <c r="NV150" s="237"/>
      <c r="NW150" s="237"/>
      <c r="NX150" s="237"/>
      <c r="NY150" s="237"/>
      <c r="NZ150" s="237"/>
      <c r="OA150" s="237"/>
      <c r="OB150" s="237"/>
      <c r="OC150" s="237"/>
      <c r="OD150" s="237"/>
      <c r="OE150" s="237"/>
      <c r="OF150" s="237"/>
      <c r="OG150" s="237"/>
      <c r="OH150" s="237"/>
      <c r="OI150" s="237"/>
      <c r="OJ150" s="237"/>
      <c r="OK150" s="237"/>
      <c r="OL150" s="237"/>
      <c r="OM150" s="237"/>
      <c r="ON150" s="237"/>
      <c r="OO150" s="237"/>
      <c r="OP150" s="237"/>
      <c r="OQ150" s="237"/>
      <c r="OR150" s="237"/>
      <c r="OS150" s="237"/>
      <c r="OT150" s="237"/>
      <c r="OU150" s="237"/>
      <c r="OV150" s="237"/>
      <c r="OW150" s="237"/>
      <c r="OX150" s="237"/>
      <c r="OY150" s="237"/>
      <c r="OZ150" s="237"/>
      <c r="PA150" s="237"/>
      <c r="PB150" s="237"/>
      <c r="PC150" s="237"/>
      <c r="PD150" s="237"/>
      <c r="PE150" s="237"/>
      <c r="PF150" s="237"/>
      <c r="PG150" s="237"/>
      <c r="PH150" s="237"/>
      <c r="PI150" s="237"/>
      <c r="PJ150" s="237"/>
      <c r="PK150" s="237"/>
      <c r="PL150" s="237"/>
      <c r="PM150" s="237"/>
      <c r="PN150" s="237"/>
      <c r="PO150" s="237"/>
      <c r="PP150" s="237"/>
      <c r="PQ150" s="237"/>
      <c r="PR150" s="237"/>
      <c r="PS150" s="237"/>
      <c r="PT150" s="237"/>
      <c r="PU150" s="237"/>
      <c r="PV150" s="237"/>
      <c r="PW150" s="237"/>
      <c r="PX150" s="237"/>
      <c r="PY150" s="237"/>
      <c r="PZ150" s="237"/>
      <c r="QA150" s="237"/>
      <c r="QB150" s="237"/>
      <c r="QC150" s="237"/>
      <c r="QD150" s="237"/>
      <c r="QE150" s="237"/>
      <c r="QF150" s="237"/>
      <c r="QG150" s="237"/>
      <c r="QH150" s="237"/>
      <c r="QI150" s="237"/>
      <c r="QJ150" s="237"/>
      <c r="QK150" s="237"/>
      <c r="QL150" s="237"/>
      <c r="QM150" s="237"/>
      <c r="QN150" s="237"/>
      <c r="QO150" s="237"/>
      <c r="QP150" s="237"/>
      <c r="QQ150" s="237"/>
      <c r="QR150" s="237"/>
      <c r="QS150" s="237"/>
      <c r="QT150" s="237"/>
      <c r="QU150" s="237"/>
      <c r="QV150" s="237"/>
      <c r="QW150" s="237"/>
      <c r="QX150" s="237"/>
      <c r="QY150" s="237"/>
      <c r="QZ150" s="237"/>
      <c r="RA150" s="237"/>
      <c r="RB150" s="237"/>
      <c r="RC150" s="237"/>
      <c r="RD150" s="237"/>
      <c r="RE150" s="237"/>
      <c r="RF150" s="237"/>
      <c r="RG150" s="237"/>
      <c r="RH150" s="237"/>
      <c r="RI150" s="237"/>
      <c r="RJ150" s="237"/>
      <c r="RK150" s="237"/>
      <c r="RL150" s="237"/>
      <c r="RM150" s="237"/>
      <c r="RN150" s="237"/>
      <c r="RO150" s="237"/>
      <c r="RP150" s="237"/>
      <c r="RQ150" s="237"/>
      <c r="RR150" s="237"/>
      <c r="RS150" s="237"/>
      <c r="RT150" s="237"/>
      <c r="RU150" s="237"/>
      <c r="RV150" s="237"/>
      <c r="RW150" s="237"/>
      <c r="RX150" s="237"/>
      <c r="RY150" s="237"/>
      <c r="RZ150" s="237"/>
      <c r="SA150" s="237"/>
      <c r="SB150" s="237"/>
      <c r="SC150" s="237"/>
      <c r="SD150" s="237"/>
      <c r="SE150" s="237"/>
      <c r="SF150" s="237"/>
      <c r="SG150" s="237"/>
      <c r="SH150" s="237"/>
      <c r="SI150" s="237"/>
      <c r="SJ150" s="237"/>
      <c r="SK150" s="237"/>
      <c r="SL150" s="237"/>
      <c r="SM150" s="237"/>
      <c r="SN150" s="237"/>
      <c r="SO150" s="237"/>
      <c r="SP150" s="237"/>
      <c r="SQ150" s="237"/>
      <c r="SR150" s="237"/>
      <c r="SS150" s="237"/>
      <c r="ST150" s="237"/>
      <c r="SU150" s="237"/>
      <c r="SV150" s="237"/>
      <c r="SW150" s="237"/>
      <c r="SX150" s="237"/>
      <c r="SY150" s="237"/>
      <c r="SZ150" s="237"/>
      <c r="TA150" s="237"/>
      <c r="TB150" s="237"/>
      <c r="TC150" s="237"/>
      <c r="TD150" s="237"/>
      <c r="TE150" s="237"/>
      <c r="TF150" s="237"/>
      <c r="TG150" s="237"/>
      <c r="TH150" s="237"/>
      <c r="TI150" s="237"/>
      <c r="TJ150" s="237"/>
      <c r="TK150" s="237"/>
      <c r="TL150" s="237"/>
      <c r="TM150" s="237"/>
      <c r="TN150" s="237"/>
      <c r="TO150" s="237"/>
      <c r="TP150" s="237"/>
      <c r="TQ150" s="237"/>
      <c r="TR150" s="237"/>
      <c r="TS150" s="237"/>
      <c r="TT150" s="237"/>
      <c r="TU150" s="237"/>
      <c r="TV150" s="237"/>
      <c r="TW150" s="237"/>
      <c r="TX150" s="237"/>
      <c r="TY150" s="237"/>
      <c r="TZ150" s="237"/>
      <c r="UA150" s="237"/>
      <c r="UB150" s="237"/>
      <c r="UC150" s="237"/>
      <c r="UD150" s="237"/>
      <c r="UE150" s="237"/>
      <c r="UF150" s="237"/>
      <c r="UG150" s="237"/>
      <c r="UH150" s="237"/>
      <c r="UI150" s="237"/>
      <c r="UJ150" s="237"/>
      <c r="UK150" s="237"/>
      <c r="UL150" s="237"/>
      <c r="UM150" s="237"/>
      <c r="UN150" s="237"/>
      <c r="UO150" s="237"/>
      <c r="UP150" s="237"/>
      <c r="UQ150" s="237"/>
      <c r="UR150" s="237"/>
      <c r="US150" s="237"/>
      <c r="UT150" s="237"/>
      <c r="UU150" s="237"/>
      <c r="UV150" s="237"/>
      <c r="UW150" s="237"/>
      <c r="UX150" s="237"/>
      <c r="UY150" s="237"/>
      <c r="UZ150" s="237"/>
      <c r="VA150" s="237"/>
      <c r="VB150" s="237"/>
      <c r="VC150" s="237"/>
      <c r="VD150" s="237"/>
      <c r="VE150" s="237"/>
      <c r="VF150" s="237"/>
      <c r="VG150" s="237"/>
      <c r="VH150" s="237"/>
      <c r="VI150" s="237"/>
      <c r="VJ150" s="237"/>
      <c r="VK150" s="237"/>
      <c r="VL150" s="237"/>
      <c r="VM150" s="237"/>
      <c r="VN150" s="237"/>
      <c r="VO150" s="237"/>
      <c r="VP150" s="237"/>
      <c r="VQ150" s="237"/>
      <c r="VR150" s="237"/>
      <c r="VS150" s="237"/>
      <c r="VT150" s="237"/>
      <c r="VU150" s="237"/>
      <c r="VV150" s="237"/>
      <c r="VW150" s="237"/>
      <c r="VX150" s="237"/>
      <c r="VY150" s="237"/>
      <c r="VZ150" s="237"/>
      <c r="WA150" s="237"/>
      <c r="WB150" s="237"/>
      <c r="WC150" s="237"/>
      <c r="WD150" s="237"/>
      <c r="WE150" s="237"/>
      <c r="WF150" s="237"/>
      <c r="WG150" s="237"/>
      <c r="WH150" s="237"/>
      <c r="WI150" s="237"/>
      <c r="WJ150" s="237"/>
      <c r="WK150" s="237"/>
      <c r="WL150" s="237"/>
      <c r="WM150" s="237"/>
      <c r="WN150" s="237"/>
      <c r="WO150" s="237"/>
      <c r="WP150" s="237"/>
      <c r="WQ150" s="237"/>
      <c r="WR150" s="237"/>
      <c r="WS150" s="237"/>
      <c r="WT150" s="237"/>
      <c r="WU150" s="237"/>
      <c r="WV150" s="237"/>
      <c r="WW150" s="237"/>
      <c r="WX150" s="237"/>
      <c r="WY150" s="237"/>
      <c r="WZ150" s="237"/>
      <c r="XA150" s="237"/>
      <c r="XB150" s="237"/>
      <c r="XC150" s="237"/>
      <c r="XD150" s="237"/>
      <c r="XE150" s="237"/>
      <c r="XF150" s="237"/>
      <c r="XG150" s="237"/>
      <c r="XH150" s="237"/>
      <c r="XI150" s="237"/>
      <c r="XJ150" s="237"/>
      <c r="XK150" s="237"/>
      <c r="XL150" s="237"/>
      <c r="XM150" s="237"/>
      <c r="XN150" s="237"/>
      <c r="XO150" s="237"/>
      <c r="XP150" s="237"/>
      <c r="XQ150" s="237"/>
      <c r="XR150" s="237"/>
      <c r="XS150" s="237"/>
      <c r="XT150" s="237"/>
      <c r="XU150" s="237"/>
      <c r="XV150" s="237"/>
      <c r="XW150" s="237"/>
      <c r="XX150" s="237"/>
      <c r="XY150" s="237"/>
      <c r="XZ150" s="237"/>
      <c r="YA150" s="237"/>
      <c r="YB150" s="237"/>
      <c r="YC150" s="237"/>
      <c r="YD150" s="237"/>
      <c r="YE150" s="237"/>
      <c r="YF150" s="237"/>
      <c r="YG150" s="237"/>
      <c r="YH150" s="237"/>
      <c r="YI150" s="237"/>
      <c r="YJ150" s="237"/>
      <c r="YK150" s="237"/>
      <c r="YL150" s="237"/>
      <c r="YM150" s="237"/>
      <c r="YN150" s="237"/>
      <c r="YO150" s="237"/>
      <c r="YP150" s="237"/>
      <c r="YQ150" s="237"/>
      <c r="YR150" s="237"/>
      <c r="YS150" s="237"/>
      <c r="YT150" s="237"/>
      <c r="YU150" s="237"/>
      <c r="YV150" s="237"/>
      <c r="YW150" s="237"/>
      <c r="YX150" s="237"/>
      <c r="YY150" s="237"/>
      <c r="YZ150" s="237"/>
      <c r="ZA150" s="237"/>
      <c r="ZB150" s="237"/>
      <c r="ZC150" s="237"/>
      <c r="ZD150" s="237"/>
      <c r="ZE150" s="237"/>
      <c r="ZF150" s="237"/>
      <c r="ZG150" s="237"/>
      <c r="ZH150" s="237"/>
      <c r="ZI150" s="237"/>
      <c r="ZJ150" s="237"/>
      <c r="ZK150" s="237"/>
      <c r="ZL150" s="237"/>
      <c r="ZM150" s="237"/>
      <c r="ZN150" s="237"/>
      <c r="ZO150" s="237"/>
      <c r="ZP150" s="237"/>
      <c r="ZQ150" s="237"/>
      <c r="ZR150" s="237"/>
      <c r="ZS150" s="237"/>
      <c r="ZT150" s="237"/>
      <c r="ZU150" s="237"/>
      <c r="ZV150" s="237"/>
      <c r="ZW150" s="237"/>
      <c r="ZX150" s="237"/>
      <c r="ZY150" s="237"/>
      <c r="ZZ150" s="237"/>
      <c r="AAA150" s="237"/>
      <c r="AAB150" s="237"/>
      <c r="AAC150" s="237"/>
      <c r="AAD150" s="237"/>
      <c r="AAE150" s="237"/>
      <c r="AAF150" s="237"/>
      <c r="AAG150" s="237"/>
      <c r="AAH150" s="237"/>
      <c r="AAI150" s="237"/>
      <c r="AAJ150" s="237"/>
      <c r="AAK150" s="237"/>
      <c r="AAL150" s="237"/>
      <c r="AAM150" s="237"/>
      <c r="AAN150" s="237"/>
      <c r="AAO150" s="237"/>
      <c r="AAP150" s="237"/>
      <c r="AAQ150" s="237"/>
      <c r="AAR150" s="237"/>
      <c r="AAS150" s="237"/>
      <c r="AAT150" s="237"/>
      <c r="AAU150" s="237"/>
      <c r="AAV150" s="237"/>
      <c r="AAW150" s="237"/>
      <c r="AAX150" s="237"/>
      <c r="AAY150" s="237"/>
      <c r="AAZ150" s="237"/>
      <c r="ABA150" s="237"/>
      <c r="ABB150" s="237"/>
      <c r="ABC150" s="237"/>
      <c r="ABD150" s="237"/>
      <c r="ABE150" s="237"/>
      <c r="ABF150" s="237"/>
      <c r="ABG150" s="237"/>
      <c r="ABH150" s="237"/>
      <c r="ABI150" s="237"/>
      <c r="ABJ150" s="237"/>
      <c r="ABK150" s="237"/>
      <c r="ABL150" s="237"/>
      <c r="ABM150" s="237"/>
      <c r="ABN150" s="237"/>
      <c r="ABO150" s="237"/>
      <c r="ABP150" s="237"/>
      <c r="ABQ150" s="237"/>
      <c r="ABR150" s="237"/>
      <c r="ABS150" s="237"/>
      <c r="ABT150" s="237"/>
      <c r="ABU150" s="237"/>
      <c r="ABV150" s="237"/>
      <c r="ABW150" s="237"/>
      <c r="ABX150" s="237"/>
      <c r="ABY150" s="237"/>
      <c r="ABZ150" s="237"/>
      <c r="ACA150" s="237"/>
      <c r="ACB150" s="237"/>
      <c r="ACC150" s="237"/>
      <c r="ACD150" s="237"/>
      <c r="ACE150" s="237"/>
      <c r="ACF150" s="237"/>
      <c r="ACG150" s="237"/>
      <c r="ACH150" s="237"/>
      <c r="ACI150" s="237"/>
      <c r="ACJ150" s="237"/>
      <c r="ACK150" s="237"/>
      <c r="ACL150" s="237"/>
      <c r="ACM150" s="237"/>
      <c r="ACN150" s="237"/>
      <c r="ACO150" s="237"/>
      <c r="ACP150" s="237"/>
      <c r="ACQ150" s="237"/>
      <c r="ACR150" s="237"/>
      <c r="ACS150" s="237"/>
      <c r="ACT150" s="237"/>
      <c r="ACU150" s="237"/>
      <c r="ACV150" s="237"/>
      <c r="ACW150" s="237"/>
      <c r="ACX150" s="237"/>
      <c r="ACY150" s="237"/>
      <c r="ACZ150" s="237"/>
      <c r="ADA150" s="237"/>
      <c r="ADB150" s="237"/>
      <c r="ADC150" s="237"/>
      <c r="ADD150" s="237"/>
      <c r="ADE150" s="237"/>
      <c r="ADF150" s="237"/>
      <c r="ADG150" s="237"/>
      <c r="ADH150" s="237"/>
      <c r="ADI150" s="237"/>
      <c r="ADJ150" s="237"/>
      <c r="ADK150" s="237"/>
      <c r="ADL150" s="237"/>
      <c r="ADM150" s="237"/>
      <c r="ADN150" s="237"/>
      <c r="ADO150" s="237"/>
      <c r="ADP150" s="237"/>
      <c r="ADQ150" s="237"/>
      <c r="ADR150" s="237"/>
      <c r="ADS150" s="237"/>
      <c r="ADT150" s="237"/>
      <c r="ADU150" s="237"/>
      <c r="ADV150" s="237"/>
      <c r="ADW150" s="237"/>
      <c r="ADX150" s="237"/>
      <c r="ADY150" s="237"/>
      <c r="ADZ150" s="237"/>
      <c r="AEA150" s="237"/>
      <c r="AEB150" s="237"/>
      <c r="AEC150" s="237"/>
      <c r="AED150" s="237"/>
      <c r="AEE150" s="237"/>
      <c r="AEF150" s="237"/>
      <c r="AEG150" s="237"/>
      <c r="AEH150" s="237"/>
      <c r="AEI150" s="237"/>
      <c r="AEJ150" s="237"/>
      <c r="AEK150" s="237"/>
      <c r="AEL150" s="237"/>
      <c r="AEM150" s="237"/>
      <c r="AEN150" s="237"/>
      <c r="AEO150" s="237"/>
      <c r="AEP150" s="237"/>
      <c r="AEQ150" s="237"/>
      <c r="AER150" s="237"/>
      <c r="AES150" s="237"/>
      <c r="AET150" s="237"/>
      <c r="AEU150" s="237"/>
      <c r="AEV150" s="237"/>
      <c r="AEW150" s="237"/>
      <c r="AEX150" s="237"/>
      <c r="AEY150" s="237"/>
      <c r="AEZ150" s="237"/>
      <c r="AFA150" s="237"/>
      <c r="AFB150" s="237"/>
      <c r="AFC150" s="237"/>
      <c r="AFD150" s="237"/>
      <c r="AFE150" s="237"/>
      <c r="AFF150" s="237"/>
      <c r="AFG150" s="237"/>
      <c r="AFH150" s="237"/>
      <c r="AFI150" s="237"/>
      <c r="AFJ150" s="237"/>
      <c r="AFK150" s="237"/>
      <c r="AFL150" s="237"/>
      <c r="AFM150" s="237"/>
      <c r="AFN150" s="237"/>
      <c r="AFO150" s="237"/>
      <c r="AFP150" s="237"/>
      <c r="AFQ150" s="237"/>
      <c r="AFR150" s="237"/>
      <c r="AFS150" s="237"/>
      <c r="AFT150" s="237"/>
      <c r="AFU150" s="237"/>
      <c r="AFV150" s="237"/>
      <c r="AFW150" s="237"/>
      <c r="AFX150" s="237"/>
      <c r="AFY150" s="237"/>
      <c r="AFZ150" s="237"/>
      <c r="AGA150" s="237"/>
      <c r="AGB150" s="237"/>
      <c r="AGC150" s="237"/>
      <c r="AGD150" s="237"/>
      <c r="AGE150" s="237"/>
      <c r="AGF150" s="237"/>
      <c r="AGG150" s="237"/>
      <c r="AGH150" s="237"/>
      <c r="AGI150" s="237"/>
      <c r="AGJ150" s="237"/>
      <c r="AGK150" s="237"/>
      <c r="AGL150" s="237"/>
      <c r="AGM150" s="237"/>
      <c r="AGN150" s="237"/>
      <c r="AGO150" s="237"/>
      <c r="AGP150" s="237"/>
      <c r="AGQ150" s="237"/>
      <c r="AGR150" s="237"/>
      <c r="AGS150" s="237"/>
      <c r="AGT150" s="237"/>
      <c r="AGU150" s="237"/>
      <c r="AGV150" s="237"/>
      <c r="AGW150" s="237"/>
      <c r="AGX150" s="237"/>
      <c r="AGY150" s="237"/>
      <c r="AGZ150" s="237"/>
      <c r="AHA150" s="237"/>
      <c r="AHB150" s="237"/>
      <c r="AHC150" s="237"/>
      <c r="AHD150" s="237"/>
      <c r="AHE150" s="237"/>
      <c r="AHF150" s="237"/>
      <c r="AHG150" s="237"/>
      <c r="AHH150" s="237"/>
      <c r="AHI150" s="237"/>
      <c r="AHJ150" s="237"/>
      <c r="AHK150" s="237"/>
      <c r="AHL150" s="237"/>
      <c r="AHM150" s="237"/>
      <c r="AHN150" s="237"/>
      <c r="AHO150" s="237"/>
      <c r="AHP150" s="237"/>
      <c r="AHQ150" s="237"/>
      <c r="AHR150" s="237"/>
      <c r="AHS150" s="237"/>
      <c r="AHT150" s="237"/>
      <c r="AHU150" s="237"/>
      <c r="AHV150" s="237"/>
      <c r="AHW150" s="237"/>
      <c r="AHX150" s="237"/>
      <c r="AHY150" s="237"/>
      <c r="AHZ150" s="237"/>
      <c r="AIA150" s="237"/>
      <c r="AIB150" s="237"/>
      <c r="AIC150" s="237"/>
      <c r="AID150" s="237"/>
      <c r="AIE150" s="237"/>
      <c r="AIF150" s="237"/>
      <c r="AIG150" s="237"/>
      <c r="AIH150" s="237"/>
      <c r="AII150" s="237"/>
      <c r="AIJ150" s="237"/>
      <c r="AIK150" s="237"/>
      <c r="AIL150" s="237"/>
      <c r="AIM150" s="237"/>
      <c r="AIN150" s="237"/>
      <c r="AIO150" s="237"/>
      <c r="AIP150" s="237"/>
      <c r="AIQ150" s="237"/>
      <c r="AIR150" s="237"/>
      <c r="AIS150" s="237"/>
      <c r="AIT150" s="237"/>
      <c r="AIU150" s="237"/>
      <c r="AIV150" s="237"/>
      <c r="AIW150" s="237"/>
      <c r="AIX150" s="237"/>
      <c r="AIY150" s="237"/>
      <c r="AIZ150" s="237"/>
      <c r="AJA150" s="237"/>
      <c r="AJB150" s="237"/>
      <c r="AJC150" s="237"/>
      <c r="AJD150" s="237"/>
      <c r="AJE150" s="237"/>
      <c r="AJF150" s="237"/>
      <c r="AJG150" s="237"/>
      <c r="AJH150" s="237"/>
      <c r="AJI150" s="237"/>
      <c r="AJJ150" s="237"/>
      <c r="AJK150" s="237"/>
      <c r="AJL150" s="237"/>
      <c r="AJM150" s="237"/>
      <c r="AJN150" s="237"/>
      <c r="AJO150" s="237"/>
      <c r="AJP150" s="237"/>
      <c r="AJQ150" s="237"/>
      <c r="AJR150" s="237"/>
      <c r="AJS150" s="237"/>
      <c r="AJT150" s="237"/>
      <c r="AJU150" s="237"/>
      <c r="AJV150" s="237"/>
      <c r="AJW150" s="237"/>
      <c r="AJX150" s="237"/>
      <c r="AJY150" s="237"/>
      <c r="AJZ150" s="237"/>
      <c r="AKA150" s="237"/>
      <c r="AKB150" s="237"/>
      <c r="AKC150" s="237"/>
      <c r="AKD150" s="237"/>
      <c r="AKE150" s="237"/>
      <c r="AKF150" s="237"/>
      <c r="AKG150" s="237"/>
      <c r="AKH150" s="237"/>
      <c r="AKI150" s="237"/>
      <c r="AKJ150" s="237"/>
      <c r="AKK150" s="237"/>
      <c r="AKL150" s="237"/>
      <c r="AKM150" s="237"/>
      <c r="AKN150" s="237"/>
      <c r="AKO150" s="237"/>
      <c r="AKP150" s="237"/>
      <c r="AKQ150" s="237"/>
      <c r="AKR150" s="237"/>
      <c r="AKS150" s="237"/>
      <c r="AKT150" s="237"/>
      <c r="AKU150" s="237"/>
      <c r="AKV150" s="237"/>
      <c r="AKW150" s="237"/>
      <c r="AKX150" s="237"/>
      <c r="AKY150" s="237"/>
      <c r="AKZ150" s="237"/>
      <c r="ALA150" s="237"/>
      <c r="ALB150" s="237"/>
      <c r="ALC150" s="237"/>
      <c r="ALD150" s="237"/>
      <c r="ALE150" s="237"/>
      <c r="ALF150" s="237"/>
      <c r="ALG150" s="237"/>
      <c r="ALH150" s="237"/>
      <c r="ALI150" s="237"/>
      <c r="ALJ150" s="237"/>
      <c r="ALK150" s="237"/>
      <c r="ALL150" s="237"/>
      <c r="ALM150" s="237"/>
      <c r="ALN150" s="237"/>
      <c r="ALO150" s="237"/>
      <c r="ALP150" s="237"/>
      <c r="ALQ150" s="237"/>
      <c r="ALR150" s="237"/>
      <c r="ALS150" s="237"/>
      <c r="ALT150" s="237"/>
      <c r="ALU150" s="237"/>
      <c r="ALV150" s="237"/>
      <c r="ALW150" s="237"/>
      <c r="ALX150" s="237"/>
      <c r="ALY150" s="237"/>
      <c r="ALZ150" s="237"/>
      <c r="AMA150" s="237"/>
      <c r="AMB150" s="237"/>
      <c r="AMC150" s="237"/>
      <c r="AMD150" s="237"/>
      <c r="AME150" s="237"/>
      <c r="AMF150" s="237"/>
      <c r="AMG150" s="237"/>
      <c r="AMH150" s="237"/>
      <c r="AMI150" s="237"/>
      <c r="AMJ150" s="237"/>
      <c r="AMK150" s="237"/>
      <c r="AML150" s="237"/>
      <c r="AMM150" s="237"/>
    </row>
    <row r="151" spans="1:1027" s="238" customFormat="1" ht="12.75" hidden="1" customHeight="1">
      <c r="A151" s="349"/>
      <c r="B151" s="349"/>
      <c r="C151" s="400" t="s">
        <v>136</v>
      </c>
      <c r="D151" s="228" t="s">
        <v>12</v>
      </c>
      <c r="E151" s="228"/>
      <c r="F151" s="229"/>
      <c r="G151" s="229"/>
      <c r="H151" s="277"/>
      <c r="I151" s="229"/>
      <c r="J151" s="230"/>
      <c r="K151" s="231" t="s">
        <v>22</v>
      </c>
      <c r="L151" s="231"/>
      <c r="M151" s="232"/>
      <c r="N151" s="419"/>
      <c r="O151" s="233"/>
      <c r="P151" s="234"/>
      <c r="Q151" s="234"/>
      <c r="R151" s="234"/>
      <c r="S151" s="234"/>
      <c r="T151" s="234"/>
      <c r="U151" s="234"/>
      <c r="V151" s="234"/>
      <c r="W151" s="234"/>
      <c r="X151" s="234"/>
      <c r="Y151" s="234"/>
      <c r="Z151" s="234"/>
      <c r="AA151" s="234"/>
      <c r="AB151" s="234"/>
      <c r="AC151" s="234"/>
      <c r="AD151" s="234"/>
      <c r="AE151" s="234"/>
      <c r="AF151" s="234"/>
      <c r="AG151" s="234"/>
      <c r="AH151" s="234"/>
      <c r="AI151" s="234"/>
      <c r="AJ151" s="234"/>
      <c r="AK151" s="234"/>
      <c r="AL151" s="234"/>
      <c r="AM151" s="234"/>
      <c r="AN151" s="234"/>
      <c r="AO151" s="234"/>
      <c r="AP151" s="234"/>
      <c r="AQ151" s="234"/>
      <c r="AR151" s="234"/>
      <c r="AS151" s="234"/>
      <c r="AT151" s="234"/>
      <c r="AU151" s="234"/>
      <c r="AV151" s="234"/>
      <c r="AW151" s="234"/>
      <c r="AX151" s="234"/>
      <c r="AY151" s="234"/>
      <c r="AZ151" s="234"/>
      <c r="BA151" s="234"/>
      <c r="BB151" s="231"/>
      <c r="BC151" s="231"/>
      <c r="BD151" s="231"/>
      <c r="BE151" s="231"/>
      <c r="BF151" s="231"/>
      <c r="BG151" s="231"/>
      <c r="BH151" s="231"/>
      <c r="BI151" s="231"/>
      <c r="BJ151" s="231"/>
      <c r="BK151" s="231"/>
      <c r="BL151" s="231"/>
      <c r="BM151" s="231"/>
      <c r="BN151" s="231"/>
      <c r="BO151" s="231"/>
      <c r="BP151" s="231"/>
      <c r="BQ151" s="231"/>
      <c r="BR151" s="231"/>
      <c r="BS151" s="231"/>
      <c r="BT151" s="231"/>
      <c r="BU151" s="231"/>
      <c r="BV151" s="231"/>
      <c r="BW151" s="231"/>
      <c r="BX151" s="235"/>
      <c r="BY151" s="235"/>
      <c r="BZ151" s="235"/>
      <c r="CA151" s="235"/>
      <c r="CB151" s="235"/>
      <c r="CC151" s="235"/>
      <c r="CD151" s="235"/>
      <c r="CE151" s="236"/>
      <c r="CF151" s="236"/>
      <c r="CG151" s="236"/>
      <c r="CH151" s="236"/>
      <c r="CI151" s="236"/>
      <c r="CJ151" s="236"/>
      <c r="CK151" s="236"/>
      <c r="CL151" s="236"/>
      <c r="CM151" s="236"/>
      <c r="CN151" s="236"/>
      <c r="CO151" s="236"/>
      <c r="CP151" s="236"/>
      <c r="CQ151" s="236"/>
      <c r="CR151" s="236"/>
      <c r="CS151" s="236"/>
      <c r="CT151" s="236"/>
      <c r="CU151" s="236"/>
      <c r="CV151" s="236"/>
      <c r="CW151" s="236"/>
      <c r="CX151" s="236"/>
      <c r="CY151" s="236"/>
      <c r="CZ151" s="236"/>
      <c r="DA151" s="236"/>
      <c r="DB151" s="236"/>
      <c r="DC151" s="236"/>
      <c r="DD151" s="236"/>
      <c r="DE151" s="236"/>
      <c r="DF151" s="236"/>
      <c r="DG151" s="236"/>
      <c r="DH151" s="236"/>
      <c r="DI151" s="236"/>
      <c r="DJ151" s="236"/>
      <c r="DK151" s="236"/>
      <c r="DL151" s="236"/>
      <c r="DM151" s="236"/>
      <c r="DN151" s="236"/>
      <c r="DO151" s="236"/>
      <c r="DP151" s="236"/>
      <c r="DQ151" s="236"/>
      <c r="DR151" s="236"/>
      <c r="DS151" s="236"/>
      <c r="DT151" s="236"/>
      <c r="DU151" s="236"/>
      <c r="DV151" s="236"/>
      <c r="DW151" s="236"/>
      <c r="DX151" s="236"/>
      <c r="DY151" s="236"/>
      <c r="DZ151" s="236"/>
      <c r="EA151" s="236"/>
      <c r="EB151" s="236"/>
      <c r="EC151" s="236"/>
      <c r="ED151" s="236"/>
      <c r="EE151" s="236"/>
      <c r="EF151" s="236"/>
      <c r="EG151" s="236"/>
      <c r="EH151" s="236"/>
      <c r="EI151" s="236"/>
      <c r="EJ151" s="236"/>
      <c r="EK151" s="236"/>
      <c r="EL151" s="236"/>
      <c r="EM151" s="236"/>
      <c r="EN151" s="236"/>
      <c r="EO151" s="236"/>
      <c r="EP151" s="236"/>
      <c r="EQ151" s="236"/>
      <c r="ER151" s="236"/>
      <c r="ES151" s="236"/>
      <c r="ET151" s="236"/>
      <c r="EU151" s="236"/>
      <c r="EV151" s="236"/>
      <c r="EW151" s="236"/>
      <c r="EX151" s="236"/>
      <c r="EY151" s="236"/>
      <c r="EZ151" s="236"/>
      <c r="FA151" s="236"/>
      <c r="FB151" s="236"/>
      <c r="FC151" s="236"/>
      <c r="FD151" s="236"/>
      <c r="FE151" s="236"/>
      <c r="FF151" s="236"/>
      <c r="FG151" s="236"/>
      <c r="FH151" s="236"/>
      <c r="FI151" s="236"/>
      <c r="FJ151" s="236"/>
      <c r="FK151" s="236"/>
      <c r="FL151" s="236"/>
      <c r="FM151" s="236"/>
      <c r="FN151" s="236"/>
      <c r="FO151" s="236"/>
      <c r="FP151" s="236"/>
      <c r="FQ151" s="236"/>
      <c r="FR151" s="236"/>
      <c r="FS151" s="236"/>
      <c r="FT151" s="236"/>
      <c r="FU151" s="236"/>
      <c r="FV151" s="236"/>
      <c r="FW151" s="236"/>
      <c r="FX151" s="236"/>
      <c r="FY151" s="236"/>
      <c r="FZ151" s="236"/>
      <c r="GA151" s="236"/>
      <c r="GB151" s="236"/>
      <c r="GC151" s="236"/>
      <c r="GD151" s="236"/>
      <c r="GE151" s="236"/>
      <c r="GF151" s="236"/>
      <c r="GG151" s="236"/>
      <c r="GH151" s="236"/>
      <c r="GI151" s="236"/>
      <c r="GJ151" s="236"/>
      <c r="GK151" s="236"/>
      <c r="GL151" s="236"/>
      <c r="GM151" s="236"/>
      <c r="GN151" s="236"/>
      <c r="GO151" s="236"/>
      <c r="GP151" s="236"/>
      <c r="GQ151" s="236"/>
      <c r="GR151" s="236"/>
      <c r="GS151" s="236"/>
      <c r="GT151" s="236"/>
      <c r="GU151" s="236"/>
      <c r="GV151" s="236"/>
      <c r="GW151" s="236"/>
      <c r="GX151" s="236"/>
      <c r="GY151" s="236"/>
      <c r="GZ151" s="236"/>
      <c r="HA151" s="236"/>
      <c r="HB151" s="236"/>
      <c r="HC151" s="236"/>
      <c r="HD151" s="236"/>
      <c r="HE151" s="236"/>
      <c r="HF151" s="236"/>
      <c r="HG151" s="236"/>
      <c r="HH151" s="236"/>
      <c r="HI151" s="236"/>
      <c r="HJ151" s="236"/>
      <c r="HK151" s="236"/>
      <c r="HL151" s="236"/>
      <c r="HM151" s="236"/>
      <c r="HN151" s="236"/>
      <c r="HO151" s="236"/>
      <c r="HP151" s="236"/>
      <c r="HQ151" s="236"/>
      <c r="HR151" s="236"/>
      <c r="HS151" s="236"/>
      <c r="HT151" s="236"/>
      <c r="HU151" s="236"/>
      <c r="HV151" s="236"/>
      <c r="HW151" s="236"/>
      <c r="HX151" s="236"/>
      <c r="HY151" s="236"/>
      <c r="HZ151" s="236"/>
      <c r="IA151" s="236"/>
      <c r="IB151" s="236"/>
      <c r="IC151" s="236"/>
      <c r="ID151" s="236"/>
      <c r="IE151" s="236"/>
      <c r="IF151" s="236"/>
      <c r="IG151" s="236"/>
      <c r="IH151" s="236"/>
      <c r="II151" s="236"/>
      <c r="IJ151" s="236"/>
      <c r="IK151" s="236"/>
      <c r="IL151" s="236"/>
      <c r="IM151" s="236"/>
      <c r="IN151" s="236"/>
      <c r="IO151" s="236"/>
      <c r="IP151" s="236"/>
      <c r="IQ151" s="236"/>
      <c r="IR151" s="236"/>
      <c r="IS151" s="236"/>
      <c r="IT151" s="236"/>
      <c r="IU151" s="236"/>
      <c r="IV151" s="236"/>
      <c r="IW151" s="236"/>
      <c r="IX151" s="236"/>
      <c r="IY151" s="236"/>
      <c r="IZ151" s="236"/>
      <c r="JA151" s="236"/>
      <c r="JB151" s="236"/>
      <c r="JC151" s="236"/>
      <c r="JD151" s="236"/>
      <c r="JE151" s="236"/>
      <c r="JF151" s="236"/>
      <c r="JG151" s="236"/>
      <c r="JH151" s="236"/>
      <c r="JI151" s="236"/>
      <c r="JJ151" s="236"/>
      <c r="JK151" s="236"/>
      <c r="JL151" s="236"/>
      <c r="JM151" s="236"/>
      <c r="JN151" s="236"/>
      <c r="JO151" s="236"/>
      <c r="JP151" s="236"/>
      <c r="JQ151" s="236"/>
      <c r="JR151" s="236"/>
      <c r="JS151" s="236"/>
      <c r="JT151" s="236"/>
      <c r="JU151" s="236"/>
      <c r="JV151" s="236"/>
      <c r="JW151" s="236"/>
      <c r="JX151" s="236"/>
      <c r="JY151" s="236"/>
      <c r="JZ151" s="236"/>
      <c r="KA151" s="236"/>
      <c r="KB151" s="236"/>
      <c r="KC151" s="236"/>
      <c r="KD151" s="236"/>
      <c r="KE151" s="236"/>
      <c r="KF151" s="236"/>
      <c r="KG151" s="236"/>
      <c r="KH151" s="236"/>
      <c r="KI151" s="236"/>
      <c r="KJ151" s="236"/>
      <c r="KK151" s="236"/>
      <c r="KL151" s="236"/>
      <c r="KM151" s="236"/>
      <c r="KN151" s="236"/>
      <c r="KO151" s="236"/>
      <c r="KP151" s="236"/>
      <c r="KQ151" s="236"/>
      <c r="KR151" s="236"/>
      <c r="KS151" s="236"/>
      <c r="KT151" s="236"/>
      <c r="KU151" s="236"/>
      <c r="KV151" s="236"/>
      <c r="KW151" s="236"/>
      <c r="KX151" s="236"/>
      <c r="KY151" s="236"/>
      <c r="KZ151" s="236"/>
      <c r="LA151" s="236"/>
      <c r="LB151" s="236"/>
      <c r="LC151" s="236"/>
      <c r="LD151" s="236"/>
      <c r="LE151" s="236"/>
      <c r="LF151" s="236"/>
      <c r="LG151" s="236"/>
      <c r="LH151" s="236"/>
      <c r="LI151" s="236"/>
      <c r="LJ151" s="236"/>
      <c r="LK151" s="236"/>
      <c r="LL151" s="236"/>
      <c r="LM151" s="236"/>
      <c r="LN151" s="236"/>
      <c r="LO151" s="236"/>
      <c r="LP151" s="236"/>
      <c r="LQ151" s="236"/>
      <c r="LR151" s="236"/>
      <c r="LS151" s="236"/>
      <c r="LT151" s="236"/>
      <c r="LU151" s="236"/>
      <c r="LV151" s="237"/>
      <c r="LW151" s="237"/>
      <c r="LX151" s="237"/>
      <c r="LY151" s="237"/>
      <c r="LZ151" s="237"/>
      <c r="MA151" s="237"/>
      <c r="MB151" s="237"/>
      <c r="MC151" s="237"/>
      <c r="MD151" s="237"/>
      <c r="ME151" s="237"/>
      <c r="MF151" s="237"/>
      <c r="MG151" s="237"/>
      <c r="MH151" s="237"/>
      <c r="MI151" s="237"/>
      <c r="MJ151" s="237"/>
      <c r="MK151" s="237"/>
      <c r="ML151" s="237"/>
      <c r="MM151" s="237"/>
      <c r="MN151" s="237"/>
      <c r="MO151" s="237"/>
      <c r="MP151" s="237"/>
      <c r="MQ151" s="237"/>
      <c r="MR151" s="237"/>
      <c r="MS151" s="237"/>
      <c r="MT151" s="237"/>
      <c r="MU151" s="237"/>
      <c r="MV151" s="237"/>
      <c r="MW151" s="237"/>
      <c r="MX151" s="237"/>
      <c r="MY151" s="237"/>
      <c r="MZ151" s="237"/>
      <c r="NA151" s="237"/>
      <c r="NB151" s="237"/>
      <c r="NC151" s="237"/>
      <c r="ND151" s="237"/>
      <c r="NE151" s="237"/>
      <c r="NF151" s="237"/>
      <c r="NG151" s="237"/>
      <c r="NH151" s="237"/>
      <c r="NI151" s="237"/>
      <c r="NJ151" s="237"/>
      <c r="NK151" s="237"/>
      <c r="NL151" s="237"/>
      <c r="NM151" s="237"/>
      <c r="NN151" s="237"/>
      <c r="NO151" s="237"/>
      <c r="NP151" s="237"/>
      <c r="NQ151" s="237"/>
      <c r="NR151" s="237"/>
      <c r="NS151" s="237"/>
      <c r="NT151" s="237"/>
      <c r="NU151" s="237"/>
      <c r="NV151" s="237"/>
      <c r="NW151" s="237"/>
      <c r="NX151" s="237"/>
      <c r="NY151" s="237"/>
      <c r="NZ151" s="237"/>
      <c r="OA151" s="237"/>
      <c r="OB151" s="237"/>
      <c r="OC151" s="237"/>
      <c r="OD151" s="237"/>
      <c r="OE151" s="237"/>
      <c r="OF151" s="237"/>
      <c r="OG151" s="237"/>
      <c r="OH151" s="237"/>
      <c r="OI151" s="237"/>
      <c r="OJ151" s="237"/>
      <c r="OK151" s="237"/>
      <c r="OL151" s="237"/>
      <c r="OM151" s="237"/>
      <c r="ON151" s="237"/>
      <c r="OO151" s="237"/>
      <c r="OP151" s="237"/>
      <c r="OQ151" s="237"/>
      <c r="OR151" s="237"/>
      <c r="OS151" s="237"/>
      <c r="OT151" s="237"/>
      <c r="OU151" s="237"/>
      <c r="OV151" s="237"/>
      <c r="OW151" s="237"/>
      <c r="OX151" s="237"/>
      <c r="OY151" s="237"/>
      <c r="OZ151" s="237"/>
      <c r="PA151" s="237"/>
      <c r="PB151" s="237"/>
      <c r="PC151" s="237"/>
      <c r="PD151" s="237"/>
      <c r="PE151" s="237"/>
      <c r="PF151" s="237"/>
      <c r="PG151" s="237"/>
      <c r="PH151" s="237"/>
      <c r="PI151" s="237"/>
      <c r="PJ151" s="237"/>
      <c r="PK151" s="237"/>
      <c r="PL151" s="237"/>
      <c r="PM151" s="237"/>
      <c r="PN151" s="237"/>
      <c r="PO151" s="237"/>
      <c r="PP151" s="237"/>
      <c r="PQ151" s="237"/>
      <c r="PR151" s="237"/>
      <c r="PS151" s="237"/>
      <c r="PT151" s="237"/>
      <c r="PU151" s="237"/>
      <c r="PV151" s="237"/>
      <c r="PW151" s="237"/>
      <c r="PX151" s="237"/>
      <c r="PY151" s="237"/>
      <c r="PZ151" s="237"/>
      <c r="QA151" s="237"/>
      <c r="QB151" s="237"/>
      <c r="QC151" s="237"/>
      <c r="QD151" s="237"/>
      <c r="QE151" s="237"/>
      <c r="QF151" s="237"/>
      <c r="QG151" s="237"/>
      <c r="QH151" s="237"/>
      <c r="QI151" s="237"/>
      <c r="QJ151" s="237"/>
      <c r="QK151" s="237"/>
      <c r="QL151" s="237"/>
      <c r="QM151" s="237"/>
      <c r="QN151" s="237"/>
      <c r="QO151" s="237"/>
      <c r="QP151" s="237"/>
      <c r="QQ151" s="237"/>
      <c r="QR151" s="237"/>
      <c r="QS151" s="237"/>
      <c r="QT151" s="237"/>
      <c r="QU151" s="237"/>
      <c r="QV151" s="237"/>
      <c r="QW151" s="237"/>
      <c r="QX151" s="237"/>
      <c r="QY151" s="237"/>
      <c r="QZ151" s="237"/>
      <c r="RA151" s="237"/>
      <c r="RB151" s="237"/>
      <c r="RC151" s="237"/>
      <c r="RD151" s="237"/>
      <c r="RE151" s="237"/>
      <c r="RF151" s="237"/>
      <c r="RG151" s="237"/>
      <c r="RH151" s="237"/>
      <c r="RI151" s="237"/>
      <c r="RJ151" s="237"/>
      <c r="RK151" s="237"/>
      <c r="RL151" s="237"/>
      <c r="RM151" s="237"/>
      <c r="RN151" s="237"/>
      <c r="RO151" s="237"/>
      <c r="RP151" s="237"/>
      <c r="RQ151" s="237"/>
      <c r="RR151" s="237"/>
      <c r="RS151" s="237"/>
      <c r="RT151" s="237"/>
      <c r="RU151" s="237"/>
      <c r="RV151" s="237"/>
      <c r="RW151" s="237"/>
      <c r="RX151" s="237"/>
      <c r="RY151" s="237"/>
      <c r="RZ151" s="237"/>
      <c r="SA151" s="237"/>
      <c r="SB151" s="237"/>
      <c r="SC151" s="237"/>
      <c r="SD151" s="237"/>
      <c r="SE151" s="237"/>
      <c r="SF151" s="237"/>
      <c r="SG151" s="237"/>
      <c r="SH151" s="237"/>
      <c r="SI151" s="237"/>
      <c r="SJ151" s="237"/>
      <c r="SK151" s="237"/>
      <c r="SL151" s="237"/>
      <c r="SM151" s="237"/>
      <c r="SN151" s="237"/>
      <c r="SO151" s="237"/>
      <c r="SP151" s="237"/>
      <c r="SQ151" s="237"/>
      <c r="SR151" s="237"/>
      <c r="SS151" s="237"/>
      <c r="ST151" s="237"/>
      <c r="SU151" s="237"/>
      <c r="SV151" s="237"/>
      <c r="SW151" s="237"/>
      <c r="SX151" s="237"/>
      <c r="SY151" s="237"/>
      <c r="SZ151" s="237"/>
      <c r="TA151" s="237"/>
      <c r="TB151" s="237"/>
      <c r="TC151" s="237"/>
      <c r="TD151" s="237"/>
      <c r="TE151" s="237"/>
      <c r="TF151" s="237"/>
      <c r="TG151" s="237"/>
      <c r="TH151" s="237"/>
      <c r="TI151" s="237"/>
      <c r="TJ151" s="237"/>
      <c r="TK151" s="237"/>
      <c r="TL151" s="237"/>
      <c r="TM151" s="237"/>
      <c r="TN151" s="237"/>
      <c r="TO151" s="237"/>
      <c r="TP151" s="237"/>
      <c r="TQ151" s="237"/>
      <c r="TR151" s="237"/>
      <c r="TS151" s="237"/>
      <c r="TT151" s="237"/>
      <c r="TU151" s="237"/>
      <c r="TV151" s="237"/>
      <c r="TW151" s="237"/>
      <c r="TX151" s="237"/>
      <c r="TY151" s="237"/>
      <c r="TZ151" s="237"/>
      <c r="UA151" s="237"/>
      <c r="UB151" s="237"/>
      <c r="UC151" s="237"/>
      <c r="UD151" s="237"/>
      <c r="UE151" s="237"/>
      <c r="UF151" s="237"/>
      <c r="UG151" s="237"/>
      <c r="UH151" s="237"/>
      <c r="UI151" s="237"/>
      <c r="UJ151" s="237"/>
      <c r="UK151" s="237"/>
      <c r="UL151" s="237"/>
      <c r="UM151" s="237"/>
      <c r="UN151" s="237"/>
      <c r="UO151" s="237"/>
      <c r="UP151" s="237"/>
      <c r="UQ151" s="237"/>
      <c r="UR151" s="237"/>
      <c r="US151" s="237"/>
      <c r="UT151" s="237"/>
      <c r="UU151" s="237"/>
      <c r="UV151" s="237"/>
      <c r="UW151" s="237"/>
      <c r="UX151" s="237"/>
      <c r="UY151" s="237"/>
      <c r="UZ151" s="237"/>
      <c r="VA151" s="237"/>
      <c r="VB151" s="237"/>
      <c r="VC151" s="237"/>
      <c r="VD151" s="237"/>
      <c r="VE151" s="237"/>
      <c r="VF151" s="237"/>
      <c r="VG151" s="237"/>
      <c r="VH151" s="237"/>
      <c r="VI151" s="237"/>
      <c r="VJ151" s="237"/>
      <c r="VK151" s="237"/>
      <c r="VL151" s="237"/>
      <c r="VM151" s="237"/>
      <c r="VN151" s="237"/>
      <c r="VO151" s="237"/>
      <c r="VP151" s="237"/>
      <c r="VQ151" s="237"/>
      <c r="VR151" s="237"/>
      <c r="VS151" s="237"/>
      <c r="VT151" s="237"/>
      <c r="VU151" s="237"/>
      <c r="VV151" s="237"/>
      <c r="VW151" s="237"/>
      <c r="VX151" s="237"/>
      <c r="VY151" s="237"/>
      <c r="VZ151" s="237"/>
      <c r="WA151" s="237"/>
      <c r="WB151" s="237"/>
      <c r="WC151" s="237"/>
      <c r="WD151" s="237"/>
      <c r="WE151" s="237"/>
      <c r="WF151" s="237"/>
      <c r="WG151" s="237"/>
      <c r="WH151" s="237"/>
      <c r="WI151" s="237"/>
      <c r="WJ151" s="237"/>
      <c r="WK151" s="237"/>
      <c r="WL151" s="237"/>
      <c r="WM151" s="237"/>
      <c r="WN151" s="237"/>
      <c r="WO151" s="237"/>
      <c r="WP151" s="237"/>
      <c r="WQ151" s="237"/>
      <c r="WR151" s="237"/>
      <c r="WS151" s="237"/>
      <c r="WT151" s="237"/>
      <c r="WU151" s="237"/>
      <c r="WV151" s="237"/>
      <c r="WW151" s="237"/>
      <c r="WX151" s="237"/>
      <c r="WY151" s="237"/>
      <c r="WZ151" s="237"/>
      <c r="XA151" s="237"/>
      <c r="XB151" s="237"/>
      <c r="XC151" s="237"/>
      <c r="XD151" s="237"/>
      <c r="XE151" s="237"/>
      <c r="XF151" s="237"/>
      <c r="XG151" s="237"/>
      <c r="XH151" s="237"/>
      <c r="XI151" s="237"/>
      <c r="XJ151" s="237"/>
      <c r="XK151" s="237"/>
      <c r="XL151" s="237"/>
      <c r="XM151" s="237"/>
      <c r="XN151" s="237"/>
      <c r="XO151" s="237"/>
      <c r="XP151" s="237"/>
      <c r="XQ151" s="237"/>
      <c r="XR151" s="237"/>
      <c r="XS151" s="237"/>
      <c r="XT151" s="237"/>
      <c r="XU151" s="237"/>
      <c r="XV151" s="237"/>
      <c r="XW151" s="237"/>
      <c r="XX151" s="237"/>
      <c r="XY151" s="237"/>
      <c r="XZ151" s="237"/>
      <c r="YA151" s="237"/>
      <c r="YB151" s="237"/>
      <c r="YC151" s="237"/>
      <c r="YD151" s="237"/>
      <c r="YE151" s="237"/>
      <c r="YF151" s="237"/>
      <c r="YG151" s="237"/>
      <c r="YH151" s="237"/>
      <c r="YI151" s="237"/>
      <c r="YJ151" s="237"/>
      <c r="YK151" s="237"/>
      <c r="YL151" s="237"/>
      <c r="YM151" s="237"/>
      <c r="YN151" s="237"/>
      <c r="YO151" s="237"/>
      <c r="YP151" s="237"/>
      <c r="YQ151" s="237"/>
      <c r="YR151" s="237"/>
      <c r="YS151" s="237"/>
      <c r="YT151" s="237"/>
      <c r="YU151" s="237"/>
      <c r="YV151" s="237"/>
      <c r="YW151" s="237"/>
      <c r="YX151" s="237"/>
      <c r="YY151" s="237"/>
      <c r="YZ151" s="237"/>
      <c r="ZA151" s="237"/>
      <c r="ZB151" s="237"/>
      <c r="ZC151" s="237"/>
      <c r="ZD151" s="237"/>
      <c r="ZE151" s="237"/>
      <c r="ZF151" s="237"/>
      <c r="ZG151" s="237"/>
      <c r="ZH151" s="237"/>
      <c r="ZI151" s="237"/>
      <c r="ZJ151" s="237"/>
      <c r="ZK151" s="237"/>
      <c r="ZL151" s="237"/>
      <c r="ZM151" s="237"/>
      <c r="ZN151" s="237"/>
      <c r="ZO151" s="237"/>
      <c r="ZP151" s="237"/>
      <c r="ZQ151" s="237"/>
      <c r="ZR151" s="237"/>
      <c r="ZS151" s="237"/>
      <c r="ZT151" s="237"/>
      <c r="ZU151" s="237"/>
      <c r="ZV151" s="237"/>
      <c r="ZW151" s="237"/>
      <c r="ZX151" s="237"/>
      <c r="ZY151" s="237"/>
      <c r="ZZ151" s="237"/>
      <c r="AAA151" s="237"/>
      <c r="AAB151" s="237"/>
      <c r="AAC151" s="237"/>
      <c r="AAD151" s="237"/>
      <c r="AAE151" s="237"/>
      <c r="AAF151" s="237"/>
      <c r="AAG151" s="237"/>
      <c r="AAH151" s="237"/>
      <c r="AAI151" s="237"/>
      <c r="AAJ151" s="237"/>
      <c r="AAK151" s="237"/>
      <c r="AAL151" s="237"/>
      <c r="AAM151" s="237"/>
      <c r="AAN151" s="237"/>
      <c r="AAO151" s="237"/>
      <c r="AAP151" s="237"/>
      <c r="AAQ151" s="237"/>
      <c r="AAR151" s="237"/>
      <c r="AAS151" s="237"/>
      <c r="AAT151" s="237"/>
      <c r="AAU151" s="237"/>
      <c r="AAV151" s="237"/>
      <c r="AAW151" s="237"/>
      <c r="AAX151" s="237"/>
      <c r="AAY151" s="237"/>
      <c r="AAZ151" s="237"/>
      <c r="ABA151" s="237"/>
      <c r="ABB151" s="237"/>
      <c r="ABC151" s="237"/>
      <c r="ABD151" s="237"/>
      <c r="ABE151" s="237"/>
      <c r="ABF151" s="237"/>
      <c r="ABG151" s="237"/>
      <c r="ABH151" s="237"/>
      <c r="ABI151" s="237"/>
      <c r="ABJ151" s="237"/>
      <c r="ABK151" s="237"/>
      <c r="ABL151" s="237"/>
      <c r="ABM151" s="237"/>
      <c r="ABN151" s="237"/>
      <c r="ABO151" s="237"/>
      <c r="ABP151" s="237"/>
      <c r="ABQ151" s="237"/>
      <c r="ABR151" s="237"/>
      <c r="ABS151" s="237"/>
      <c r="ABT151" s="237"/>
      <c r="ABU151" s="237"/>
      <c r="ABV151" s="237"/>
      <c r="ABW151" s="237"/>
      <c r="ABX151" s="237"/>
      <c r="ABY151" s="237"/>
      <c r="ABZ151" s="237"/>
      <c r="ACA151" s="237"/>
      <c r="ACB151" s="237"/>
      <c r="ACC151" s="237"/>
      <c r="ACD151" s="237"/>
      <c r="ACE151" s="237"/>
      <c r="ACF151" s="237"/>
      <c r="ACG151" s="237"/>
      <c r="ACH151" s="237"/>
      <c r="ACI151" s="237"/>
      <c r="ACJ151" s="237"/>
      <c r="ACK151" s="237"/>
      <c r="ACL151" s="237"/>
      <c r="ACM151" s="237"/>
      <c r="ACN151" s="237"/>
      <c r="ACO151" s="237"/>
      <c r="ACP151" s="237"/>
      <c r="ACQ151" s="237"/>
      <c r="ACR151" s="237"/>
      <c r="ACS151" s="237"/>
      <c r="ACT151" s="237"/>
      <c r="ACU151" s="237"/>
      <c r="ACV151" s="237"/>
      <c r="ACW151" s="237"/>
      <c r="ACX151" s="237"/>
      <c r="ACY151" s="237"/>
      <c r="ACZ151" s="237"/>
      <c r="ADA151" s="237"/>
      <c r="ADB151" s="237"/>
      <c r="ADC151" s="237"/>
      <c r="ADD151" s="237"/>
      <c r="ADE151" s="237"/>
      <c r="ADF151" s="237"/>
      <c r="ADG151" s="237"/>
      <c r="ADH151" s="237"/>
      <c r="ADI151" s="237"/>
      <c r="ADJ151" s="237"/>
      <c r="ADK151" s="237"/>
      <c r="ADL151" s="237"/>
      <c r="ADM151" s="237"/>
      <c r="ADN151" s="237"/>
      <c r="ADO151" s="237"/>
      <c r="ADP151" s="237"/>
      <c r="ADQ151" s="237"/>
      <c r="ADR151" s="237"/>
      <c r="ADS151" s="237"/>
      <c r="ADT151" s="237"/>
      <c r="ADU151" s="237"/>
      <c r="ADV151" s="237"/>
      <c r="ADW151" s="237"/>
      <c r="ADX151" s="237"/>
      <c r="ADY151" s="237"/>
      <c r="ADZ151" s="237"/>
      <c r="AEA151" s="237"/>
      <c r="AEB151" s="237"/>
      <c r="AEC151" s="237"/>
      <c r="AED151" s="237"/>
      <c r="AEE151" s="237"/>
      <c r="AEF151" s="237"/>
      <c r="AEG151" s="237"/>
      <c r="AEH151" s="237"/>
      <c r="AEI151" s="237"/>
      <c r="AEJ151" s="237"/>
      <c r="AEK151" s="237"/>
      <c r="AEL151" s="237"/>
      <c r="AEM151" s="237"/>
      <c r="AEN151" s="237"/>
      <c r="AEO151" s="237"/>
      <c r="AEP151" s="237"/>
      <c r="AEQ151" s="237"/>
      <c r="AER151" s="237"/>
      <c r="AES151" s="237"/>
      <c r="AET151" s="237"/>
      <c r="AEU151" s="237"/>
      <c r="AEV151" s="237"/>
      <c r="AEW151" s="237"/>
      <c r="AEX151" s="237"/>
      <c r="AEY151" s="237"/>
      <c r="AEZ151" s="237"/>
      <c r="AFA151" s="237"/>
      <c r="AFB151" s="237"/>
      <c r="AFC151" s="237"/>
      <c r="AFD151" s="237"/>
      <c r="AFE151" s="237"/>
      <c r="AFF151" s="237"/>
      <c r="AFG151" s="237"/>
      <c r="AFH151" s="237"/>
      <c r="AFI151" s="237"/>
      <c r="AFJ151" s="237"/>
      <c r="AFK151" s="237"/>
      <c r="AFL151" s="237"/>
      <c r="AFM151" s="237"/>
      <c r="AFN151" s="237"/>
      <c r="AFO151" s="237"/>
      <c r="AFP151" s="237"/>
      <c r="AFQ151" s="237"/>
      <c r="AFR151" s="237"/>
      <c r="AFS151" s="237"/>
      <c r="AFT151" s="237"/>
      <c r="AFU151" s="237"/>
      <c r="AFV151" s="237"/>
      <c r="AFW151" s="237"/>
      <c r="AFX151" s="237"/>
      <c r="AFY151" s="237"/>
      <c r="AFZ151" s="237"/>
      <c r="AGA151" s="237"/>
      <c r="AGB151" s="237"/>
      <c r="AGC151" s="237"/>
      <c r="AGD151" s="237"/>
      <c r="AGE151" s="237"/>
      <c r="AGF151" s="237"/>
      <c r="AGG151" s="237"/>
      <c r="AGH151" s="237"/>
      <c r="AGI151" s="237"/>
      <c r="AGJ151" s="237"/>
      <c r="AGK151" s="237"/>
      <c r="AGL151" s="237"/>
      <c r="AGM151" s="237"/>
      <c r="AGN151" s="237"/>
      <c r="AGO151" s="237"/>
      <c r="AGP151" s="237"/>
      <c r="AGQ151" s="237"/>
      <c r="AGR151" s="237"/>
      <c r="AGS151" s="237"/>
      <c r="AGT151" s="237"/>
      <c r="AGU151" s="237"/>
      <c r="AGV151" s="237"/>
      <c r="AGW151" s="237"/>
      <c r="AGX151" s="237"/>
      <c r="AGY151" s="237"/>
      <c r="AGZ151" s="237"/>
      <c r="AHA151" s="237"/>
      <c r="AHB151" s="237"/>
      <c r="AHC151" s="237"/>
      <c r="AHD151" s="237"/>
      <c r="AHE151" s="237"/>
      <c r="AHF151" s="237"/>
      <c r="AHG151" s="237"/>
      <c r="AHH151" s="237"/>
      <c r="AHI151" s="237"/>
      <c r="AHJ151" s="237"/>
      <c r="AHK151" s="237"/>
      <c r="AHL151" s="237"/>
      <c r="AHM151" s="237"/>
      <c r="AHN151" s="237"/>
      <c r="AHO151" s="237"/>
      <c r="AHP151" s="237"/>
      <c r="AHQ151" s="237"/>
      <c r="AHR151" s="237"/>
      <c r="AHS151" s="237"/>
      <c r="AHT151" s="237"/>
      <c r="AHU151" s="237"/>
      <c r="AHV151" s="237"/>
      <c r="AHW151" s="237"/>
      <c r="AHX151" s="237"/>
      <c r="AHY151" s="237"/>
      <c r="AHZ151" s="237"/>
      <c r="AIA151" s="237"/>
      <c r="AIB151" s="237"/>
      <c r="AIC151" s="237"/>
      <c r="AID151" s="237"/>
      <c r="AIE151" s="237"/>
      <c r="AIF151" s="237"/>
      <c r="AIG151" s="237"/>
      <c r="AIH151" s="237"/>
      <c r="AII151" s="237"/>
      <c r="AIJ151" s="237"/>
      <c r="AIK151" s="237"/>
      <c r="AIL151" s="237"/>
      <c r="AIM151" s="237"/>
      <c r="AIN151" s="237"/>
      <c r="AIO151" s="237"/>
      <c r="AIP151" s="237"/>
      <c r="AIQ151" s="237"/>
      <c r="AIR151" s="237"/>
      <c r="AIS151" s="237"/>
      <c r="AIT151" s="237"/>
      <c r="AIU151" s="237"/>
      <c r="AIV151" s="237"/>
      <c r="AIW151" s="237"/>
      <c r="AIX151" s="237"/>
      <c r="AIY151" s="237"/>
      <c r="AIZ151" s="237"/>
      <c r="AJA151" s="237"/>
      <c r="AJB151" s="237"/>
      <c r="AJC151" s="237"/>
      <c r="AJD151" s="237"/>
      <c r="AJE151" s="237"/>
      <c r="AJF151" s="237"/>
      <c r="AJG151" s="237"/>
      <c r="AJH151" s="237"/>
      <c r="AJI151" s="237"/>
      <c r="AJJ151" s="237"/>
      <c r="AJK151" s="237"/>
      <c r="AJL151" s="237"/>
      <c r="AJM151" s="237"/>
      <c r="AJN151" s="237"/>
      <c r="AJO151" s="237"/>
      <c r="AJP151" s="237"/>
      <c r="AJQ151" s="237"/>
      <c r="AJR151" s="237"/>
      <c r="AJS151" s="237"/>
      <c r="AJT151" s="237"/>
      <c r="AJU151" s="237"/>
      <c r="AJV151" s="237"/>
      <c r="AJW151" s="237"/>
      <c r="AJX151" s="237"/>
      <c r="AJY151" s="237"/>
      <c r="AJZ151" s="237"/>
      <c r="AKA151" s="237"/>
      <c r="AKB151" s="237"/>
      <c r="AKC151" s="237"/>
      <c r="AKD151" s="237"/>
      <c r="AKE151" s="237"/>
      <c r="AKF151" s="237"/>
      <c r="AKG151" s="237"/>
      <c r="AKH151" s="237"/>
      <c r="AKI151" s="237"/>
      <c r="AKJ151" s="237"/>
      <c r="AKK151" s="237"/>
      <c r="AKL151" s="237"/>
      <c r="AKM151" s="237"/>
      <c r="AKN151" s="237"/>
      <c r="AKO151" s="237"/>
      <c r="AKP151" s="237"/>
      <c r="AKQ151" s="237"/>
      <c r="AKR151" s="237"/>
      <c r="AKS151" s="237"/>
      <c r="AKT151" s="237"/>
      <c r="AKU151" s="237"/>
      <c r="AKV151" s="237"/>
      <c r="AKW151" s="237"/>
      <c r="AKX151" s="237"/>
      <c r="AKY151" s="237"/>
      <c r="AKZ151" s="237"/>
      <c r="ALA151" s="237"/>
      <c r="ALB151" s="237"/>
      <c r="ALC151" s="237"/>
      <c r="ALD151" s="237"/>
      <c r="ALE151" s="237"/>
      <c r="ALF151" s="237"/>
      <c r="ALG151" s="237"/>
      <c r="ALH151" s="237"/>
      <c r="ALI151" s="237"/>
      <c r="ALJ151" s="237"/>
      <c r="ALK151" s="237"/>
      <c r="ALL151" s="237"/>
      <c r="ALM151" s="237"/>
      <c r="ALN151" s="237"/>
      <c r="ALO151" s="237"/>
      <c r="ALP151" s="237"/>
      <c r="ALQ151" s="237"/>
      <c r="ALR151" s="237"/>
      <c r="ALS151" s="237"/>
      <c r="ALT151" s="237"/>
      <c r="ALU151" s="237"/>
      <c r="ALV151" s="237"/>
      <c r="ALW151" s="237"/>
      <c r="ALX151" s="237"/>
      <c r="ALY151" s="237"/>
      <c r="ALZ151" s="237"/>
      <c r="AMA151" s="237"/>
      <c r="AMB151" s="237"/>
      <c r="AMC151" s="237"/>
      <c r="AMD151" s="237"/>
      <c r="AME151" s="237"/>
      <c r="AMF151" s="237"/>
      <c r="AMG151" s="237"/>
      <c r="AMH151" s="237"/>
      <c r="AMI151" s="237"/>
      <c r="AMJ151" s="237"/>
      <c r="AMK151" s="237"/>
      <c r="AML151" s="237"/>
      <c r="AMM151" s="237"/>
    </row>
    <row r="152" spans="1:1027" s="238" customFormat="1" ht="27" customHeight="1">
      <c r="A152" s="349"/>
      <c r="B152" s="349"/>
      <c r="C152" s="401"/>
      <c r="D152" s="228" t="s">
        <v>15</v>
      </c>
      <c r="E152" s="278" t="s">
        <v>144</v>
      </c>
      <c r="F152" s="279" t="s">
        <v>79</v>
      </c>
      <c r="G152" s="279" t="s">
        <v>73</v>
      </c>
      <c r="H152" s="284" t="s">
        <v>342</v>
      </c>
      <c r="I152" s="229" t="s">
        <v>216</v>
      </c>
      <c r="J152" s="230" t="s">
        <v>21</v>
      </c>
      <c r="K152" s="231" t="s">
        <v>22</v>
      </c>
      <c r="L152" s="231" t="s">
        <v>163</v>
      </c>
      <c r="M152" s="232" t="s">
        <v>220</v>
      </c>
      <c r="N152" s="419"/>
      <c r="O152" s="233">
        <v>-13.157122183045656</v>
      </c>
      <c r="P152" s="234">
        <v>-13.267276486969738</v>
      </c>
      <c r="Q152" s="234">
        <v>-13.383595361607583</v>
      </c>
      <c r="R152" s="234">
        <v>-13.50599151764553</v>
      </c>
      <c r="S152" s="234">
        <v>-13.625782088480134</v>
      </c>
      <c r="T152" s="234">
        <v>-13.746562322390137</v>
      </c>
      <c r="U152" s="234">
        <v>-13.871351014282892</v>
      </c>
      <c r="V152" s="234">
        <v>-13.994127986389465</v>
      </c>
      <c r="W152" s="234">
        <v>-14.117033540644897</v>
      </c>
      <c r="X152" s="234">
        <v>-14.232118287708705</v>
      </c>
      <c r="Y152" s="234">
        <v>-14.355396458101792</v>
      </c>
      <c r="Z152" s="234">
        <v>-14.475093179278796</v>
      </c>
      <c r="AA152" s="234">
        <v>-14.588453799113399</v>
      </c>
      <c r="AB152" s="234">
        <v>-14.707758990715035</v>
      </c>
      <c r="AC152" s="234">
        <v>-14.841560639429529</v>
      </c>
      <c r="AD152" s="234">
        <v>-14.964537060986832</v>
      </c>
      <c r="AE152" s="234">
        <v>-15.089376445361655</v>
      </c>
      <c r="AF152" s="234">
        <v>-15.220973203137646</v>
      </c>
      <c r="AG152" s="234">
        <v>-15.35815346651842</v>
      </c>
      <c r="AH152" s="234">
        <v>-15.692244910470698</v>
      </c>
      <c r="AI152" s="234">
        <v>-15.215524432048291</v>
      </c>
      <c r="AJ152" s="234">
        <v>-14.728535218227291</v>
      </c>
      <c r="AK152" s="234">
        <v>-14.650382516253268</v>
      </c>
      <c r="AL152" s="234">
        <v>-14.785975087115279</v>
      </c>
      <c r="AM152" s="234">
        <v>-14.542474781478582</v>
      </c>
      <c r="AN152" s="234">
        <v>-14.784578407024529</v>
      </c>
      <c r="AO152" s="234">
        <v>-14.784578407024544</v>
      </c>
      <c r="AP152" s="234">
        <v>-14.784578407024535</v>
      </c>
      <c r="AQ152" s="234"/>
      <c r="AR152" s="234"/>
      <c r="AS152" s="234"/>
      <c r="AT152" s="234"/>
      <c r="AU152" s="234"/>
      <c r="AV152" s="234"/>
      <c r="AW152" s="234"/>
      <c r="AX152" s="234"/>
      <c r="AY152" s="234"/>
      <c r="AZ152" s="234"/>
      <c r="BA152" s="234"/>
      <c r="BB152" s="231"/>
      <c r="BC152" s="231"/>
      <c r="BD152" s="231"/>
      <c r="BE152" s="231"/>
      <c r="BF152" s="231"/>
      <c r="BG152" s="231"/>
      <c r="BH152" s="231"/>
      <c r="BI152" s="231"/>
      <c r="BJ152" s="231"/>
      <c r="BK152" s="231"/>
      <c r="BL152" s="231"/>
      <c r="BM152" s="231"/>
      <c r="BN152" s="231"/>
      <c r="BO152" s="231"/>
      <c r="BP152" s="231"/>
      <c r="BQ152" s="231"/>
      <c r="BR152" s="231"/>
      <c r="BS152" s="231"/>
      <c r="BT152" s="231"/>
      <c r="BU152" s="231"/>
      <c r="BV152" s="231"/>
      <c r="BW152" s="231"/>
      <c r="BX152" s="235"/>
      <c r="BY152" s="235"/>
      <c r="BZ152" s="235"/>
      <c r="CA152" s="235"/>
      <c r="CB152" s="235"/>
      <c r="CC152" s="235"/>
      <c r="CD152" s="235"/>
      <c r="CE152" s="236"/>
      <c r="CF152" s="236"/>
      <c r="CG152" s="236"/>
      <c r="CH152" s="236"/>
      <c r="CI152" s="236"/>
      <c r="CJ152" s="236"/>
      <c r="CK152" s="236"/>
      <c r="CL152" s="236"/>
      <c r="CM152" s="236"/>
      <c r="CN152" s="236"/>
      <c r="CO152" s="236"/>
      <c r="CP152" s="236"/>
      <c r="CQ152" s="236"/>
      <c r="CR152" s="236"/>
      <c r="CS152" s="236"/>
      <c r="CT152" s="236"/>
      <c r="CU152" s="236"/>
      <c r="CV152" s="236"/>
      <c r="CW152" s="236"/>
      <c r="CX152" s="236"/>
      <c r="CY152" s="236"/>
      <c r="CZ152" s="236"/>
      <c r="DA152" s="236"/>
      <c r="DB152" s="236"/>
      <c r="DC152" s="236"/>
      <c r="DD152" s="236"/>
      <c r="DE152" s="236"/>
      <c r="DF152" s="236"/>
      <c r="DG152" s="236"/>
      <c r="DH152" s="236"/>
      <c r="DI152" s="236"/>
      <c r="DJ152" s="236"/>
      <c r="DK152" s="236"/>
      <c r="DL152" s="236"/>
      <c r="DM152" s="236"/>
      <c r="DN152" s="236"/>
      <c r="DO152" s="236"/>
      <c r="DP152" s="236"/>
      <c r="DQ152" s="236"/>
      <c r="DR152" s="236"/>
      <c r="DS152" s="236"/>
      <c r="DT152" s="236"/>
      <c r="DU152" s="236"/>
      <c r="DV152" s="236"/>
      <c r="DW152" s="236"/>
      <c r="DX152" s="236"/>
      <c r="DY152" s="236"/>
      <c r="DZ152" s="236"/>
      <c r="EA152" s="236"/>
      <c r="EB152" s="236"/>
      <c r="EC152" s="236"/>
      <c r="ED152" s="236"/>
      <c r="EE152" s="236"/>
      <c r="EF152" s="236"/>
      <c r="EG152" s="236"/>
      <c r="EH152" s="236"/>
      <c r="EI152" s="236"/>
      <c r="EJ152" s="236"/>
      <c r="EK152" s="236"/>
      <c r="EL152" s="236"/>
      <c r="EM152" s="236"/>
      <c r="EN152" s="236"/>
      <c r="EO152" s="236"/>
      <c r="EP152" s="236"/>
      <c r="EQ152" s="236"/>
      <c r="ER152" s="236"/>
      <c r="ES152" s="236"/>
      <c r="ET152" s="236"/>
      <c r="EU152" s="236"/>
      <c r="EV152" s="236"/>
      <c r="EW152" s="236"/>
      <c r="EX152" s="236"/>
      <c r="EY152" s="236"/>
      <c r="EZ152" s="236"/>
      <c r="FA152" s="236"/>
      <c r="FB152" s="236"/>
      <c r="FC152" s="236"/>
      <c r="FD152" s="236"/>
      <c r="FE152" s="236"/>
      <c r="FF152" s="236"/>
      <c r="FG152" s="236"/>
      <c r="FH152" s="236"/>
      <c r="FI152" s="236"/>
      <c r="FJ152" s="236"/>
      <c r="FK152" s="236"/>
      <c r="FL152" s="236"/>
      <c r="FM152" s="236"/>
      <c r="FN152" s="236"/>
      <c r="FO152" s="236"/>
      <c r="FP152" s="236"/>
      <c r="FQ152" s="236"/>
      <c r="FR152" s="236"/>
      <c r="FS152" s="236"/>
      <c r="FT152" s="236"/>
      <c r="FU152" s="236"/>
      <c r="FV152" s="236"/>
      <c r="FW152" s="236"/>
      <c r="FX152" s="236"/>
      <c r="FY152" s="236"/>
      <c r="FZ152" s="236"/>
      <c r="GA152" s="236"/>
      <c r="GB152" s="236"/>
      <c r="GC152" s="236"/>
      <c r="GD152" s="236"/>
      <c r="GE152" s="236"/>
      <c r="GF152" s="236"/>
      <c r="GG152" s="236"/>
      <c r="GH152" s="236"/>
      <c r="GI152" s="236"/>
      <c r="GJ152" s="236"/>
      <c r="GK152" s="236"/>
      <c r="GL152" s="236"/>
      <c r="GM152" s="236"/>
      <c r="GN152" s="236"/>
      <c r="GO152" s="236"/>
      <c r="GP152" s="236"/>
      <c r="GQ152" s="236"/>
      <c r="GR152" s="236"/>
      <c r="GS152" s="236"/>
      <c r="GT152" s="236"/>
      <c r="GU152" s="236"/>
      <c r="GV152" s="236"/>
      <c r="GW152" s="236"/>
      <c r="GX152" s="236"/>
      <c r="GY152" s="236"/>
      <c r="GZ152" s="236"/>
      <c r="HA152" s="236"/>
      <c r="HB152" s="236"/>
      <c r="HC152" s="236"/>
      <c r="HD152" s="236"/>
      <c r="HE152" s="236"/>
      <c r="HF152" s="236"/>
      <c r="HG152" s="236"/>
      <c r="HH152" s="236"/>
      <c r="HI152" s="236"/>
      <c r="HJ152" s="236"/>
      <c r="HK152" s="236"/>
      <c r="HL152" s="236"/>
      <c r="HM152" s="236"/>
      <c r="HN152" s="236"/>
      <c r="HO152" s="236"/>
      <c r="HP152" s="236"/>
      <c r="HQ152" s="236"/>
      <c r="HR152" s="236"/>
      <c r="HS152" s="236"/>
      <c r="HT152" s="236"/>
      <c r="HU152" s="236"/>
      <c r="HV152" s="236"/>
      <c r="HW152" s="236"/>
      <c r="HX152" s="236"/>
      <c r="HY152" s="236"/>
      <c r="HZ152" s="236"/>
      <c r="IA152" s="236"/>
      <c r="IB152" s="236"/>
      <c r="IC152" s="236"/>
      <c r="ID152" s="236"/>
      <c r="IE152" s="236"/>
      <c r="IF152" s="236"/>
      <c r="IG152" s="236"/>
      <c r="IH152" s="236"/>
      <c r="II152" s="236"/>
      <c r="IJ152" s="236"/>
      <c r="IK152" s="236"/>
      <c r="IL152" s="236"/>
      <c r="IM152" s="236"/>
      <c r="IN152" s="236"/>
      <c r="IO152" s="236"/>
      <c r="IP152" s="236"/>
      <c r="IQ152" s="236"/>
      <c r="IR152" s="236"/>
      <c r="IS152" s="236"/>
      <c r="IT152" s="236"/>
      <c r="IU152" s="236"/>
      <c r="IV152" s="236"/>
      <c r="IW152" s="236"/>
      <c r="IX152" s="236"/>
      <c r="IY152" s="236"/>
      <c r="IZ152" s="236"/>
      <c r="JA152" s="236"/>
      <c r="JB152" s="236"/>
      <c r="JC152" s="236"/>
      <c r="JD152" s="236"/>
      <c r="JE152" s="236"/>
      <c r="JF152" s="236"/>
      <c r="JG152" s="236"/>
      <c r="JH152" s="236"/>
      <c r="JI152" s="236"/>
      <c r="JJ152" s="236"/>
      <c r="JK152" s="236"/>
      <c r="JL152" s="236"/>
      <c r="JM152" s="236"/>
      <c r="JN152" s="236"/>
      <c r="JO152" s="236"/>
      <c r="JP152" s="236"/>
      <c r="JQ152" s="236"/>
      <c r="JR152" s="236"/>
      <c r="JS152" s="236"/>
      <c r="JT152" s="236"/>
      <c r="JU152" s="236"/>
      <c r="JV152" s="236"/>
      <c r="JW152" s="236"/>
      <c r="JX152" s="236"/>
      <c r="JY152" s="236"/>
      <c r="JZ152" s="236"/>
      <c r="KA152" s="236"/>
      <c r="KB152" s="236"/>
      <c r="KC152" s="236"/>
      <c r="KD152" s="236"/>
      <c r="KE152" s="236"/>
      <c r="KF152" s="236"/>
      <c r="KG152" s="236"/>
      <c r="KH152" s="236"/>
      <c r="KI152" s="236"/>
      <c r="KJ152" s="236"/>
      <c r="KK152" s="236"/>
      <c r="KL152" s="236"/>
      <c r="KM152" s="236"/>
      <c r="KN152" s="236"/>
      <c r="KO152" s="236"/>
      <c r="KP152" s="236"/>
      <c r="KQ152" s="236"/>
      <c r="KR152" s="236"/>
      <c r="KS152" s="236"/>
      <c r="KT152" s="236"/>
      <c r="KU152" s="236"/>
      <c r="KV152" s="236"/>
      <c r="KW152" s="236"/>
      <c r="KX152" s="236"/>
      <c r="KY152" s="236"/>
      <c r="KZ152" s="236"/>
      <c r="LA152" s="236"/>
      <c r="LB152" s="236"/>
      <c r="LC152" s="236"/>
      <c r="LD152" s="236"/>
      <c r="LE152" s="236"/>
      <c r="LF152" s="236"/>
      <c r="LG152" s="236"/>
      <c r="LH152" s="236"/>
      <c r="LI152" s="236"/>
      <c r="LJ152" s="236"/>
      <c r="LK152" s="236"/>
      <c r="LL152" s="236"/>
      <c r="LM152" s="236"/>
      <c r="LN152" s="236"/>
      <c r="LO152" s="236"/>
      <c r="LP152" s="236"/>
      <c r="LQ152" s="236"/>
      <c r="LR152" s="236"/>
      <c r="LS152" s="236"/>
      <c r="LT152" s="236"/>
      <c r="LU152" s="236"/>
      <c r="LV152" s="237"/>
      <c r="LW152" s="237"/>
      <c r="LX152" s="237"/>
      <c r="LY152" s="237"/>
      <c r="LZ152" s="237"/>
      <c r="MA152" s="237"/>
      <c r="MB152" s="237"/>
      <c r="MC152" s="237"/>
      <c r="MD152" s="237"/>
      <c r="ME152" s="237"/>
      <c r="MF152" s="237"/>
      <c r="MG152" s="237"/>
      <c r="MH152" s="237"/>
      <c r="MI152" s="237"/>
      <c r="MJ152" s="237"/>
      <c r="MK152" s="237"/>
      <c r="ML152" s="237"/>
      <c r="MM152" s="237"/>
      <c r="MN152" s="237"/>
      <c r="MO152" s="237"/>
      <c r="MP152" s="237"/>
      <c r="MQ152" s="237"/>
      <c r="MR152" s="237"/>
      <c r="MS152" s="237"/>
      <c r="MT152" s="237"/>
      <c r="MU152" s="237"/>
      <c r="MV152" s="237"/>
      <c r="MW152" s="237"/>
      <c r="MX152" s="237"/>
      <c r="MY152" s="237"/>
      <c r="MZ152" s="237"/>
      <c r="NA152" s="237"/>
      <c r="NB152" s="237"/>
      <c r="NC152" s="237"/>
      <c r="ND152" s="237"/>
      <c r="NE152" s="237"/>
      <c r="NF152" s="237"/>
      <c r="NG152" s="237"/>
      <c r="NH152" s="237"/>
      <c r="NI152" s="237"/>
      <c r="NJ152" s="237"/>
      <c r="NK152" s="237"/>
      <c r="NL152" s="237"/>
      <c r="NM152" s="237"/>
      <c r="NN152" s="237"/>
      <c r="NO152" s="237"/>
      <c r="NP152" s="237"/>
      <c r="NQ152" s="237"/>
      <c r="NR152" s="237"/>
      <c r="NS152" s="237"/>
      <c r="NT152" s="237"/>
      <c r="NU152" s="237"/>
      <c r="NV152" s="237"/>
      <c r="NW152" s="237"/>
      <c r="NX152" s="237"/>
      <c r="NY152" s="237"/>
      <c r="NZ152" s="237"/>
      <c r="OA152" s="237"/>
      <c r="OB152" s="237"/>
      <c r="OC152" s="237"/>
      <c r="OD152" s="237"/>
      <c r="OE152" s="237"/>
      <c r="OF152" s="237"/>
      <c r="OG152" s="237"/>
      <c r="OH152" s="237"/>
      <c r="OI152" s="237"/>
      <c r="OJ152" s="237"/>
      <c r="OK152" s="237"/>
      <c r="OL152" s="237"/>
      <c r="OM152" s="237"/>
      <c r="ON152" s="237"/>
      <c r="OO152" s="237"/>
      <c r="OP152" s="237"/>
      <c r="OQ152" s="237"/>
      <c r="OR152" s="237"/>
      <c r="OS152" s="237"/>
      <c r="OT152" s="237"/>
      <c r="OU152" s="237"/>
      <c r="OV152" s="237"/>
      <c r="OW152" s="237"/>
      <c r="OX152" s="237"/>
      <c r="OY152" s="237"/>
      <c r="OZ152" s="237"/>
      <c r="PA152" s="237"/>
      <c r="PB152" s="237"/>
      <c r="PC152" s="237"/>
      <c r="PD152" s="237"/>
      <c r="PE152" s="237"/>
      <c r="PF152" s="237"/>
      <c r="PG152" s="237"/>
      <c r="PH152" s="237"/>
      <c r="PI152" s="237"/>
      <c r="PJ152" s="237"/>
      <c r="PK152" s="237"/>
      <c r="PL152" s="237"/>
      <c r="PM152" s="237"/>
      <c r="PN152" s="237"/>
      <c r="PO152" s="237"/>
      <c r="PP152" s="237"/>
      <c r="PQ152" s="237"/>
      <c r="PR152" s="237"/>
      <c r="PS152" s="237"/>
      <c r="PT152" s="237"/>
      <c r="PU152" s="237"/>
      <c r="PV152" s="237"/>
      <c r="PW152" s="237"/>
      <c r="PX152" s="237"/>
      <c r="PY152" s="237"/>
      <c r="PZ152" s="237"/>
      <c r="QA152" s="237"/>
      <c r="QB152" s="237"/>
      <c r="QC152" s="237"/>
      <c r="QD152" s="237"/>
      <c r="QE152" s="237"/>
      <c r="QF152" s="237"/>
      <c r="QG152" s="237"/>
      <c r="QH152" s="237"/>
      <c r="QI152" s="237"/>
      <c r="QJ152" s="237"/>
      <c r="QK152" s="237"/>
      <c r="QL152" s="237"/>
      <c r="QM152" s="237"/>
      <c r="QN152" s="237"/>
      <c r="QO152" s="237"/>
      <c r="QP152" s="237"/>
      <c r="QQ152" s="237"/>
      <c r="QR152" s="237"/>
      <c r="QS152" s="237"/>
      <c r="QT152" s="237"/>
      <c r="QU152" s="237"/>
      <c r="QV152" s="237"/>
      <c r="QW152" s="237"/>
      <c r="QX152" s="237"/>
      <c r="QY152" s="237"/>
      <c r="QZ152" s="237"/>
      <c r="RA152" s="237"/>
      <c r="RB152" s="237"/>
      <c r="RC152" s="237"/>
      <c r="RD152" s="237"/>
      <c r="RE152" s="237"/>
      <c r="RF152" s="237"/>
      <c r="RG152" s="237"/>
      <c r="RH152" s="237"/>
      <c r="RI152" s="237"/>
      <c r="RJ152" s="237"/>
      <c r="RK152" s="237"/>
      <c r="RL152" s="237"/>
      <c r="RM152" s="237"/>
      <c r="RN152" s="237"/>
      <c r="RO152" s="237"/>
      <c r="RP152" s="237"/>
      <c r="RQ152" s="237"/>
      <c r="RR152" s="237"/>
      <c r="RS152" s="237"/>
      <c r="RT152" s="237"/>
      <c r="RU152" s="237"/>
      <c r="RV152" s="237"/>
      <c r="RW152" s="237"/>
      <c r="RX152" s="237"/>
      <c r="RY152" s="237"/>
      <c r="RZ152" s="237"/>
      <c r="SA152" s="237"/>
      <c r="SB152" s="237"/>
      <c r="SC152" s="237"/>
      <c r="SD152" s="237"/>
      <c r="SE152" s="237"/>
      <c r="SF152" s="237"/>
      <c r="SG152" s="237"/>
      <c r="SH152" s="237"/>
      <c r="SI152" s="237"/>
      <c r="SJ152" s="237"/>
      <c r="SK152" s="237"/>
      <c r="SL152" s="237"/>
      <c r="SM152" s="237"/>
      <c r="SN152" s="237"/>
      <c r="SO152" s="237"/>
      <c r="SP152" s="237"/>
      <c r="SQ152" s="237"/>
      <c r="SR152" s="237"/>
      <c r="SS152" s="237"/>
      <c r="ST152" s="237"/>
      <c r="SU152" s="237"/>
      <c r="SV152" s="237"/>
      <c r="SW152" s="237"/>
      <c r="SX152" s="237"/>
      <c r="SY152" s="237"/>
      <c r="SZ152" s="237"/>
      <c r="TA152" s="237"/>
      <c r="TB152" s="237"/>
      <c r="TC152" s="237"/>
      <c r="TD152" s="237"/>
      <c r="TE152" s="237"/>
      <c r="TF152" s="237"/>
      <c r="TG152" s="237"/>
      <c r="TH152" s="237"/>
      <c r="TI152" s="237"/>
      <c r="TJ152" s="237"/>
      <c r="TK152" s="237"/>
      <c r="TL152" s="237"/>
      <c r="TM152" s="237"/>
      <c r="TN152" s="237"/>
      <c r="TO152" s="237"/>
      <c r="TP152" s="237"/>
      <c r="TQ152" s="237"/>
      <c r="TR152" s="237"/>
      <c r="TS152" s="237"/>
      <c r="TT152" s="237"/>
      <c r="TU152" s="237"/>
      <c r="TV152" s="237"/>
      <c r="TW152" s="237"/>
      <c r="TX152" s="237"/>
      <c r="TY152" s="237"/>
      <c r="TZ152" s="237"/>
      <c r="UA152" s="237"/>
      <c r="UB152" s="237"/>
      <c r="UC152" s="237"/>
      <c r="UD152" s="237"/>
      <c r="UE152" s="237"/>
      <c r="UF152" s="237"/>
      <c r="UG152" s="237"/>
      <c r="UH152" s="237"/>
      <c r="UI152" s="237"/>
      <c r="UJ152" s="237"/>
      <c r="UK152" s="237"/>
      <c r="UL152" s="237"/>
      <c r="UM152" s="237"/>
      <c r="UN152" s="237"/>
      <c r="UO152" s="237"/>
      <c r="UP152" s="237"/>
      <c r="UQ152" s="237"/>
      <c r="UR152" s="237"/>
      <c r="US152" s="237"/>
      <c r="UT152" s="237"/>
      <c r="UU152" s="237"/>
      <c r="UV152" s="237"/>
      <c r="UW152" s="237"/>
      <c r="UX152" s="237"/>
      <c r="UY152" s="237"/>
      <c r="UZ152" s="237"/>
      <c r="VA152" s="237"/>
      <c r="VB152" s="237"/>
      <c r="VC152" s="237"/>
      <c r="VD152" s="237"/>
      <c r="VE152" s="237"/>
      <c r="VF152" s="237"/>
      <c r="VG152" s="237"/>
      <c r="VH152" s="237"/>
      <c r="VI152" s="237"/>
      <c r="VJ152" s="237"/>
      <c r="VK152" s="237"/>
      <c r="VL152" s="237"/>
      <c r="VM152" s="237"/>
      <c r="VN152" s="237"/>
      <c r="VO152" s="237"/>
      <c r="VP152" s="237"/>
      <c r="VQ152" s="237"/>
      <c r="VR152" s="237"/>
      <c r="VS152" s="237"/>
      <c r="VT152" s="237"/>
      <c r="VU152" s="237"/>
      <c r="VV152" s="237"/>
      <c r="VW152" s="237"/>
      <c r="VX152" s="237"/>
      <c r="VY152" s="237"/>
      <c r="VZ152" s="237"/>
      <c r="WA152" s="237"/>
      <c r="WB152" s="237"/>
      <c r="WC152" s="237"/>
      <c r="WD152" s="237"/>
      <c r="WE152" s="237"/>
      <c r="WF152" s="237"/>
      <c r="WG152" s="237"/>
      <c r="WH152" s="237"/>
      <c r="WI152" s="237"/>
      <c r="WJ152" s="237"/>
      <c r="WK152" s="237"/>
      <c r="WL152" s="237"/>
      <c r="WM152" s="237"/>
      <c r="WN152" s="237"/>
      <c r="WO152" s="237"/>
      <c r="WP152" s="237"/>
      <c r="WQ152" s="237"/>
      <c r="WR152" s="237"/>
      <c r="WS152" s="237"/>
      <c r="WT152" s="237"/>
      <c r="WU152" s="237"/>
      <c r="WV152" s="237"/>
      <c r="WW152" s="237"/>
      <c r="WX152" s="237"/>
      <c r="WY152" s="237"/>
      <c r="WZ152" s="237"/>
      <c r="XA152" s="237"/>
      <c r="XB152" s="237"/>
      <c r="XC152" s="237"/>
      <c r="XD152" s="237"/>
      <c r="XE152" s="237"/>
      <c r="XF152" s="237"/>
      <c r="XG152" s="237"/>
      <c r="XH152" s="237"/>
      <c r="XI152" s="237"/>
      <c r="XJ152" s="237"/>
      <c r="XK152" s="237"/>
      <c r="XL152" s="237"/>
      <c r="XM152" s="237"/>
      <c r="XN152" s="237"/>
      <c r="XO152" s="237"/>
      <c r="XP152" s="237"/>
      <c r="XQ152" s="237"/>
      <c r="XR152" s="237"/>
      <c r="XS152" s="237"/>
      <c r="XT152" s="237"/>
      <c r="XU152" s="237"/>
      <c r="XV152" s="237"/>
      <c r="XW152" s="237"/>
      <c r="XX152" s="237"/>
      <c r="XY152" s="237"/>
      <c r="XZ152" s="237"/>
      <c r="YA152" s="237"/>
      <c r="YB152" s="237"/>
      <c r="YC152" s="237"/>
      <c r="YD152" s="237"/>
      <c r="YE152" s="237"/>
      <c r="YF152" s="237"/>
      <c r="YG152" s="237"/>
      <c r="YH152" s="237"/>
      <c r="YI152" s="237"/>
      <c r="YJ152" s="237"/>
      <c r="YK152" s="237"/>
      <c r="YL152" s="237"/>
      <c r="YM152" s="237"/>
      <c r="YN152" s="237"/>
      <c r="YO152" s="237"/>
      <c r="YP152" s="237"/>
      <c r="YQ152" s="237"/>
      <c r="YR152" s="237"/>
      <c r="YS152" s="237"/>
      <c r="YT152" s="237"/>
      <c r="YU152" s="237"/>
      <c r="YV152" s="237"/>
      <c r="YW152" s="237"/>
      <c r="YX152" s="237"/>
      <c r="YY152" s="237"/>
      <c r="YZ152" s="237"/>
      <c r="ZA152" s="237"/>
      <c r="ZB152" s="237"/>
      <c r="ZC152" s="237"/>
      <c r="ZD152" s="237"/>
      <c r="ZE152" s="237"/>
      <c r="ZF152" s="237"/>
      <c r="ZG152" s="237"/>
      <c r="ZH152" s="237"/>
      <c r="ZI152" s="237"/>
      <c r="ZJ152" s="237"/>
      <c r="ZK152" s="237"/>
      <c r="ZL152" s="237"/>
      <c r="ZM152" s="237"/>
      <c r="ZN152" s="237"/>
      <c r="ZO152" s="237"/>
      <c r="ZP152" s="237"/>
      <c r="ZQ152" s="237"/>
      <c r="ZR152" s="237"/>
      <c r="ZS152" s="237"/>
      <c r="ZT152" s="237"/>
      <c r="ZU152" s="237"/>
      <c r="ZV152" s="237"/>
      <c r="ZW152" s="237"/>
      <c r="ZX152" s="237"/>
      <c r="ZY152" s="237"/>
      <c r="ZZ152" s="237"/>
      <c r="AAA152" s="237"/>
      <c r="AAB152" s="237"/>
      <c r="AAC152" s="237"/>
      <c r="AAD152" s="237"/>
      <c r="AAE152" s="237"/>
      <c r="AAF152" s="237"/>
      <c r="AAG152" s="237"/>
      <c r="AAH152" s="237"/>
      <c r="AAI152" s="237"/>
      <c r="AAJ152" s="237"/>
      <c r="AAK152" s="237"/>
      <c r="AAL152" s="237"/>
      <c r="AAM152" s="237"/>
      <c r="AAN152" s="237"/>
      <c r="AAO152" s="237"/>
      <c r="AAP152" s="237"/>
      <c r="AAQ152" s="237"/>
      <c r="AAR152" s="237"/>
      <c r="AAS152" s="237"/>
      <c r="AAT152" s="237"/>
      <c r="AAU152" s="237"/>
      <c r="AAV152" s="237"/>
      <c r="AAW152" s="237"/>
      <c r="AAX152" s="237"/>
      <c r="AAY152" s="237"/>
      <c r="AAZ152" s="237"/>
      <c r="ABA152" s="237"/>
      <c r="ABB152" s="237"/>
      <c r="ABC152" s="237"/>
      <c r="ABD152" s="237"/>
      <c r="ABE152" s="237"/>
      <c r="ABF152" s="237"/>
      <c r="ABG152" s="237"/>
      <c r="ABH152" s="237"/>
      <c r="ABI152" s="237"/>
      <c r="ABJ152" s="237"/>
      <c r="ABK152" s="237"/>
      <c r="ABL152" s="237"/>
      <c r="ABM152" s="237"/>
      <c r="ABN152" s="237"/>
      <c r="ABO152" s="237"/>
      <c r="ABP152" s="237"/>
      <c r="ABQ152" s="237"/>
      <c r="ABR152" s="237"/>
      <c r="ABS152" s="237"/>
      <c r="ABT152" s="237"/>
      <c r="ABU152" s="237"/>
      <c r="ABV152" s="237"/>
      <c r="ABW152" s="237"/>
      <c r="ABX152" s="237"/>
      <c r="ABY152" s="237"/>
      <c r="ABZ152" s="237"/>
      <c r="ACA152" s="237"/>
      <c r="ACB152" s="237"/>
      <c r="ACC152" s="237"/>
      <c r="ACD152" s="237"/>
      <c r="ACE152" s="237"/>
      <c r="ACF152" s="237"/>
      <c r="ACG152" s="237"/>
      <c r="ACH152" s="237"/>
      <c r="ACI152" s="237"/>
      <c r="ACJ152" s="237"/>
      <c r="ACK152" s="237"/>
      <c r="ACL152" s="237"/>
      <c r="ACM152" s="237"/>
      <c r="ACN152" s="237"/>
      <c r="ACO152" s="237"/>
      <c r="ACP152" s="237"/>
      <c r="ACQ152" s="237"/>
      <c r="ACR152" s="237"/>
      <c r="ACS152" s="237"/>
      <c r="ACT152" s="237"/>
      <c r="ACU152" s="237"/>
      <c r="ACV152" s="237"/>
      <c r="ACW152" s="237"/>
      <c r="ACX152" s="237"/>
      <c r="ACY152" s="237"/>
      <c r="ACZ152" s="237"/>
      <c r="ADA152" s="237"/>
      <c r="ADB152" s="237"/>
      <c r="ADC152" s="237"/>
      <c r="ADD152" s="237"/>
      <c r="ADE152" s="237"/>
      <c r="ADF152" s="237"/>
      <c r="ADG152" s="237"/>
      <c r="ADH152" s="237"/>
      <c r="ADI152" s="237"/>
      <c r="ADJ152" s="237"/>
      <c r="ADK152" s="237"/>
      <c r="ADL152" s="237"/>
      <c r="ADM152" s="237"/>
      <c r="ADN152" s="237"/>
      <c r="ADO152" s="237"/>
      <c r="ADP152" s="237"/>
      <c r="ADQ152" s="237"/>
      <c r="ADR152" s="237"/>
      <c r="ADS152" s="237"/>
      <c r="ADT152" s="237"/>
      <c r="ADU152" s="237"/>
      <c r="ADV152" s="237"/>
      <c r="ADW152" s="237"/>
      <c r="ADX152" s="237"/>
      <c r="ADY152" s="237"/>
      <c r="ADZ152" s="237"/>
      <c r="AEA152" s="237"/>
      <c r="AEB152" s="237"/>
      <c r="AEC152" s="237"/>
      <c r="AED152" s="237"/>
      <c r="AEE152" s="237"/>
      <c r="AEF152" s="237"/>
      <c r="AEG152" s="237"/>
      <c r="AEH152" s="237"/>
      <c r="AEI152" s="237"/>
      <c r="AEJ152" s="237"/>
      <c r="AEK152" s="237"/>
      <c r="AEL152" s="237"/>
      <c r="AEM152" s="237"/>
      <c r="AEN152" s="237"/>
      <c r="AEO152" s="237"/>
      <c r="AEP152" s="237"/>
      <c r="AEQ152" s="237"/>
      <c r="AER152" s="237"/>
      <c r="AES152" s="237"/>
      <c r="AET152" s="237"/>
      <c r="AEU152" s="237"/>
      <c r="AEV152" s="237"/>
      <c r="AEW152" s="237"/>
      <c r="AEX152" s="237"/>
      <c r="AEY152" s="237"/>
      <c r="AEZ152" s="237"/>
      <c r="AFA152" s="237"/>
      <c r="AFB152" s="237"/>
      <c r="AFC152" s="237"/>
      <c r="AFD152" s="237"/>
      <c r="AFE152" s="237"/>
      <c r="AFF152" s="237"/>
      <c r="AFG152" s="237"/>
      <c r="AFH152" s="237"/>
      <c r="AFI152" s="237"/>
      <c r="AFJ152" s="237"/>
      <c r="AFK152" s="237"/>
      <c r="AFL152" s="237"/>
      <c r="AFM152" s="237"/>
      <c r="AFN152" s="237"/>
      <c r="AFO152" s="237"/>
      <c r="AFP152" s="237"/>
      <c r="AFQ152" s="237"/>
      <c r="AFR152" s="237"/>
      <c r="AFS152" s="237"/>
      <c r="AFT152" s="237"/>
      <c r="AFU152" s="237"/>
      <c r="AFV152" s="237"/>
      <c r="AFW152" s="237"/>
      <c r="AFX152" s="237"/>
      <c r="AFY152" s="237"/>
      <c r="AFZ152" s="237"/>
      <c r="AGA152" s="237"/>
      <c r="AGB152" s="237"/>
      <c r="AGC152" s="237"/>
      <c r="AGD152" s="237"/>
      <c r="AGE152" s="237"/>
      <c r="AGF152" s="237"/>
      <c r="AGG152" s="237"/>
      <c r="AGH152" s="237"/>
      <c r="AGI152" s="237"/>
      <c r="AGJ152" s="237"/>
      <c r="AGK152" s="237"/>
      <c r="AGL152" s="237"/>
      <c r="AGM152" s="237"/>
      <c r="AGN152" s="237"/>
      <c r="AGO152" s="237"/>
      <c r="AGP152" s="237"/>
      <c r="AGQ152" s="237"/>
      <c r="AGR152" s="237"/>
      <c r="AGS152" s="237"/>
      <c r="AGT152" s="237"/>
      <c r="AGU152" s="237"/>
      <c r="AGV152" s="237"/>
      <c r="AGW152" s="237"/>
      <c r="AGX152" s="237"/>
      <c r="AGY152" s="237"/>
      <c r="AGZ152" s="237"/>
      <c r="AHA152" s="237"/>
      <c r="AHB152" s="237"/>
      <c r="AHC152" s="237"/>
      <c r="AHD152" s="237"/>
      <c r="AHE152" s="237"/>
      <c r="AHF152" s="237"/>
      <c r="AHG152" s="237"/>
      <c r="AHH152" s="237"/>
      <c r="AHI152" s="237"/>
      <c r="AHJ152" s="237"/>
      <c r="AHK152" s="237"/>
      <c r="AHL152" s="237"/>
      <c r="AHM152" s="237"/>
      <c r="AHN152" s="237"/>
      <c r="AHO152" s="237"/>
      <c r="AHP152" s="237"/>
      <c r="AHQ152" s="237"/>
      <c r="AHR152" s="237"/>
      <c r="AHS152" s="237"/>
      <c r="AHT152" s="237"/>
      <c r="AHU152" s="237"/>
      <c r="AHV152" s="237"/>
      <c r="AHW152" s="237"/>
      <c r="AHX152" s="237"/>
      <c r="AHY152" s="237"/>
      <c r="AHZ152" s="237"/>
      <c r="AIA152" s="237"/>
      <c r="AIB152" s="237"/>
      <c r="AIC152" s="237"/>
      <c r="AID152" s="237"/>
      <c r="AIE152" s="237"/>
      <c r="AIF152" s="237"/>
      <c r="AIG152" s="237"/>
      <c r="AIH152" s="237"/>
      <c r="AII152" s="237"/>
      <c r="AIJ152" s="237"/>
      <c r="AIK152" s="237"/>
      <c r="AIL152" s="237"/>
      <c r="AIM152" s="237"/>
      <c r="AIN152" s="237"/>
      <c r="AIO152" s="237"/>
      <c r="AIP152" s="237"/>
      <c r="AIQ152" s="237"/>
      <c r="AIR152" s="237"/>
      <c r="AIS152" s="237"/>
      <c r="AIT152" s="237"/>
      <c r="AIU152" s="237"/>
      <c r="AIV152" s="237"/>
      <c r="AIW152" s="237"/>
      <c r="AIX152" s="237"/>
      <c r="AIY152" s="237"/>
      <c r="AIZ152" s="237"/>
      <c r="AJA152" s="237"/>
      <c r="AJB152" s="237"/>
      <c r="AJC152" s="237"/>
      <c r="AJD152" s="237"/>
      <c r="AJE152" s="237"/>
      <c r="AJF152" s="237"/>
      <c r="AJG152" s="237"/>
      <c r="AJH152" s="237"/>
      <c r="AJI152" s="237"/>
      <c r="AJJ152" s="237"/>
      <c r="AJK152" s="237"/>
      <c r="AJL152" s="237"/>
      <c r="AJM152" s="237"/>
      <c r="AJN152" s="237"/>
      <c r="AJO152" s="237"/>
      <c r="AJP152" s="237"/>
      <c r="AJQ152" s="237"/>
      <c r="AJR152" s="237"/>
      <c r="AJS152" s="237"/>
      <c r="AJT152" s="237"/>
      <c r="AJU152" s="237"/>
      <c r="AJV152" s="237"/>
      <c r="AJW152" s="237"/>
      <c r="AJX152" s="237"/>
      <c r="AJY152" s="237"/>
      <c r="AJZ152" s="237"/>
      <c r="AKA152" s="237"/>
      <c r="AKB152" s="237"/>
      <c r="AKC152" s="237"/>
      <c r="AKD152" s="237"/>
      <c r="AKE152" s="237"/>
      <c r="AKF152" s="237"/>
      <c r="AKG152" s="237"/>
      <c r="AKH152" s="237"/>
      <c r="AKI152" s="237"/>
      <c r="AKJ152" s="237"/>
      <c r="AKK152" s="237"/>
      <c r="AKL152" s="237"/>
      <c r="AKM152" s="237"/>
      <c r="AKN152" s="237"/>
      <c r="AKO152" s="237"/>
      <c r="AKP152" s="237"/>
      <c r="AKQ152" s="237"/>
      <c r="AKR152" s="237"/>
      <c r="AKS152" s="237"/>
      <c r="AKT152" s="237"/>
      <c r="AKU152" s="237"/>
      <c r="AKV152" s="237"/>
      <c r="AKW152" s="237"/>
      <c r="AKX152" s="237"/>
      <c r="AKY152" s="237"/>
      <c r="AKZ152" s="237"/>
      <c r="ALA152" s="237"/>
      <c r="ALB152" s="237"/>
      <c r="ALC152" s="237"/>
      <c r="ALD152" s="237"/>
      <c r="ALE152" s="237"/>
      <c r="ALF152" s="237"/>
      <c r="ALG152" s="237"/>
      <c r="ALH152" s="237"/>
      <c r="ALI152" s="237"/>
      <c r="ALJ152" s="237"/>
      <c r="ALK152" s="237"/>
      <c r="ALL152" s="237"/>
      <c r="ALM152" s="237"/>
      <c r="ALN152" s="237"/>
      <c r="ALO152" s="237"/>
      <c r="ALP152" s="237"/>
      <c r="ALQ152" s="237"/>
      <c r="ALR152" s="237"/>
      <c r="ALS152" s="237"/>
      <c r="ALT152" s="237"/>
      <c r="ALU152" s="237"/>
      <c r="ALV152" s="237"/>
      <c r="ALW152" s="237"/>
      <c r="ALX152" s="237"/>
      <c r="ALY152" s="237"/>
      <c r="ALZ152" s="237"/>
      <c r="AMA152" s="237"/>
      <c r="AMB152" s="237"/>
      <c r="AMC152" s="237"/>
      <c r="AMD152" s="237"/>
      <c r="AME152" s="237"/>
      <c r="AMF152" s="237"/>
      <c r="AMG152" s="237"/>
      <c r="AMH152" s="237"/>
      <c r="AMI152" s="237"/>
      <c r="AMJ152" s="237"/>
      <c r="AMK152" s="237"/>
      <c r="AML152" s="237"/>
      <c r="AMM152" s="237"/>
    </row>
    <row r="153" spans="1:1027" s="51" customFormat="1" ht="30" hidden="1" customHeight="1">
      <c r="A153" s="349"/>
      <c r="B153" s="349"/>
      <c r="C153" s="321" t="s">
        <v>230</v>
      </c>
      <c r="D153" s="8" t="s">
        <v>12</v>
      </c>
      <c r="E153" s="280" t="s">
        <v>164</v>
      </c>
      <c r="F153" s="281" t="s">
        <v>79</v>
      </c>
      <c r="G153" s="281"/>
      <c r="H153" s="282"/>
      <c r="I153" s="38" t="s">
        <v>216</v>
      </c>
      <c r="J153" s="99" t="s">
        <v>21</v>
      </c>
      <c r="K153" s="34" t="s">
        <v>22</v>
      </c>
      <c r="L153" s="34" t="s">
        <v>163</v>
      </c>
      <c r="M153" s="174" t="s">
        <v>326</v>
      </c>
      <c r="N153" s="419"/>
      <c r="O153" s="189">
        <v>-80.184846721584606</v>
      </c>
      <c r="P153" s="75">
        <v>-82.942372093035488</v>
      </c>
      <c r="Q153" s="75">
        <v>-84.55646315482241</v>
      </c>
      <c r="R153" s="75">
        <v>-81.917093489138537</v>
      </c>
      <c r="S153" s="75">
        <v>-82.167713648632329</v>
      </c>
      <c r="T153" s="75">
        <v>-82.878230783307771</v>
      </c>
      <c r="U153" s="75">
        <v>-77.421820862546696</v>
      </c>
      <c r="V153" s="75">
        <v>-79.027382765251616</v>
      </c>
      <c r="W153" s="75">
        <v>-79.786358931639356</v>
      </c>
      <c r="X153" s="75">
        <v>-141.86508927254974</v>
      </c>
      <c r="Y153" s="75">
        <v>-93.091546508904386</v>
      </c>
      <c r="Z153" s="75">
        <v>-81.567919555895728</v>
      </c>
      <c r="AA153" s="75">
        <v>-73.181835041990141</v>
      </c>
      <c r="AB153" s="75">
        <v>-70.906369520743141</v>
      </c>
      <c r="AC153" s="75">
        <v>-70.175621765698452</v>
      </c>
      <c r="AD153" s="75">
        <v>-69.143910171048006</v>
      </c>
      <c r="AE153" s="75">
        <v>-66.599854963573819</v>
      </c>
      <c r="AF153" s="75">
        <v>-65.640913101890689</v>
      </c>
      <c r="AG153" s="75">
        <v>-63.797539475116807</v>
      </c>
      <c r="AH153" s="75">
        <v>-89.526844131748106</v>
      </c>
      <c r="AI153" s="75">
        <v>-73.693916313198173</v>
      </c>
      <c r="AJ153" s="75">
        <v>-76.352330086132852</v>
      </c>
      <c r="AK153" s="75">
        <v>-72.646100229282325</v>
      </c>
      <c r="AL153" s="75">
        <v>-70.407589296685529</v>
      </c>
      <c r="AM153" s="75">
        <v>-75.720902339263262</v>
      </c>
      <c r="AN153" s="75">
        <v>-73.929271287002749</v>
      </c>
      <c r="AO153" s="75">
        <v>-75.999732295362307</v>
      </c>
      <c r="AP153" s="75">
        <v>-77.959736836780493</v>
      </c>
      <c r="AQ153" s="75"/>
      <c r="AR153" s="75"/>
      <c r="AS153" s="75"/>
      <c r="AT153" s="75"/>
      <c r="AU153" s="75"/>
      <c r="AV153" s="75"/>
      <c r="AW153" s="75"/>
      <c r="AX153" s="75"/>
      <c r="AY153" s="75"/>
      <c r="AZ153" s="75"/>
      <c r="BA153" s="75"/>
      <c r="BB153" s="34"/>
      <c r="BC153" s="34"/>
      <c r="BD153" s="34"/>
      <c r="BE153" s="34"/>
      <c r="BF153" s="34"/>
      <c r="BG153" s="34"/>
      <c r="BH153" s="34"/>
      <c r="BI153" s="34"/>
      <c r="BJ153" s="34"/>
      <c r="BK153" s="34"/>
      <c r="BL153" s="34"/>
      <c r="BM153" s="34"/>
      <c r="BN153" s="34"/>
      <c r="BO153" s="34"/>
      <c r="BP153" s="34"/>
      <c r="BQ153" s="34"/>
      <c r="BR153" s="34"/>
      <c r="BS153" s="34"/>
      <c r="BT153" s="34"/>
      <c r="BU153" s="34"/>
      <c r="BV153" s="34"/>
      <c r="BW153" s="34"/>
      <c r="BX153" s="157"/>
      <c r="BY153" s="157"/>
      <c r="BZ153" s="157"/>
      <c r="CA153" s="157"/>
      <c r="CB153" s="157"/>
      <c r="CC153" s="157"/>
      <c r="CD153" s="157"/>
      <c r="CE153" s="121"/>
      <c r="CF153" s="121"/>
      <c r="CG153" s="121"/>
      <c r="CH153" s="121"/>
      <c r="CI153" s="121"/>
      <c r="CJ153" s="121"/>
      <c r="CK153" s="121"/>
      <c r="CL153" s="121"/>
      <c r="CM153" s="121"/>
      <c r="CN153" s="121"/>
      <c r="CO153" s="121"/>
      <c r="CP153" s="121"/>
      <c r="CQ153" s="121"/>
      <c r="CR153" s="121"/>
      <c r="CS153" s="121"/>
      <c r="CT153" s="121"/>
      <c r="CU153" s="121"/>
      <c r="CV153" s="121"/>
      <c r="CW153" s="121"/>
      <c r="CX153" s="121"/>
      <c r="CY153" s="121"/>
      <c r="CZ153" s="121"/>
      <c r="DA153" s="121"/>
      <c r="DB153" s="121"/>
      <c r="DC153" s="121"/>
      <c r="DD153" s="121"/>
      <c r="DE153" s="121"/>
      <c r="DF153" s="121"/>
      <c r="DG153" s="121"/>
      <c r="DH153" s="121"/>
      <c r="DI153" s="121"/>
      <c r="DJ153" s="121"/>
      <c r="DK153" s="121"/>
      <c r="DL153" s="121"/>
      <c r="DM153" s="121"/>
      <c r="DN153" s="121"/>
      <c r="DO153" s="121"/>
      <c r="DP153" s="121"/>
      <c r="DQ153" s="121"/>
      <c r="DR153" s="121"/>
      <c r="DS153" s="121"/>
      <c r="DT153" s="121"/>
      <c r="DU153" s="121"/>
      <c r="DV153" s="121"/>
      <c r="DW153" s="121"/>
      <c r="DX153" s="121"/>
      <c r="DY153" s="121"/>
      <c r="DZ153" s="121"/>
      <c r="EA153" s="121"/>
      <c r="EB153" s="121"/>
      <c r="EC153" s="121"/>
      <c r="ED153" s="121"/>
      <c r="EE153" s="121"/>
      <c r="EF153" s="121"/>
      <c r="EG153" s="121"/>
      <c r="EH153" s="121"/>
      <c r="EI153" s="121"/>
      <c r="EJ153" s="121"/>
      <c r="EK153" s="121"/>
      <c r="EL153" s="121"/>
      <c r="EM153" s="121"/>
      <c r="EN153" s="121"/>
      <c r="EO153" s="121"/>
      <c r="EP153" s="121"/>
      <c r="EQ153" s="121"/>
      <c r="ER153" s="121"/>
      <c r="ES153" s="121"/>
      <c r="ET153" s="121"/>
      <c r="EU153" s="121"/>
      <c r="EV153" s="121"/>
      <c r="EW153" s="121"/>
      <c r="EX153" s="121"/>
      <c r="EY153" s="121"/>
      <c r="EZ153" s="121"/>
      <c r="FA153" s="121"/>
      <c r="FB153" s="121"/>
      <c r="FC153" s="121"/>
      <c r="FD153" s="121"/>
      <c r="FE153" s="121"/>
      <c r="FF153" s="121"/>
      <c r="FG153" s="121"/>
      <c r="FH153" s="121"/>
      <c r="FI153" s="121"/>
      <c r="FJ153" s="121"/>
      <c r="FK153" s="121"/>
      <c r="FL153" s="121"/>
      <c r="FM153" s="121"/>
      <c r="FN153" s="121"/>
      <c r="FO153" s="121"/>
      <c r="FP153" s="121"/>
      <c r="FQ153" s="121"/>
      <c r="FR153" s="121"/>
      <c r="FS153" s="121"/>
      <c r="FT153" s="121"/>
      <c r="FU153" s="121"/>
      <c r="FV153" s="121"/>
      <c r="FW153" s="121"/>
      <c r="FX153" s="121"/>
      <c r="FY153" s="121"/>
      <c r="FZ153" s="121"/>
      <c r="GA153" s="121"/>
      <c r="GB153" s="121"/>
      <c r="GC153" s="121"/>
      <c r="GD153" s="121"/>
      <c r="GE153" s="121"/>
      <c r="GF153" s="121"/>
      <c r="GG153" s="121"/>
      <c r="GH153" s="121"/>
      <c r="GI153" s="121"/>
      <c r="GJ153" s="121"/>
      <c r="GK153" s="121"/>
      <c r="GL153" s="121"/>
      <c r="GM153" s="121"/>
      <c r="GN153" s="121"/>
      <c r="GO153" s="121"/>
      <c r="GP153" s="121"/>
      <c r="GQ153" s="121"/>
      <c r="GR153" s="121"/>
      <c r="GS153" s="121"/>
      <c r="GT153" s="121"/>
      <c r="GU153" s="121"/>
      <c r="GV153" s="121"/>
      <c r="GW153" s="121"/>
      <c r="GX153" s="121"/>
      <c r="GY153" s="121"/>
      <c r="GZ153" s="121"/>
      <c r="HA153" s="121"/>
      <c r="HB153" s="121"/>
      <c r="HC153" s="121"/>
      <c r="HD153" s="121"/>
      <c r="HE153" s="121"/>
      <c r="HF153" s="121"/>
      <c r="HG153" s="121"/>
      <c r="HH153" s="121"/>
      <c r="HI153" s="121"/>
      <c r="HJ153" s="121"/>
      <c r="HK153" s="121"/>
      <c r="HL153" s="121"/>
      <c r="HM153" s="121"/>
      <c r="HN153" s="121"/>
      <c r="HO153" s="121"/>
      <c r="HP153" s="121"/>
      <c r="HQ153" s="121"/>
      <c r="HR153" s="121"/>
      <c r="HS153" s="121"/>
      <c r="HT153" s="121"/>
      <c r="HU153" s="121"/>
      <c r="HV153" s="121"/>
      <c r="HW153" s="121"/>
      <c r="HX153" s="121"/>
      <c r="HY153" s="121"/>
      <c r="HZ153" s="121"/>
      <c r="IA153" s="121"/>
      <c r="IB153" s="121"/>
      <c r="IC153" s="121"/>
      <c r="ID153" s="121"/>
      <c r="IE153" s="121"/>
      <c r="IF153" s="121"/>
      <c r="IG153" s="121"/>
      <c r="IH153" s="121"/>
      <c r="II153" s="121"/>
      <c r="IJ153" s="121"/>
      <c r="IK153" s="121"/>
      <c r="IL153" s="121"/>
      <c r="IM153" s="121"/>
      <c r="IN153" s="121"/>
      <c r="IO153" s="121"/>
      <c r="IP153" s="121"/>
      <c r="IQ153" s="121"/>
      <c r="IR153" s="121"/>
      <c r="IS153" s="121"/>
      <c r="IT153" s="121"/>
      <c r="IU153" s="121"/>
      <c r="IV153" s="121"/>
      <c r="IW153" s="121"/>
      <c r="IX153" s="121"/>
      <c r="IY153" s="121"/>
      <c r="IZ153" s="121"/>
      <c r="JA153" s="121"/>
      <c r="JB153" s="121"/>
      <c r="JC153" s="121"/>
      <c r="JD153" s="121"/>
      <c r="JE153" s="121"/>
      <c r="JF153" s="121"/>
      <c r="JG153" s="121"/>
      <c r="JH153" s="121"/>
      <c r="JI153" s="121"/>
      <c r="JJ153" s="121"/>
      <c r="JK153" s="121"/>
      <c r="JL153" s="121"/>
      <c r="JM153" s="121"/>
      <c r="JN153" s="121"/>
      <c r="JO153" s="121"/>
      <c r="JP153" s="121"/>
      <c r="JQ153" s="121"/>
      <c r="JR153" s="121"/>
      <c r="JS153" s="121"/>
      <c r="JT153" s="121"/>
      <c r="JU153" s="121"/>
      <c r="JV153" s="121"/>
      <c r="JW153" s="121"/>
      <c r="JX153" s="121"/>
      <c r="JY153" s="121"/>
      <c r="JZ153" s="121"/>
      <c r="KA153" s="121"/>
      <c r="KB153" s="121"/>
      <c r="KC153" s="121"/>
      <c r="KD153" s="121"/>
      <c r="KE153" s="121"/>
      <c r="KF153" s="121"/>
      <c r="KG153" s="121"/>
      <c r="KH153" s="121"/>
      <c r="KI153" s="121"/>
      <c r="KJ153" s="121"/>
      <c r="KK153" s="121"/>
      <c r="KL153" s="121"/>
      <c r="KM153" s="121"/>
      <c r="KN153" s="121"/>
      <c r="KO153" s="121"/>
      <c r="KP153" s="121"/>
      <c r="KQ153" s="121"/>
      <c r="KR153" s="121"/>
      <c r="KS153" s="121"/>
      <c r="KT153" s="121"/>
      <c r="KU153" s="121"/>
      <c r="KV153" s="121"/>
      <c r="KW153" s="121"/>
      <c r="KX153" s="121"/>
      <c r="KY153" s="121"/>
      <c r="KZ153" s="121"/>
      <c r="LA153" s="121"/>
      <c r="LB153" s="121"/>
      <c r="LC153" s="121"/>
      <c r="LD153" s="121"/>
      <c r="LE153" s="121"/>
      <c r="LF153" s="121"/>
      <c r="LG153" s="121"/>
      <c r="LH153" s="121"/>
      <c r="LI153" s="121"/>
      <c r="LJ153" s="121"/>
      <c r="LK153" s="121"/>
      <c r="LL153" s="121"/>
      <c r="LM153" s="121"/>
      <c r="LN153" s="121"/>
      <c r="LO153" s="121"/>
      <c r="LP153" s="121"/>
      <c r="LQ153" s="121"/>
      <c r="LR153" s="121"/>
      <c r="LS153" s="121"/>
      <c r="LT153" s="121"/>
      <c r="LU153" s="121"/>
      <c r="LV153" s="36"/>
      <c r="LW153" s="36"/>
      <c r="LX153" s="36"/>
      <c r="LY153" s="36"/>
      <c r="LZ153" s="36"/>
      <c r="MA153" s="36"/>
      <c r="MB153" s="36"/>
      <c r="MC153" s="36"/>
      <c r="MD153" s="36"/>
      <c r="ME153" s="36"/>
      <c r="MF153" s="36"/>
      <c r="MG153" s="36"/>
      <c r="MH153" s="36"/>
      <c r="MI153" s="36"/>
      <c r="MJ153" s="36"/>
      <c r="MK153" s="36"/>
      <c r="ML153" s="36"/>
      <c r="MM153" s="36"/>
      <c r="MN153" s="36"/>
      <c r="MO153" s="36"/>
      <c r="MP153" s="36"/>
      <c r="MQ153" s="36"/>
      <c r="MR153" s="36"/>
      <c r="MS153" s="36"/>
      <c r="MT153" s="36"/>
      <c r="MU153" s="36"/>
      <c r="MV153" s="36"/>
      <c r="MW153" s="36"/>
      <c r="MX153" s="36"/>
      <c r="MY153" s="36"/>
      <c r="MZ153" s="36"/>
      <c r="NA153" s="36"/>
      <c r="NB153" s="36"/>
      <c r="NC153" s="36"/>
      <c r="ND153" s="36"/>
      <c r="NE153" s="36"/>
      <c r="NF153" s="36"/>
      <c r="NG153" s="36"/>
      <c r="NH153" s="36"/>
      <c r="NI153" s="36"/>
      <c r="NJ153" s="36"/>
      <c r="NK153" s="36"/>
      <c r="NL153" s="36"/>
      <c r="NM153" s="36"/>
      <c r="NN153" s="36"/>
      <c r="NO153" s="36"/>
      <c r="NP153" s="36"/>
      <c r="NQ153" s="36"/>
      <c r="NR153" s="36"/>
      <c r="NS153" s="36"/>
      <c r="NT153" s="36"/>
      <c r="NU153" s="36"/>
      <c r="NV153" s="36"/>
      <c r="NW153" s="36"/>
      <c r="NX153" s="36"/>
      <c r="NY153" s="36"/>
      <c r="NZ153" s="36"/>
      <c r="OA153" s="36"/>
      <c r="OB153" s="36"/>
      <c r="OC153" s="36"/>
      <c r="OD153" s="36"/>
      <c r="OE153" s="36"/>
      <c r="OF153" s="36"/>
      <c r="OG153" s="36"/>
      <c r="OH153" s="36"/>
      <c r="OI153" s="36"/>
      <c r="OJ153" s="36"/>
      <c r="OK153" s="36"/>
      <c r="OL153" s="36"/>
      <c r="OM153" s="36"/>
      <c r="ON153" s="36"/>
      <c r="OO153" s="36"/>
      <c r="OP153" s="36"/>
      <c r="OQ153" s="36"/>
      <c r="OR153" s="36"/>
      <c r="OS153" s="36"/>
      <c r="OT153" s="36"/>
      <c r="OU153" s="36"/>
      <c r="OV153" s="36"/>
      <c r="OW153" s="36"/>
      <c r="OX153" s="36"/>
      <c r="OY153" s="36"/>
      <c r="OZ153" s="36"/>
      <c r="PA153" s="36"/>
      <c r="PB153" s="36"/>
      <c r="PC153" s="36"/>
      <c r="PD153" s="36"/>
      <c r="PE153" s="36"/>
      <c r="PF153" s="36"/>
      <c r="PG153" s="36"/>
      <c r="PH153" s="36"/>
      <c r="PI153" s="36"/>
      <c r="PJ153" s="36"/>
      <c r="PK153" s="36"/>
      <c r="PL153" s="36"/>
      <c r="PM153" s="36"/>
      <c r="PN153" s="36"/>
      <c r="PO153" s="36"/>
      <c r="PP153" s="36"/>
      <c r="PQ153" s="36"/>
      <c r="PR153" s="36"/>
      <c r="PS153" s="36"/>
      <c r="PT153" s="36"/>
      <c r="PU153" s="36"/>
      <c r="PV153" s="36"/>
      <c r="PW153" s="36"/>
      <c r="PX153" s="36"/>
      <c r="PY153" s="36"/>
      <c r="PZ153" s="36"/>
      <c r="QA153" s="36"/>
      <c r="QB153" s="36"/>
      <c r="QC153" s="36"/>
      <c r="QD153" s="36"/>
      <c r="QE153" s="36"/>
      <c r="QF153" s="36"/>
      <c r="QG153" s="36"/>
      <c r="QH153" s="36"/>
      <c r="QI153" s="36"/>
      <c r="QJ153" s="36"/>
      <c r="QK153" s="36"/>
      <c r="QL153" s="36"/>
      <c r="QM153" s="36"/>
      <c r="QN153" s="36"/>
      <c r="QO153" s="36"/>
      <c r="QP153" s="36"/>
      <c r="QQ153" s="36"/>
      <c r="QR153" s="36"/>
      <c r="QS153" s="36"/>
      <c r="QT153" s="36"/>
      <c r="QU153" s="36"/>
      <c r="QV153" s="36"/>
      <c r="QW153" s="36"/>
      <c r="QX153" s="36"/>
      <c r="QY153" s="36"/>
      <c r="QZ153" s="36"/>
      <c r="RA153" s="36"/>
      <c r="RB153" s="36"/>
      <c r="RC153" s="36"/>
      <c r="RD153" s="36"/>
      <c r="RE153" s="36"/>
      <c r="RF153" s="36"/>
      <c r="RG153" s="36"/>
      <c r="RH153" s="36"/>
      <c r="RI153" s="36"/>
      <c r="RJ153" s="36"/>
      <c r="RK153" s="36"/>
      <c r="RL153" s="36"/>
      <c r="RM153" s="36"/>
      <c r="RN153" s="36"/>
      <c r="RO153" s="36"/>
      <c r="RP153" s="36"/>
      <c r="RQ153" s="36"/>
      <c r="RR153" s="36"/>
      <c r="RS153" s="36"/>
      <c r="RT153" s="36"/>
      <c r="RU153" s="36"/>
      <c r="RV153" s="36"/>
      <c r="RW153" s="36"/>
      <c r="RX153" s="36"/>
      <c r="RY153" s="36"/>
      <c r="RZ153" s="36"/>
      <c r="SA153" s="36"/>
      <c r="SB153" s="36"/>
      <c r="SC153" s="36"/>
      <c r="SD153" s="36"/>
      <c r="SE153" s="36"/>
      <c r="SF153" s="36"/>
      <c r="SG153" s="36"/>
      <c r="SH153" s="36"/>
      <c r="SI153" s="36"/>
      <c r="SJ153" s="36"/>
      <c r="SK153" s="36"/>
      <c r="SL153" s="36"/>
      <c r="SM153" s="36"/>
      <c r="SN153" s="36"/>
      <c r="SO153" s="36"/>
      <c r="SP153" s="36"/>
      <c r="SQ153" s="36"/>
      <c r="SR153" s="36"/>
      <c r="SS153" s="36"/>
      <c r="ST153" s="36"/>
      <c r="SU153" s="36"/>
      <c r="SV153" s="36"/>
      <c r="SW153" s="36"/>
      <c r="SX153" s="36"/>
      <c r="SY153" s="36"/>
      <c r="SZ153" s="36"/>
      <c r="TA153" s="36"/>
      <c r="TB153" s="36"/>
      <c r="TC153" s="36"/>
      <c r="TD153" s="36"/>
      <c r="TE153" s="36"/>
      <c r="TF153" s="36"/>
      <c r="TG153" s="36"/>
      <c r="TH153" s="36"/>
      <c r="TI153" s="36"/>
      <c r="TJ153" s="36"/>
      <c r="TK153" s="36"/>
      <c r="TL153" s="36"/>
      <c r="TM153" s="36"/>
      <c r="TN153" s="36"/>
      <c r="TO153" s="36"/>
      <c r="TP153" s="36"/>
      <c r="TQ153" s="36"/>
      <c r="TR153" s="36"/>
      <c r="TS153" s="36"/>
      <c r="TT153" s="36"/>
      <c r="TU153" s="36"/>
      <c r="TV153" s="36"/>
      <c r="TW153" s="36"/>
      <c r="TX153" s="36"/>
      <c r="TY153" s="36"/>
      <c r="TZ153" s="36"/>
      <c r="UA153" s="36"/>
      <c r="UB153" s="36"/>
      <c r="UC153" s="36"/>
      <c r="UD153" s="36"/>
      <c r="UE153" s="36"/>
      <c r="UF153" s="36"/>
      <c r="UG153" s="36"/>
      <c r="UH153" s="36"/>
      <c r="UI153" s="36"/>
      <c r="UJ153" s="36"/>
      <c r="UK153" s="36"/>
      <c r="UL153" s="36"/>
      <c r="UM153" s="36"/>
      <c r="UN153" s="36"/>
      <c r="UO153" s="36"/>
      <c r="UP153" s="36"/>
      <c r="UQ153" s="36"/>
      <c r="UR153" s="36"/>
      <c r="US153" s="36"/>
      <c r="UT153" s="36"/>
      <c r="UU153" s="36"/>
      <c r="UV153" s="36"/>
      <c r="UW153" s="36"/>
      <c r="UX153" s="36"/>
      <c r="UY153" s="36"/>
      <c r="UZ153" s="36"/>
      <c r="VA153" s="36"/>
      <c r="VB153" s="36"/>
      <c r="VC153" s="36"/>
      <c r="VD153" s="36"/>
      <c r="VE153" s="36"/>
      <c r="VF153" s="36"/>
      <c r="VG153" s="36"/>
      <c r="VH153" s="36"/>
      <c r="VI153" s="36"/>
      <c r="VJ153" s="36"/>
      <c r="VK153" s="36"/>
      <c r="VL153" s="36"/>
      <c r="VM153" s="36"/>
      <c r="VN153" s="36"/>
      <c r="VO153" s="36"/>
      <c r="VP153" s="36"/>
      <c r="VQ153" s="36"/>
      <c r="VR153" s="36"/>
      <c r="VS153" s="36"/>
      <c r="VT153" s="36"/>
      <c r="VU153" s="36"/>
      <c r="VV153" s="36"/>
      <c r="VW153" s="36"/>
      <c r="VX153" s="36"/>
      <c r="VY153" s="36"/>
      <c r="VZ153" s="36"/>
      <c r="WA153" s="36"/>
      <c r="WB153" s="36"/>
      <c r="WC153" s="36"/>
      <c r="WD153" s="36"/>
      <c r="WE153" s="36"/>
      <c r="WF153" s="36"/>
      <c r="WG153" s="36"/>
      <c r="WH153" s="36"/>
      <c r="WI153" s="36"/>
      <c r="WJ153" s="36"/>
      <c r="WK153" s="36"/>
      <c r="WL153" s="36"/>
      <c r="WM153" s="36"/>
      <c r="WN153" s="36"/>
      <c r="WO153" s="36"/>
      <c r="WP153" s="36"/>
      <c r="WQ153" s="36"/>
      <c r="WR153" s="36"/>
      <c r="WS153" s="36"/>
      <c r="WT153" s="36"/>
      <c r="WU153" s="36"/>
      <c r="WV153" s="36"/>
      <c r="WW153" s="36"/>
      <c r="WX153" s="36"/>
      <c r="WY153" s="36"/>
      <c r="WZ153" s="36"/>
      <c r="XA153" s="36"/>
      <c r="XB153" s="36"/>
      <c r="XC153" s="36"/>
      <c r="XD153" s="36"/>
      <c r="XE153" s="36"/>
      <c r="XF153" s="36"/>
      <c r="XG153" s="36"/>
      <c r="XH153" s="36"/>
      <c r="XI153" s="36"/>
      <c r="XJ153" s="36"/>
      <c r="XK153" s="36"/>
      <c r="XL153" s="36"/>
      <c r="XM153" s="36"/>
      <c r="XN153" s="36"/>
      <c r="XO153" s="36"/>
      <c r="XP153" s="36"/>
      <c r="XQ153" s="36"/>
      <c r="XR153" s="36"/>
      <c r="XS153" s="36"/>
      <c r="XT153" s="36"/>
      <c r="XU153" s="36"/>
      <c r="XV153" s="36"/>
      <c r="XW153" s="36"/>
      <c r="XX153" s="36"/>
      <c r="XY153" s="36"/>
      <c r="XZ153" s="36"/>
      <c r="YA153" s="36"/>
      <c r="YB153" s="36"/>
      <c r="YC153" s="36"/>
      <c r="YD153" s="36"/>
      <c r="YE153" s="36"/>
      <c r="YF153" s="36"/>
      <c r="YG153" s="36"/>
      <c r="YH153" s="36"/>
      <c r="YI153" s="36"/>
      <c r="YJ153" s="36"/>
      <c r="YK153" s="36"/>
      <c r="YL153" s="36"/>
      <c r="YM153" s="36"/>
      <c r="YN153" s="36"/>
      <c r="YO153" s="36"/>
      <c r="YP153" s="36"/>
      <c r="YQ153" s="36"/>
      <c r="YR153" s="36"/>
      <c r="YS153" s="36"/>
      <c r="YT153" s="36"/>
      <c r="YU153" s="36"/>
      <c r="YV153" s="36"/>
      <c r="YW153" s="36"/>
      <c r="YX153" s="36"/>
      <c r="YY153" s="36"/>
      <c r="YZ153" s="36"/>
      <c r="ZA153" s="36"/>
      <c r="ZB153" s="36"/>
      <c r="ZC153" s="36"/>
      <c r="ZD153" s="36"/>
      <c r="ZE153" s="36"/>
      <c r="ZF153" s="36"/>
      <c r="ZG153" s="36"/>
      <c r="ZH153" s="36"/>
      <c r="ZI153" s="36"/>
      <c r="ZJ153" s="36"/>
      <c r="ZK153" s="36"/>
      <c r="ZL153" s="36"/>
      <c r="ZM153" s="36"/>
      <c r="ZN153" s="36"/>
      <c r="ZO153" s="36"/>
      <c r="ZP153" s="36"/>
      <c r="ZQ153" s="36"/>
      <c r="ZR153" s="36"/>
      <c r="ZS153" s="36"/>
      <c r="ZT153" s="36"/>
      <c r="ZU153" s="36"/>
      <c r="ZV153" s="36"/>
      <c r="ZW153" s="36"/>
      <c r="ZX153" s="36"/>
      <c r="ZY153" s="36"/>
      <c r="ZZ153" s="36"/>
      <c r="AAA153" s="36"/>
      <c r="AAB153" s="36"/>
      <c r="AAC153" s="36"/>
      <c r="AAD153" s="36"/>
      <c r="AAE153" s="36"/>
      <c r="AAF153" s="36"/>
      <c r="AAG153" s="36"/>
      <c r="AAH153" s="36"/>
      <c r="AAI153" s="36"/>
      <c r="AAJ153" s="36"/>
      <c r="AAK153" s="36"/>
      <c r="AAL153" s="36"/>
      <c r="AAM153" s="36"/>
      <c r="AAN153" s="36"/>
      <c r="AAO153" s="36"/>
      <c r="AAP153" s="36"/>
      <c r="AAQ153" s="36"/>
      <c r="AAR153" s="36"/>
      <c r="AAS153" s="36"/>
      <c r="AAT153" s="36"/>
      <c r="AAU153" s="36"/>
      <c r="AAV153" s="36"/>
      <c r="AAW153" s="36"/>
      <c r="AAX153" s="36"/>
      <c r="AAY153" s="36"/>
      <c r="AAZ153" s="36"/>
      <c r="ABA153" s="36"/>
      <c r="ABB153" s="36"/>
      <c r="ABC153" s="36"/>
      <c r="ABD153" s="36"/>
      <c r="ABE153" s="36"/>
      <c r="ABF153" s="36"/>
      <c r="ABG153" s="36"/>
      <c r="ABH153" s="36"/>
      <c r="ABI153" s="36"/>
      <c r="ABJ153" s="36"/>
      <c r="ABK153" s="36"/>
      <c r="ABL153" s="36"/>
      <c r="ABM153" s="36"/>
      <c r="ABN153" s="36"/>
      <c r="ABO153" s="36"/>
      <c r="ABP153" s="36"/>
      <c r="ABQ153" s="36"/>
      <c r="ABR153" s="36"/>
      <c r="ABS153" s="36"/>
      <c r="ABT153" s="36"/>
      <c r="ABU153" s="36"/>
      <c r="ABV153" s="36"/>
      <c r="ABW153" s="36"/>
      <c r="ABX153" s="36"/>
      <c r="ABY153" s="36"/>
      <c r="ABZ153" s="36"/>
      <c r="ACA153" s="36"/>
      <c r="ACB153" s="36"/>
      <c r="ACC153" s="36"/>
      <c r="ACD153" s="36"/>
      <c r="ACE153" s="36"/>
      <c r="ACF153" s="36"/>
      <c r="ACG153" s="36"/>
      <c r="ACH153" s="36"/>
      <c r="ACI153" s="36"/>
      <c r="ACJ153" s="36"/>
      <c r="ACK153" s="36"/>
      <c r="ACL153" s="36"/>
      <c r="ACM153" s="36"/>
      <c r="ACN153" s="36"/>
      <c r="ACO153" s="36"/>
      <c r="ACP153" s="36"/>
      <c r="ACQ153" s="36"/>
      <c r="ACR153" s="36"/>
      <c r="ACS153" s="36"/>
      <c r="ACT153" s="36"/>
      <c r="ACU153" s="36"/>
      <c r="ACV153" s="36"/>
      <c r="ACW153" s="36"/>
      <c r="ACX153" s="36"/>
      <c r="ACY153" s="36"/>
      <c r="ACZ153" s="36"/>
      <c r="ADA153" s="36"/>
      <c r="ADB153" s="36"/>
      <c r="ADC153" s="36"/>
      <c r="ADD153" s="36"/>
      <c r="ADE153" s="36"/>
      <c r="ADF153" s="36"/>
      <c r="ADG153" s="36"/>
      <c r="ADH153" s="36"/>
      <c r="ADI153" s="36"/>
      <c r="ADJ153" s="36"/>
      <c r="ADK153" s="36"/>
      <c r="ADL153" s="36"/>
      <c r="ADM153" s="36"/>
      <c r="ADN153" s="36"/>
      <c r="ADO153" s="36"/>
      <c r="ADP153" s="36"/>
      <c r="ADQ153" s="36"/>
      <c r="ADR153" s="36"/>
      <c r="ADS153" s="36"/>
      <c r="ADT153" s="36"/>
      <c r="ADU153" s="36"/>
      <c r="ADV153" s="36"/>
      <c r="ADW153" s="36"/>
      <c r="ADX153" s="36"/>
      <c r="ADY153" s="36"/>
      <c r="ADZ153" s="36"/>
      <c r="AEA153" s="36"/>
      <c r="AEB153" s="36"/>
      <c r="AEC153" s="36"/>
      <c r="AED153" s="36"/>
      <c r="AEE153" s="36"/>
      <c r="AEF153" s="36"/>
      <c r="AEG153" s="36"/>
      <c r="AEH153" s="36"/>
      <c r="AEI153" s="36"/>
      <c r="AEJ153" s="36"/>
      <c r="AEK153" s="36"/>
      <c r="AEL153" s="36"/>
      <c r="AEM153" s="36"/>
      <c r="AEN153" s="36"/>
      <c r="AEO153" s="36"/>
      <c r="AEP153" s="36"/>
      <c r="AEQ153" s="36"/>
      <c r="AER153" s="36"/>
      <c r="AES153" s="36"/>
      <c r="AET153" s="36"/>
      <c r="AEU153" s="36"/>
      <c r="AEV153" s="36"/>
      <c r="AEW153" s="36"/>
      <c r="AEX153" s="36"/>
      <c r="AEY153" s="36"/>
      <c r="AEZ153" s="36"/>
      <c r="AFA153" s="36"/>
      <c r="AFB153" s="36"/>
      <c r="AFC153" s="36"/>
      <c r="AFD153" s="36"/>
      <c r="AFE153" s="36"/>
      <c r="AFF153" s="36"/>
      <c r="AFG153" s="36"/>
      <c r="AFH153" s="36"/>
      <c r="AFI153" s="36"/>
      <c r="AFJ153" s="36"/>
      <c r="AFK153" s="36"/>
      <c r="AFL153" s="36"/>
      <c r="AFM153" s="36"/>
      <c r="AFN153" s="36"/>
      <c r="AFO153" s="36"/>
      <c r="AFP153" s="36"/>
      <c r="AFQ153" s="36"/>
      <c r="AFR153" s="36"/>
      <c r="AFS153" s="36"/>
      <c r="AFT153" s="36"/>
      <c r="AFU153" s="36"/>
      <c r="AFV153" s="36"/>
      <c r="AFW153" s="36"/>
      <c r="AFX153" s="36"/>
      <c r="AFY153" s="36"/>
      <c r="AFZ153" s="36"/>
      <c r="AGA153" s="36"/>
      <c r="AGB153" s="36"/>
      <c r="AGC153" s="36"/>
      <c r="AGD153" s="36"/>
      <c r="AGE153" s="36"/>
      <c r="AGF153" s="36"/>
      <c r="AGG153" s="36"/>
      <c r="AGH153" s="36"/>
      <c r="AGI153" s="36"/>
      <c r="AGJ153" s="36"/>
      <c r="AGK153" s="36"/>
      <c r="AGL153" s="36"/>
      <c r="AGM153" s="36"/>
      <c r="AGN153" s="36"/>
      <c r="AGO153" s="36"/>
      <c r="AGP153" s="36"/>
      <c r="AGQ153" s="36"/>
      <c r="AGR153" s="36"/>
      <c r="AGS153" s="36"/>
      <c r="AGT153" s="36"/>
      <c r="AGU153" s="36"/>
      <c r="AGV153" s="36"/>
      <c r="AGW153" s="36"/>
      <c r="AGX153" s="36"/>
      <c r="AGY153" s="36"/>
      <c r="AGZ153" s="36"/>
      <c r="AHA153" s="36"/>
      <c r="AHB153" s="36"/>
      <c r="AHC153" s="36"/>
      <c r="AHD153" s="36"/>
      <c r="AHE153" s="36"/>
      <c r="AHF153" s="36"/>
      <c r="AHG153" s="36"/>
      <c r="AHH153" s="36"/>
      <c r="AHI153" s="36"/>
      <c r="AHJ153" s="36"/>
      <c r="AHK153" s="36"/>
      <c r="AHL153" s="36"/>
      <c r="AHM153" s="36"/>
      <c r="AHN153" s="36"/>
      <c r="AHO153" s="36"/>
      <c r="AHP153" s="36"/>
      <c r="AHQ153" s="36"/>
      <c r="AHR153" s="36"/>
      <c r="AHS153" s="36"/>
      <c r="AHT153" s="36"/>
      <c r="AHU153" s="36"/>
      <c r="AHV153" s="36"/>
      <c r="AHW153" s="36"/>
      <c r="AHX153" s="36"/>
      <c r="AHY153" s="36"/>
      <c r="AHZ153" s="36"/>
      <c r="AIA153" s="36"/>
      <c r="AIB153" s="36"/>
      <c r="AIC153" s="36"/>
      <c r="AID153" s="36"/>
      <c r="AIE153" s="36"/>
      <c r="AIF153" s="36"/>
      <c r="AIG153" s="36"/>
      <c r="AIH153" s="36"/>
      <c r="AII153" s="36"/>
      <c r="AIJ153" s="36"/>
      <c r="AIK153" s="36"/>
      <c r="AIL153" s="36"/>
      <c r="AIM153" s="36"/>
      <c r="AIN153" s="36"/>
      <c r="AIO153" s="36"/>
      <c r="AIP153" s="36"/>
      <c r="AIQ153" s="36"/>
      <c r="AIR153" s="36"/>
      <c r="AIS153" s="36"/>
      <c r="AIT153" s="36"/>
      <c r="AIU153" s="36"/>
      <c r="AIV153" s="36"/>
      <c r="AIW153" s="36"/>
      <c r="AIX153" s="36"/>
      <c r="AIY153" s="36"/>
      <c r="AIZ153" s="36"/>
      <c r="AJA153" s="36"/>
      <c r="AJB153" s="36"/>
      <c r="AJC153" s="36"/>
      <c r="AJD153" s="36"/>
      <c r="AJE153" s="36"/>
      <c r="AJF153" s="36"/>
      <c r="AJG153" s="36"/>
      <c r="AJH153" s="36"/>
      <c r="AJI153" s="36"/>
      <c r="AJJ153" s="36"/>
      <c r="AJK153" s="36"/>
      <c r="AJL153" s="36"/>
      <c r="AJM153" s="36"/>
      <c r="AJN153" s="36"/>
      <c r="AJO153" s="36"/>
      <c r="AJP153" s="36"/>
      <c r="AJQ153" s="36"/>
      <c r="AJR153" s="36"/>
      <c r="AJS153" s="36"/>
      <c r="AJT153" s="36"/>
      <c r="AJU153" s="36"/>
      <c r="AJV153" s="36"/>
      <c r="AJW153" s="36"/>
      <c r="AJX153" s="36"/>
      <c r="AJY153" s="36"/>
      <c r="AJZ153" s="36"/>
      <c r="AKA153" s="36"/>
      <c r="AKB153" s="36"/>
      <c r="AKC153" s="36"/>
      <c r="AKD153" s="36"/>
      <c r="AKE153" s="36"/>
      <c r="AKF153" s="36"/>
      <c r="AKG153" s="36"/>
      <c r="AKH153" s="36"/>
      <c r="AKI153" s="36"/>
      <c r="AKJ153" s="36"/>
      <c r="AKK153" s="36"/>
      <c r="AKL153" s="36"/>
      <c r="AKM153" s="36"/>
      <c r="AKN153" s="36"/>
      <c r="AKO153" s="36"/>
      <c r="AKP153" s="36"/>
      <c r="AKQ153" s="36"/>
      <c r="AKR153" s="36"/>
      <c r="AKS153" s="36"/>
      <c r="AKT153" s="36"/>
      <c r="AKU153" s="36"/>
      <c r="AKV153" s="36"/>
      <c r="AKW153" s="36"/>
      <c r="AKX153" s="36"/>
      <c r="AKY153" s="36"/>
      <c r="AKZ153" s="36"/>
      <c r="ALA153" s="36"/>
      <c r="ALB153" s="36"/>
      <c r="ALC153" s="36"/>
      <c r="ALD153" s="36"/>
      <c r="ALE153" s="36"/>
      <c r="ALF153" s="36"/>
      <c r="ALG153" s="36"/>
      <c r="ALH153" s="36"/>
      <c r="ALI153" s="36"/>
      <c r="ALJ153" s="36"/>
      <c r="ALK153" s="36"/>
      <c r="ALL153" s="36"/>
      <c r="ALM153" s="36"/>
      <c r="ALN153" s="36"/>
      <c r="ALO153" s="36"/>
      <c r="ALP153" s="36"/>
      <c r="ALQ153" s="36"/>
      <c r="ALR153" s="36"/>
      <c r="ALS153" s="36"/>
      <c r="ALT153" s="36"/>
      <c r="ALU153" s="36"/>
      <c r="ALV153" s="36"/>
      <c r="ALW153" s="36"/>
      <c r="ALX153" s="36"/>
      <c r="ALY153" s="36"/>
      <c r="ALZ153" s="36"/>
      <c r="AMA153" s="36"/>
      <c r="AMB153" s="36"/>
      <c r="AMC153" s="36"/>
      <c r="AMD153" s="36"/>
      <c r="AME153" s="36"/>
      <c r="AMF153" s="36"/>
      <c r="AMG153" s="36"/>
      <c r="AMH153" s="36"/>
      <c r="AMI153" s="36"/>
      <c r="AMJ153" s="36"/>
      <c r="AMK153" s="36"/>
      <c r="AML153" s="36"/>
      <c r="AMM153" s="36"/>
    </row>
    <row r="154" spans="1:1027" s="51" customFormat="1" ht="12.75" hidden="1" customHeight="1">
      <c r="A154" s="349"/>
      <c r="B154" s="349"/>
      <c r="C154" s="321"/>
      <c r="D154" s="8" t="s">
        <v>15</v>
      </c>
      <c r="E154" s="280"/>
      <c r="F154" s="281"/>
      <c r="G154" s="281"/>
      <c r="H154" s="282"/>
      <c r="I154" s="38" t="s">
        <v>216</v>
      </c>
      <c r="J154" s="99" t="s">
        <v>21</v>
      </c>
      <c r="K154" s="34" t="s">
        <v>22</v>
      </c>
      <c r="L154" s="34"/>
      <c r="M154" s="174"/>
      <c r="N154" s="419"/>
      <c r="O154" s="189"/>
      <c r="P154" s="75"/>
      <c r="Q154" s="75"/>
      <c r="R154" s="75"/>
      <c r="S154" s="75"/>
      <c r="T154" s="75"/>
      <c r="U154" s="75"/>
      <c r="V154" s="75"/>
      <c r="W154" s="75"/>
      <c r="X154" s="75"/>
      <c r="Y154" s="75"/>
      <c r="Z154" s="75"/>
      <c r="AA154" s="75"/>
      <c r="AB154" s="75"/>
      <c r="AC154" s="75"/>
      <c r="AD154" s="75"/>
      <c r="AE154" s="75"/>
      <c r="AF154" s="75"/>
      <c r="AG154" s="75"/>
      <c r="AH154" s="75"/>
      <c r="AI154" s="75"/>
      <c r="AJ154" s="75"/>
      <c r="AK154" s="75"/>
      <c r="AL154" s="75"/>
      <c r="AM154" s="75"/>
      <c r="AN154" s="75"/>
      <c r="AO154" s="75"/>
      <c r="AP154" s="75"/>
      <c r="AQ154" s="75"/>
      <c r="AR154" s="75"/>
      <c r="AS154" s="75"/>
      <c r="AT154" s="75"/>
      <c r="AU154" s="75"/>
      <c r="AV154" s="75"/>
      <c r="AW154" s="75"/>
      <c r="AX154" s="75"/>
      <c r="AY154" s="75"/>
      <c r="AZ154" s="75"/>
      <c r="BA154" s="75"/>
      <c r="BB154" s="34"/>
      <c r="BC154" s="34"/>
      <c r="BD154" s="34"/>
      <c r="BE154" s="34"/>
      <c r="BF154" s="34"/>
      <c r="BG154" s="34"/>
      <c r="BH154" s="34"/>
      <c r="BI154" s="34"/>
      <c r="BJ154" s="34"/>
      <c r="BK154" s="34"/>
      <c r="BL154" s="34"/>
      <c r="BM154" s="34"/>
      <c r="BN154" s="34"/>
      <c r="BO154" s="34"/>
      <c r="BP154" s="34"/>
      <c r="BQ154" s="34"/>
      <c r="BR154" s="34"/>
      <c r="BS154" s="34"/>
      <c r="BT154" s="34"/>
      <c r="BU154" s="34"/>
      <c r="BV154" s="34"/>
      <c r="BW154" s="34"/>
      <c r="BX154" s="157"/>
      <c r="BY154" s="157"/>
      <c r="BZ154" s="157"/>
      <c r="CA154" s="157"/>
      <c r="CB154" s="157"/>
      <c r="CC154" s="157"/>
      <c r="CD154" s="157"/>
      <c r="CE154" s="121"/>
      <c r="CF154" s="121"/>
      <c r="CG154" s="121"/>
      <c r="CH154" s="121"/>
      <c r="CI154" s="121"/>
      <c r="CJ154" s="121"/>
      <c r="CK154" s="121"/>
      <c r="CL154" s="121"/>
      <c r="CM154" s="121"/>
      <c r="CN154" s="121"/>
      <c r="CO154" s="121"/>
      <c r="CP154" s="121"/>
      <c r="CQ154" s="121"/>
      <c r="CR154" s="121"/>
      <c r="CS154" s="121"/>
      <c r="CT154" s="121"/>
      <c r="CU154" s="121"/>
      <c r="CV154" s="121"/>
      <c r="CW154" s="121"/>
      <c r="CX154" s="121"/>
      <c r="CY154" s="121"/>
      <c r="CZ154" s="121"/>
      <c r="DA154" s="121"/>
      <c r="DB154" s="121"/>
      <c r="DC154" s="121"/>
      <c r="DD154" s="121"/>
      <c r="DE154" s="121"/>
      <c r="DF154" s="121"/>
      <c r="DG154" s="121"/>
      <c r="DH154" s="121"/>
      <c r="DI154" s="121"/>
      <c r="DJ154" s="121"/>
      <c r="DK154" s="121"/>
      <c r="DL154" s="121"/>
      <c r="DM154" s="121"/>
      <c r="DN154" s="121"/>
      <c r="DO154" s="121"/>
      <c r="DP154" s="121"/>
      <c r="DQ154" s="121"/>
      <c r="DR154" s="121"/>
      <c r="DS154" s="121"/>
      <c r="DT154" s="121"/>
      <c r="DU154" s="121"/>
      <c r="DV154" s="121"/>
      <c r="DW154" s="121"/>
      <c r="DX154" s="121"/>
      <c r="DY154" s="121"/>
      <c r="DZ154" s="121"/>
      <c r="EA154" s="121"/>
      <c r="EB154" s="121"/>
      <c r="EC154" s="121"/>
      <c r="ED154" s="121"/>
      <c r="EE154" s="121"/>
      <c r="EF154" s="121"/>
      <c r="EG154" s="121"/>
      <c r="EH154" s="121"/>
      <c r="EI154" s="121"/>
      <c r="EJ154" s="121"/>
      <c r="EK154" s="121"/>
      <c r="EL154" s="121"/>
      <c r="EM154" s="121"/>
      <c r="EN154" s="121"/>
      <c r="EO154" s="121"/>
      <c r="EP154" s="121"/>
      <c r="EQ154" s="121"/>
      <c r="ER154" s="121"/>
      <c r="ES154" s="121"/>
      <c r="ET154" s="121"/>
      <c r="EU154" s="121"/>
      <c r="EV154" s="121"/>
      <c r="EW154" s="121"/>
      <c r="EX154" s="121"/>
      <c r="EY154" s="121"/>
      <c r="EZ154" s="121"/>
      <c r="FA154" s="121"/>
      <c r="FB154" s="121"/>
      <c r="FC154" s="121"/>
      <c r="FD154" s="121"/>
      <c r="FE154" s="121"/>
      <c r="FF154" s="121"/>
      <c r="FG154" s="121"/>
      <c r="FH154" s="121"/>
      <c r="FI154" s="121"/>
      <c r="FJ154" s="121"/>
      <c r="FK154" s="121"/>
      <c r="FL154" s="121"/>
      <c r="FM154" s="121"/>
      <c r="FN154" s="121"/>
      <c r="FO154" s="121"/>
      <c r="FP154" s="121"/>
      <c r="FQ154" s="121"/>
      <c r="FR154" s="121"/>
      <c r="FS154" s="121"/>
      <c r="FT154" s="121"/>
      <c r="FU154" s="121"/>
      <c r="FV154" s="121"/>
      <c r="FW154" s="121"/>
      <c r="FX154" s="121"/>
      <c r="FY154" s="121"/>
      <c r="FZ154" s="121"/>
      <c r="GA154" s="121"/>
      <c r="GB154" s="121"/>
      <c r="GC154" s="121"/>
      <c r="GD154" s="121"/>
      <c r="GE154" s="121"/>
      <c r="GF154" s="121"/>
      <c r="GG154" s="121"/>
      <c r="GH154" s="121"/>
      <c r="GI154" s="121"/>
      <c r="GJ154" s="121"/>
      <c r="GK154" s="121"/>
      <c r="GL154" s="121"/>
      <c r="GM154" s="121"/>
      <c r="GN154" s="121"/>
      <c r="GO154" s="121"/>
      <c r="GP154" s="121"/>
      <c r="GQ154" s="121"/>
      <c r="GR154" s="121"/>
      <c r="GS154" s="121"/>
      <c r="GT154" s="121"/>
      <c r="GU154" s="121"/>
      <c r="GV154" s="121"/>
      <c r="GW154" s="121"/>
      <c r="GX154" s="121"/>
      <c r="GY154" s="121"/>
      <c r="GZ154" s="121"/>
      <c r="HA154" s="121"/>
      <c r="HB154" s="121"/>
      <c r="HC154" s="121"/>
      <c r="HD154" s="121"/>
      <c r="HE154" s="121"/>
      <c r="HF154" s="121"/>
      <c r="HG154" s="121"/>
      <c r="HH154" s="121"/>
      <c r="HI154" s="121"/>
      <c r="HJ154" s="121"/>
      <c r="HK154" s="121"/>
      <c r="HL154" s="121"/>
      <c r="HM154" s="121"/>
      <c r="HN154" s="121"/>
      <c r="HO154" s="121"/>
      <c r="HP154" s="121"/>
      <c r="HQ154" s="121"/>
      <c r="HR154" s="121"/>
      <c r="HS154" s="121"/>
      <c r="HT154" s="121"/>
      <c r="HU154" s="121"/>
      <c r="HV154" s="121"/>
      <c r="HW154" s="121"/>
      <c r="HX154" s="121"/>
      <c r="HY154" s="121"/>
      <c r="HZ154" s="121"/>
      <c r="IA154" s="121"/>
      <c r="IB154" s="121"/>
      <c r="IC154" s="121"/>
      <c r="ID154" s="121"/>
      <c r="IE154" s="121"/>
      <c r="IF154" s="121"/>
      <c r="IG154" s="121"/>
      <c r="IH154" s="121"/>
      <c r="II154" s="121"/>
      <c r="IJ154" s="121"/>
      <c r="IK154" s="121"/>
      <c r="IL154" s="121"/>
      <c r="IM154" s="121"/>
      <c r="IN154" s="121"/>
      <c r="IO154" s="121"/>
      <c r="IP154" s="121"/>
      <c r="IQ154" s="121"/>
      <c r="IR154" s="121"/>
      <c r="IS154" s="121"/>
      <c r="IT154" s="121"/>
      <c r="IU154" s="121"/>
      <c r="IV154" s="121"/>
      <c r="IW154" s="121"/>
      <c r="IX154" s="121"/>
      <c r="IY154" s="121"/>
      <c r="IZ154" s="121"/>
      <c r="JA154" s="121"/>
      <c r="JB154" s="121"/>
      <c r="JC154" s="121"/>
      <c r="JD154" s="121"/>
      <c r="JE154" s="121"/>
      <c r="JF154" s="121"/>
      <c r="JG154" s="121"/>
      <c r="JH154" s="121"/>
      <c r="JI154" s="121"/>
      <c r="JJ154" s="121"/>
      <c r="JK154" s="121"/>
      <c r="JL154" s="121"/>
      <c r="JM154" s="121"/>
      <c r="JN154" s="121"/>
      <c r="JO154" s="121"/>
      <c r="JP154" s="121"/>
      <c r="JQ154" s="121"/>
      <c r="JR154" s="121"/>
      <c r="JS154" s="121"/>
      <c r="JT154" s="121"/>
      <c r="JU154" s="121"/>
      <c r="JV154" s="121"/>
      <c r="JW154" s="121"/>
      <c r="JX154" s="121"/>
      <c r="JY154" s="121"/>
      <c r="JZ154" s="121"/>
      <c r="KA154" s="121"/>
      <c r="KB154" s="121"/>
      <c r="KC154" s="121"/>
      <c r="KD154" s="121"/>
      <c r="KE154" s="121"/>
      <c r="KF154" s="121"/>
      <c r="KG154" s="121"/>
      <c r="KH154" s="121"/>
      <c r="KI154" s="121"/>
      <c r="KJ154" s="121"/>
      <c r="KK154" s="121"/>
      <c r="KL154" s="121"/>
      <c r="KM154" s="121"/>
      <c r="KN154" s="121"/>
      <c r="KO154" s="121"/>
      <c r="KP154" s="121"/>
      <c r="KQ154" s="121"/>
      <c r="KR154" s="121"/>
      <c r="KS154" s="121"/>
      <c r="KT154" s="121"/>
      <c r="KU154" s="121"/>
      <c r="KV154" s="121"/>
      <c r="KW154" s="121"/>
      <c r="KX154" s="121"/>
      <c r="KY154" s="121"/>
      <c r="KZ154" s="121"/>
      <c r="LA154" s="121"/>
      <c r="LB154" s="121"/>
      <c r="LC154" s="121"/>
      <c r="LD154" s="121"/>
      <c r="LE154" s="121"/>
      <c r="LF154" s="121"/>
      <c r="LG154" s="121"/>
      <c r="LH154" s="121"/>
      <c r="LI154" s="121"/>
      <c r="LJ154" s="121"/>
      <c r="LK154" s="121"/>
      <c r="LL154" s="121"/>
      <c r="LM154" s="121"/>
      <c r="LN154" s="121"/>
      <c r="LO154" s="121"/>
      <c r="LP154" s="121"/>
      <c r="LQ154" s="121"/>
      <c r="LR154" s="121"/>
      <c r="LS154" s="121"/>
      <c r="LT154" s="121"/>
      <c r="LU154" s="121"/>
      <c r="LV154" s="36"/>
      <c r="LW154" s="36"/>
      <c r="LX154" s="36"/>
      <c r="LY154" s="36"/>
      <c r="LZ154" s="36"/>
      <c r="MA154" s="36"/>
      <c r="MB154" s="36"/>
      <c r="MC154" s="36"/>
      <c r="MD154" s="36"/>
      <c r="ME154" s="36"/>
      <c r="MF154" s="36"/>
      <c r="MG154" s="36"/>
      <c r="MH154" s="36"/>
      <c r="MI154" s="36"/>
      <c r="MJ154" s="36"/>
      <c r="MK154" s="36"/>
      <c r="ML154" s="36"/>
      <c r="MM154" s="36"/>
      <c r="MN154" s="36"/>
      <c r="MO154" s="36"/>
      <c r="MP154" s="36"/>
      <c r="MQ154" s="36"/>
      <c r="MR154" s="36"/>
      <c r="MS154" s="36"/>
      <c r="MT154" s="36"/>
      <c r="MU154" s="36"/>
      <c r="MV154" s="36"/>
      <c r="MW154" s="36"/>
      <c r="MX154" s="36"/>
      <c r="MY154" s="36"/>
      <c r="MZ154" s="36"/>
      <c r="NA154" s="36"/>
      <c r="NB154" s="36"/>
      <c r="NC154" s="36"/>
      <c r="ND154" s="36"/>
      <c r="NE154" s="36"/>
      <c r="NF154" s="36"/>
      <c r="NG154" s="36"/>
      <c r="NH154" s="36"/>
      <c r="NI154" s="36"/>
      <c r="NJ154" s="36"/>
      <c r="NK154" s="36"/>
      <c r="NL154" s="36"/>
      <c r="NM154" s="36"/>
      <c r="NN154" s="36"/>
      <c r="NO154" s="36"/>
      <c r="NP154" s="36"/>
      <c r="NQ154" s="36"/>
      <c r="NR154" s="36"/>
      <c r="NS154" s="36"/>
      <c r="NT154" s="36"/>
      <c r="NU154" s="36"/>
      <c r="NV154" s="36"/>
      <c r="NW154" s="36"/>
      <c r="NX154" s="36"/>
      <c r="NY154" s="36"/>
      <c r="NZ154" s="36"/>
      <c r="OA154" s="36"/>
      <c r="OB154" s="36"/>
      <c r="OC154" s="36"/>
      <c r="OD154" s="36"/>
      <c r="OE154" s="36"/>
      <c r="OF154" s="36"/>
      <c r="OG154" s="36"/>
      <c r="OH154" s="36"/>
      <c r="OI154" s="36"/>
      <c r="OJ154" s="36"/>
      <c r="OK154" s="36"/>
      <c r="OL154" s="36"/>
      <c r="OM154" s="36"/>
      <c r="ON154" s="36"/>
      <c r="OO154" s="36"/>
      <c r="OP154" s="36"/>
      <c r="OQ154" s="36"/>
      <c r="OR154" s="36"/>
      <c r="OS154" s="36"/>
      <c r="OT154" s="36"/>
      <c r="OU154" s="36"/>
      <c r="OV154" s="36"/>
      <c r="OW154" s="36"/>
      <c r="OX154" s="36"/>
      <c r="OY154" s="36"/>
      <c r="OZ154" s="36"/>
      <c r="PA154" s="36"/>
      <c r="PB154" s="36"/>
      <c r="PC154" s="36"/>
      <c r="PD154" s="36"/>
      <c r="PE154" s="36"/>
      <c r="PF154" s="36"/>
      <c r="PG154" s="36"/>
      <c r="PH154" s="36"/>
      <c r="PI154" s="36"/>
      <c r="PJ154" s="36"/>
      <c r="PK154" s="36"/>
      <c r="PL154" s="36"/>
      <c r="PM154" s="36"/>
      <c r="PN154" s="36"/>
      <c r="PO154" s="36"/>
      <c r="PP154" s="36"/>
      <c r="PQ154" s="36"/>
      <c r="PR154" s="36"/>
      <c r="PS154" s="36"/>
      <c r="PT154" s="36"/>
      <c r="PU154" s="36"/>
      <c r="PV154" s="36"/>
      <c r="PW154" s="36"/>
      <c r="PX154" s="36"/>
      <c r="PY154" s="36"/>
      <c r="PZ154" s="36"/>
      <c r="QA154" s="36"/>
      <c r="QB154" s="36"/>
      <c r="QC154" s="36"/>
      <c r="QD154" s="36"/>
      <c r="QE154" s="36"/>
      <c r="QF154" s="36"/>
      <c r="QG154" s="36"/>
      <c r="QH154" s="36"/>
      <c r="QI154" s="36"/>
      <c r="QJ154" s="36"/>
      <c r="QK154" s="36"/>
      <c r="QL154" s="36"/>
      <c r="QM154" s="36"/>
      <c r="QN154" s="36"/>
      <c r="QO154" s="36"/>
      <c r="QP154" s="36"/>
      <c r="QQ154" s="36"/>
      <c r="QR154" s="36"/>
      <c r="QS154" s="36"/>
      <c r="QT154" s="36"/>
      <c r="QU154" s="36"/>
      <c r="QV154" s="36"/>
      <c r="QW154" s="36"/>
      <c r="QX154" s="36"/>
      <c r="QY154" s="36"/>
      <c r="QZ154" s="36"/>
      <c r="RA154" s="36"/>
      <c r="RB154" s="36"/>
      <c r="RC154" s="36"/>
      <c r="RD154" s="36"/>
      <c r="RE154" s="36"/>
      <c r="RF154" s="36"/>
      <c r="RG154" s="36"/>
      <c r="RH154" s="36"/>
      <c r="RI154" s="36"/>
      <c r="RJ154" s="36"/>
      <c r="RK154" s="36"/>
      <c r="RL154" s="36"/>
      <c r="RM154" s="36"/>
      <c r="RN154" s="36"/>
      <c r="RO154" s="36"/>
      <c r="RP154" s="36"/>
      <c r="RQ154" s="36"/>
      <c r="RR154" s="36"/>
      <c r="RS154" s="36"/>
      <c r="RT154" s="36"/>
      <c r="RU154" s="36"/>
      <c r="RV154" s="36"/>
      <c r="RW154" s="36"/>
      <c r="RX154" s="36"/>
      <c r="RY154" s="36"/>
      <c r="RZ154" s="36"/>
      <c r="SA154" s="36"/>
      <c r="SB154" s="36"/>
      <c r="SC154" s="36"/>
      <c r="SD154" s="36"/>
      <c r="SE154" s="36"/>
      <c r="SF154" s="36"/>
      <c r="SG154" s="36"/>
      <c r="SH154" s="36"/>
      <c r="SI154" s="36"/>
      <c r="SJ154" s="36"/>
      <c r="SK154" s="36"/>
      <c r="SL154" s="36"/>
      <c r="SM154" s="36"/>
      <c r="SN154" s="36"/>
      <c r="SO154" s="36"/>
      <c r="SP154" s="36"/>
      <c r="SQ154" s="36"/>
      <c r="SR154" s="36"/>
      <c r="SS154" s="36"/>
      <c r="ST154" s="36"/>
      <c r="SU154" s="36"/>
      <c r="SV154" s="36"/>
      <c r="SW154" s="36"/>
      <c r="SX154" s="36"/>
      <c r="SY154" s="36"/>
      <c r="SZ154" s="36"/>
      <c r="TA154" s="36"/>
      <c r="TB154" s="36"/>
      <c r="TC154" s="36"/>
      <c r="TD154" s="36"/>
      <c r="TE154" s="36"/>
      <c r="TF154" s="36"/>
      <c r="TG154" s="36"/>
      <c r="TH154" s="36"/>
      <c r="TI154" s="36"/>
      <c r="TJ154" s="36"/>
      <c r="TK154" s="36"/>
      <c r="TL154" s="36"/>
      <c r="TM154" s="36"/>
      <c r="TN154" s="36"/>
      <c r="TO154" s="36"/>
      <c r="TP154" s="36"/>
      <c r="TQ154" s="36"/>
      <c r="TR154" s="36"/>
      <c r="TS154" s="36"/>
      <c r="TT154" s="36"/>
      <c r="TU154" s="36"/>
      <c r="TV154" s="36"/>
      <c r="TW154" s="36"/>
      <c r="TX154" s="36"/>
      <c r="TY154" s="36"/>
      <c r="TZ154" s="36"/>
      <c r="UA154" s="36"/>
      <c r="UB154" s="36"/>
      <c r="UC154" s="36"/>
      <c r="UD154" s="36"/>
      <c r="UE154" s="36"/>
      <c r="UF154" s="36"/>
      <c r="UG154" s="36"/>
      <c r="UH154" s="36"/>
      <c r="UI154" s="36"/>
      <c r="UJ154" s="36"/>
      <c r="UK154" s="36"/>
      <c r="UL154" s="36"/>
      <c r="UM154" s="36"/>
      <c r="UN154" s="36"/>
      <c r="UO154" s="36"/>
      <c r="UP154" s="36"/>
      <c r="UQ154" s="36"/>
      <c r="UR154" s="36"/>
      <c r="US154" s="36"/>
      <c r="UT154" s="36"/>
      <c r="UU154" s="36"/>
      <c r="UV154" s="36"/>
      <c r="UW154" s="36"/>
      <c r="UX154" s="36"/>
      <c r="UY154" s="36"/>
      <c r="UZ154" s="36"/>
      <c r="VA154" s="36"/>
      <c r="VB154" s="36"/>
      <c r="VC154" s="36"/>
      <c r="VD154" s="36"/>
      <c r="VE154" s="36"/>
      <c r="VF154" s="36"/>
      <c r="VG154" s="36"/>
      <c r="VH154" s="36"/>
      <c r="VI154" s="36"/>
      <c r="VJ154" s="36"/>
      <c r="VK154" s="36"/>
      <c r="VL154" s="36"/>
      <c r="VM154" s="36"/>
      <c r="VN154" s="36"/>
      <c r="VO154" s="36"/>
      <c r="VP154" s="36"/>
      <c r="VQ154" s="36"/>
      <c r="VR154" s="36"/>
      <c r="VS154" s="36"/>
      <c r="VT154" s="36"/>
      <c r="VU154" s="36"/>
      <c r="VV154" s="36"/>
      <c r="VW154" s="36"/>
      <c r="VX154" s="36"/>
      <c r="VY154" s="36"/>
      <c r="VZ154" s="36"/>
      <c r="WA154" s="36"/>
      <c r="WB154" s="36"/>
      <c r="WC154" s="36"/>
      <c r="WD154" s="36"/>
      <c r="WE154" s="36"/>
      <c r="WF154" s="36"/>
      <c r="WG154" s="36"/>
      <c r="WH154" s="36"/>
      <c r="WI154" s="36"/>
      <c r="WJ154" s="36"/>
      <c r="WK154" s="36"/>
      <c r="WL154" s="36"/>
      <c r="WM154" s="36"/>
      <c r="WN154" s="36"/>
      <c r="WO154" s="36"/>
      <c r="WP154" s="36"/>
      <c r="WQ154" s="36"/>
      <c r="WR154" s="36"/>
      <c r="WS154" s="36"/>
      <c r="WT154" s="36"/>
      <c r="WU154" s="36"/>
      <c r="WV154" s="36"/>
      <c r="WW154" s="36"/>
      <c r="WX154" s="36"/>
      <c r="WY154" s="36"/>
      <c r="WZ154" s="36"/>
      <c r="XA154" s="36"/>
      <c r="XB154" s="36"/>
      <c r="XC154" s="36"/>
      <c r="XD154" s="36"/>
      <c r="XE154" s="36"/>
      <c r="XF154" s="36"/>
      <c r="XG154" s="36"/>
      <c r="XH154" s="36"/>
      <c r="XI154" s="36"/>
      <c r="XJ154" s="36"/>
      <c r="XK154" s="36"/>
      <c r="XL154" s="36"/>
      <c r="XM154" s="36"/>
      <c r="XN154" s="36"/>
      <c r="XO154" s="36"/>
      <c r="XP154" s="36"/>
      <c r="XQ154" s="36"/>
      <c r="XR154" s="36"/>
      <c r="XS154" s="36"/>
      <c r="XT154" s="36"/>
      <c r="XU154" s="36"/>
      <c r="XV154" s="36"/>
      <c r="XW154" s="36"/>
      <c r="XX154" s="36"/>
      <c r="XY154" s="36"/>
      <c r="XZ154" s="36"/>
      <c r="YA154" s="36"/>
      <c r="YB154" s="36"/>
      <c r="YC154" s="36"/>
      <c r="YD154" s="36"/>
      <c r="YE154" s="36"/>
      <c r="YF154" s="36"/>
      <c r="YG154" s="36"/>
      <c r="YH154" s="36"/>
      <c r="YI154" s="36"/>
      <c r="YJ154" s="36"/>
      <c r="YK154" s="36"/>
      <c r="YL154" s="36"/>
      <c r="YM154" s="36"/>
      <c r="YN154" s="36"/>
      <c r="YO154" s="36"/>
      <c r="YP154" s="36"/>
      <c r="YQ154" s="36"/>
      <c r="YR154" s="36"/>
      <c r="YS154" s="36"/>
      <c r="YT154" s="36"/>
      <c r="YU154" s="36"/>
      <c r="YV154" s="36"/>
      <c r="YW154" s="36"/>
      <c r="YX154" s="36"/>
      <c r="YY154" s="36"/>
      <c r="YZ154" s="36"/>
      <c r="ZA154" s="36"/>
      <c r="ZB154" s="36"/>
      <c r="ZC154" s="36"/>
      <c r="ZD154" s="36"/>
      <c r="ZE154" s="36"/>
      <c r="ZF154" s="36"/>
      <c r="ZG154" s="36"/>
      <c r="ZH154" s="36"/>
      <c r="ZI154" s="36"/>
      <c r="ZJ154" s="36"/>
      <c r="ZK154" s="36"/>
      <c r="ZL154" s="36"/>
      <c r="ZM154" s="36"/>
      <c r="ZN154" s="36"/>
      <c r="ZO154" s="36"/>
      <c r="ZP154" s="36"/>
      <c r="ZQ154" s="36"/>
      <c r="ZR154" s="36"/>
      <c r="ZS154" s="36"/>
      <c r="ZT154" s="36"/>
      <c r="ZU154" s="36"/>
      <c r="ZV154" s="36"/>
      <c r="ZW154" s="36"/>
      <c r="ZX154" s="36"/>
      <c r="ZY154" s="36"/>
      <c r="ZZ154" s="36"/>
      <c r="AAA154" s="36"/>
      <c r="AAB154" s="36"/>
      <c r="AAC154" s="36"/>
      <c r="AAD154" s="36"/>
      <c r="AAE154" s="36"/>
      <c r="AAF154" s="36"/>
      <c r="AAG154" s="36"/>
      <c r="AAH154" s="36"/>
      <c r="AAI154" s="36"/>
      <c r="AAJ154" s="36"/>
      <c r="AAK154" s="36"/>
      <c r="AAL154" s="36"/>
      <c r="AAM154" s="36"/>
      <c r="AAN154" s="36"/>
      <c r="AAO154" s="36"/>
      <c r="AAP154" s="36"/>
      <c r="AAQ154" s="36"/>
      <c r="AAR154" s="36"/>
      <c r="AAS154" s="36"/>
      <c r="AAT154" s="36"/>
      <c r="AAU154" s="36"/>
      <c r="AAV154" s="36"/>
      <c r="AAW154" s="36"/>
      <c r="AAX154" s="36"/>
      <c r="AAY154" s="36"/>
      <c r="AAZ154" s="36"/>
      <c r="ABA154" s="36"/>
      <c r="ABB154" s="36"/>
      <c r="ABC154" s="36"/>
      <c r="ABD154" s="36"/>
      <c r="ABE154" s="36"/>
      <c r="ABF154" s="36"/>
      <c r="ABG154" s="36"/>
      <c r="ABH154" s="36"/>
      <c r="ABI154" s="36"/>
      <c r="ABJ154" s="36"/>
      <c r="ABK154" s="36"/>
      <c r="ABL154" s="36"/>
      <c r="ABM154" s="36"/>
      <c r="ABN154" s="36"/>
      <c r="ABO154" s="36"/>
      <c r="ABP154" s="36"/>
      <c r="ABQ154" s="36"/>
      <c r="ABR154" s="36"/>
      <c r="ABS154" s="36"/>
      <c r="ABT154" s="36"/>
      <c r="ABU154" s="36"/>
      <c r="ABV154" s="36"/>
      <c r="ABW154" s="36"/>
      <c r="ABX154" s="36"/>
      <c r="ABY154" s="36"/>
      <c r="ABZ154" s="36"/>
      <c r="ACA154" s="36"/>
      <c r="ACB154" s="36"/>
      <c r="ACC154" s="36"/>
      <c r="ACD154" s="36"/>
      <c r="ACE154" s="36"/>
      <c r="ACF154" s="36"/>
      <c r="ACG154" s="36"/>
      <c r="ACH154" s="36"/>
      <c r="ACI154" s="36"/>
      <c r="ACJ154" s="36"/>
      <c r="ACK154" s="36"/>
      <c r="ACL154" s="36"/>
      <c r="ACM154" s="36"/>
      <c r="ACN154" s="36"/>
      <c r="ACO154" s="36"/>
      <c r="ACP154" s="36"/>
      <c r="ACQ154" s="36"/>
      <c r="ACR154" s="36"/>
      <c r="ACS154" s="36"/>
      <c r="ACT154" s="36"/>
      <c r="ACU154" s="36"/>
      <c r="ACV154" s="36"/>
      <c r="ACW154" s="36"/>
      <c r="ACX154" s="36"/>
      <c r="ACY154" s="36"/>
      <c r="ACZ154" s="36"/>
      <c r="ADA154" s="36"/>
      <c r="ADB154" s="36"/>
      <c r="ADC154" s="36"/>
      <c r="ADD154" s="36"/>
      <c r="ADE154" s="36"/>
      <c r="ADF154" s="36"/>
      <c r="ADG154" s="36"/>
      <c r="ADH154" s="36"/>
      <c r="ADI154" s="36"/>
      <c r="ADJ154" s="36"/>
      <c r="ADK154" s="36"/>
      <c r="ADL154" s="36"/>
      <c r="ADM154" s="36"/>
      <c r="ADN154" s="36"/>
      <c r="ADO154" s="36"/>
      <c r="ADP154" s="36"/>
      <c r="ADQ154" s="36"/>
      <c r="ADR154" s="36"/>
      <c r="ADS154" s="36"/>
      <c r="ADT154" s="36"/>
      <c r="ADU154" s="36"/>
      <c r="ADV154" s="36"/>
      <c r="ADW154" s="36"/>
      <c r="ADX154" s="36"/>
      <c r="ADY154" s="36"/>
      <c r="ADZ154" s="36"/>
      <c r="AEA154" s="36"/>
      <c r="AEB154" s="36"/>
      <c r="AEC154" s="36"/>
      <c r="AED154" s="36"/>
      <c r="AEE154" s="36"/>
      <c r="AEF154" s="36"/>
      <c r="AEG154" s="36"/>
      <c r="AEH154" s="36"/>
      <c r="AEI154" s="36"/>
      <c r="AEJ154" s="36"/>
      <c r="AEK154" s="36"/>
      <c r="AEL154" s="36"/>
      <c r="AEM154" s="36"/>
      <c r="AEN154" s="36"/>
      <c r="AEO154" s="36"/>
      <c r="AEP154" s="36"/>
      <c r="AEQ154" s="36"/>
      <c r="AER154" s="36"/>
      <c r="AES154" s="36"/>
      <c r="AET154" s="36"/>
      <c r="AEU154" s="36"/>
      <c r="AEV154" s="36"/>
      <c r="AEW154" s="36"/>
      <c r="AEX154" s="36"/>
      <c r="AEY154" s="36"/>
      <c r="AEZ154" s="36"/>
      <c r="AFA154" s="36"/>
      <c r="AFB154" s="36"/>
      <c r="AFC154" s="36"/>
      <c r="AFD154" s="36"/>
      <c r="AFE154" s="36"/>
      <c r="AFF154" s="36"/>
      <c r="AFG154" s="36"/>
      <c r="AFH154" s="36"/>
      <c r="AFI154" s="36"/>
      <c r="AFJ154" s="36"/>
      <c r="AFK154" s="36"/>
      <c r="AFL154" s="36"/>
      <c r="AFM154" s="36"/>
      <c r="AFN154" s="36"/>
      <c r="AFO154" s="36"/>
      <c r="AFP154" s="36"/>
      <c r="AFQ154" s="36"/>
      <c r="AFR154" s="36"/>
      <c r="AFS154" s="36"/>
      <c r="AFT154" s="36"/>
      <c r="AFU154" s="36"/>
      <c r="AFV154" s="36"/>
      <c r="AFW154" s="36"/>
      <c r="AFX154" s="36"/>
      <c r="AFY154" s="36"/>
      <c r="AFZ154" s="36"/>
      <c r="AGA154" s="36"/>
      <c r="AGB154" s="36"/>
      <c r="AGC154" s="36"/>
      <c r="AGD154" s="36"/>
      <c r="AGE154" s="36"/>
      <c r="AGF154" s="36"/>
      <c r="AGG154" s="36"/>
      <c r="AGH154" s="36"/>
      <c r="AGI154" s="36"/>
      <c r="AGJ154" s="36"/>
      <c r="AGK154" s="36"/>
      <c r="AGL154" s="36"/>
      <c r="AGM154" s="36"/>
      <c r="AGN154" s="36"/>
      <c r="AGO154" s="36"/>
      <c r="AGP154" s="36"/>
      <c r="AGQ154" s="36"/>
      <c r="AGR154" s="36"/>
      <c r="AGS154" s="36"/>
      <c r="AGT154" s="36"/>
      <c r="AGU154" s="36"/>
      <c r="AGV154" s="36"/>
      <c r="AGW154" s="36"/>
      <c r="AGX154" s="36"/>
      <c r="AGY154" s="36"/>
      <c r="AGZ154" s="36"/>
      <c r="AHA154" s="36"/>
      <c r="AHB154" s="36"/>
      <c r="AHC154" s="36"/>
      <c r="AHD154" s="36"/>
      <c r="AHE154" s="36"/>
      <c r="AHF154" s="36"/>
      <c r="AHG154" s="36"/>
      <c r="AHH154" s="36"/>
      <c r="AHI154" s="36"/>
      <c r="AHJ154" s="36"/>
      <c r="AHK154" s="36"/>
      <c r="AHL154" s="36"/>
      <c r="AHM154" s="36"/>
      <c r="AHN154" s="36"/>
      <c r="AHO154" s="36"/>
      <c r="AHP154" s="36"/>
      <c r="AHQ154" s="36"/>
      <c r="AHR154" s="36"/>
      <c r="AHS154" s="36"/>
      <c r="AHT154" s="36"/>
      <c r="AHU154" s="36"/>
      <c r="AHV154" s="36"/>
      <c r="AHW154" s="36"/>
      <c r="AHX154" s="36"/>
      <c r="AHY154" s="36"/>
      <c r="AHZ154" s="36"/>
      <c r="AIA154" s="36"/>
      <c r="AIB154" s="36"/>
      <c r="AIC154" s="36"/>
      <c r="AID154" s="36"/>
      <c r="AIE154" s="36"/>
      <c r="AIF154" s="36"/>
      <c r="AIG154" s="36"/>
      <c r="AIH154" s="36"/>
      <c r="AII154" s="36"/>
      <c r="AIJ154" s="36"/>
      <c r="AIK154" s="36"/>
      <c r="AIL154" s="36"/>
      <c r="AIM154" s="36"/>
      <c r="AIN154" s="36"/>
      <c r="AIO154" s="36"/>
      <c r="AIP154" s="36"/>
      <c r="AIQ154" s="36"/>
      <c r="AIR154" s="36"/>
      <c r="AIS154" s="36"/>
      <c r="AIT154" s="36"/>
      <c r="AIU154" s="36"/>
      <c r="AIV154" s="36"/>
      <c r="AIW154" s="36"/>
      <c r="AIX154" s="36"/>
      <c r="AIY154" s="36"/>
      <c r="AIZ154" s="36"/>
      <c r="AJA154" s="36"/>
      <c r="AJB154" s="36"/>
      <c r="AJC154" s="36"/>
      <c r="AJD154" s="36"/>
      <c r="AJE154" s="36"/>
      <c r="AJF154" s="36"/>
      <c r="AJG154" s="36"/>
      <c r="AJH154" s="36"/>
      <c r="AJI154" s="36"/>
      <c r="AJJ154" s="36"/>
      <c r="AJK154" s="36"/>
      <c r="AJL154" s="36"/>
      <c r="AJM154" s="36"/>
      <c r="AJN154" s="36"/>
      <c r="AJO154" s="36"/>
      <c r="AJP154" s="36"/>
      <c r="AJQ154" s="36"/>
      <c r="AJR154" s="36"/>
      <c r="AJS154" s="36"/>
      <c r="AJT154" s="36"/>
      <c r="AJU154" s="36"/>
      <c r="AJV154" s="36"/>
      <c r="AJW154" s="36"/>
      <c r="AJX154" s="36"/>
      <c r="AJY154" s="36"/>
      <c r="AJZ154" s="36"/>
      <c r="AKA154" s="36"/>
      <c r="AKB154" s="36"/>
      <c r="AKC154" s="36"/>
      <c r="AKD154" s="36"/>
      <c r="AKE154" s="36"/>
      <c r="AKF154" s="36"/>
      <c r="AKG154" s="36"/>
      <c r="AKH154" s="36"/>
      <c r="AKI154" s="36"/>
      <c r="AKJ154" s="36"/>
      <c r="AKK154" s="36"/>
      <c r="AKL154" s="36"/>
      <c r="AKM154" s="36"/>
      <c r="AKN154" s="36"/>
      <c r="AKO154" s="36"/>
      <c r="AKP154" s="36"/>
      <c r="AKQ154" s="36"/>
      <c r="AKR154" s="36"/>
      <c r="AKS154" s="36"/>
      <c r="AKT154" s="36"/>
      <c r="AKU154" s="36"/>
      <c r="AKV154" s="36"/>
      <c r="AKW154" s="36"/>
      <c r="AKX154" s="36"/>
      <c r="AKY154" s="36"/>
      <c r="AKZ154" s="36"/>
      <c r="ALA154" s="36"/>
      <c r="ALB154" s="36"/>
      <c r="ALC154" s="36"/>
      <c r="ALD154" s="36"/>
      <c r="ALE154" s="36"/>
      <c r="ALF154" s="36"/>
      <c r="ALG154" s="36"/>
      <c r="ALH154" s="36"/>
      <c r="ALI154" s="36"/>
      <c r="ALJ154" s="36"/>
      <c r="ALK154" s="36"/>
      <c r="ALL154" s="36"/>
      <c r="ALM154" s="36"/>
      <c r="ALN154" s="36"/>
      <c r="ALO154" s="36"/>
      <c r="ALP154" s="36"/>
      <c r="ALQ154" s="36"/>
      <c r="ALR154" s="36"/>
      <c r="ALS154" s="36"/>
      <c r="ALT154" s="36"/>
      <c r="ALU154" s="36"/>
      <c r="ALV154" s="36"/>
      <c r="ALW154" s="36"/>
      <c r="ALX154" s="36"/>
      <c r="ALY154" s="36"/>
      <c r="ALZ154" s="36"/>
      <c r="AMA154" s="36"/>
      <c r="AMB154" s="36"/>
      <c r="AMC154" s="36"/>
      <c r="AMD154" s="36"/>
      <c r="AME154" s="36"/>
      <c r="AMF154" s="36"/>
      <c r="AMG154" s="36"/>
      <c r="AMH154" s="36"/>
      <c r="AMI154" s="36"/>
      <c r="AMJ154" s="36"/>
      <c r="AMK154" s="36"/>
      <c r="AML154" s="36"/>
      <c r="AMM154" s="36"/>
    </row>
    <row r="155" spans="1:1027" s="51" customFormat="1" ht="12.75" customHeight="1">
      <c r="A155" s="349"/>
      <c r="B155" s="349"/>
      <c r="C155" s="243" t="s">
        <v>330</v>
      </c>
      <c r="D155" s="8" t="s">
        <v>12</v>
      </c>
      <c r="E155" s="280" t="s">
        <v>327</v>
      </c>
      <c r="F155" s="281" t="s">
        <v>84</v>
      </c>
      <c r="G155" s="281" t="s">
        <v>73</v>
      </c>
      <c r="H155" s="283" t="s">
        <v>340</v>
      </c>
      <c r="I155" s="38" t="s">
        <v>216</v>
      </c>
      <c r="J155" s="99" t="s">
        <v>21</v>
      </c>
      <c r="K155" s="34" t="s">
        <v>22</v>
      </c>
      <c r="L155" s="34" t="s">
        <v>76</v>
      </c>
      <c r="M155" s="171"/>
      <c r="N155" s="419"/>
      <c r="O155" s="189">
        <v>-5.0982813503599997</v>
      </c>
      <c r="P155" s="189">
        <v>-4.8458843495199995</v>
      </c>
      <c r="Q155" s="189">
        <v>-2.9179720464300001</v>
      </c>
      <c r="R155" s="189">
        <v>-1.7721954861110001</v>
      </c>
      <c r="S155" s="189">
        <v>-2.6626270788400004</v>
      </c>
      <c r="T155" s="189">
        <v>-3.0387770110000001</v>
      </c>
      <c r="U155" s="189">
        <v>-2.5364359746660003</v>
      </c>
      <c r="V155" s="189">
        <v>-3.1537387005700004</v>
      </c>
      <c r="W155" s="189">
        <v>-3.7193400328799999</v>
      </c>
      <c r="X155" s="189">
        <v>-3.8684993730199997</v>
      </c>
      <c r="Y155" s="189">
        <v>-5.15374979028</v>
      </c>
      <c r="Z155" s="189">
        <v>-4.7731894647199997</v>
      </c>
      <c r="AA155" s="189">
        <v>-3.6104913323300001</v>
      </c>
      <c r="AB155" s="189">
        <v>-3.4540380409384004</v>
      </c>
      <c r="AC155" s="189">
        <v>-4.0935148412300002</v>
      </c>
      <c r="AD155" s="189">
        <v>-4.1238801020410003</v>
      </c>
      <c r="AE155" s="189">
        <v>-4.2727949162000005</v>
      </c>
      <c r="AF155" s="189">
        <v>-4.4854745620659999</v>
      </c>
      <c r="AG155" s="189">
        <v>-3.4233826377609997</v>
      </c>
      <c r="AH155" s="189">
        <v>-1.3328079745600001</v>
      </c>
      <c r="AI155" s="189">
        <v>-3.4345769921400002</v>
      </c>
      <c r="AJ155" s="189">
        <v>-3.4408767024519999</v>
      </c>
      <c r="AK155" s="189">
        <v>-3.4408767024519999</v>
      </c>
      <c r="AL155" s="189">
        <v>-1.76544649821</v>
      </c>
      <c r="AM155" s="189">
        <v>-1.6415230412799999</v>
      </c>
      <c r="AN155" s="189">
        <v>-1.0914513265499999</v>
      </c>
      <c r="AO155" s="189">
        <v>-0.82935482710999997</v>
      </c>
      <c r="AP155" s="189">
        <v>-1.19510319253</v>
      </c>
      <c r="AQ155" s="75"/>
      <c r="AR155" s="75"/>
      <c r="AS155" s="75"/>
      <c r="AT155" s="75"/>
      <c r="AU155" s="75"/>
      <c r="AV155" s="75"/>
      <c r="AW155" s="75"/>
      <c r="AX155" s="75"/>
      <c r="AY155" s="75"/>
      <c r="AZ155" s="75"/>
      <c r="BA155" s="75"/>
      <c r="BB155" s="34"/>
      <c r="BC155" s="34"/>
      <c r="BD155" s="34"/>
      <c r="BE155" s="34"/>
      <c r="BF155" s="34"/>
      <c r="BG155" s="34"/>
      <c r="BH155" s="34"/>
      <c r="BI155" s="34"/>
      <c r="BJ155" s="34"/>
      <c r="BK155" s="34"/>
      <c r="BL155" s="34"/>
      <c r="BM155" s="34"/>
      <c r="BN155" s="34"/>
      <c r="BO155" s="34"/>
      <c r="BP155" s="34"/>
      <c r="BQ155" s="34"/>
      <c r="BR155" s="34"/>
      <c r="BS155" s="34"/>
      <c r="BT155" s="34"/>
      <c r="BU155" s="34"/>
      <c r="BV155" s="34"/>
      <c r="BW155" s="34"/>
      <c r="BX155" s="157"/>
      <c r="BY155" s="157"/>
      <c r="BZ155" s="157"/>
      <c r="CA155" s="157"/>
      <c r="CB155" s="157"/>
      <c r="CC155" s="157"/>
      <c r="CD155" s="157"/>
      <c r="CE155" s="121"/>
      <c r="CF155" s="121"/>
      <c r="CG155" s="121"/>
      <c r="CH155" s="121"/>
      <c r="CI155" s="121"/>
      <c r="CJ155" s="121"/>
      <c r="CK155" s="121"/>
      <c r="CL155" s="121"/>
      <c r="CM155" s="121"/>
      <c r="CN155" s="121"/>
      <c r="CO155" s="121"/>
      <c r="CP155" s="121"/>
      <c r="CQ155" s="121"/>
      <c r="CR155" s="121"/>
      <c r="CS155" s="121"/>
      <c r="CT155" s="121"/>
      <c r="CU155" s="121"/>
      <c r="CV155" s="121"/>
      <c r="CW155" s="121"/>
      <c r="CX155" s="121"/>
      <c r="CY155" s="121"/>
      <c r="CZ155" s="121"/>
      <c r="DA155" s="121"/>
      <c r="DB155" s="121"/>
      <c r="DC155" s="121"/>
      <c r="DD155" s="121"/>
      <c r="DE155" s="121"/>
      <c r="DF155" s="121"/>
      <c r="DG155" s="121"/>
      <c r="DH155" s="121"/>
      <c r="DI155" s="121"/>
      <c r="DJ155" s="121"/>
      <c r="DK155" s="121"/>
      <c r="DL155" s="121"/>
      <c r="DM155" s="121"/>
      <c r="DN155" s="121"/>
      <c r="DO155" s="121"/>
      <c r="DP155" s="121"/>
      <c r="DQ155" s="121"/>
      <c r="DR155" s="121"/>
      <c r="DS155" s="121"/>
      <c r="DT155" s="121"/>
      <c r="DU155" s="121"/>
      <c r="DV155" s="121"/>
      <c r="DW155" s="121"/>
      <c r="DX155" s="121"/>
      <c r="DY155" s="121"/>
      <c r="DZ155" s="121"/>
      <c r="EA155" s="121"/>
      <c r="EB155" s="121"/>
      <c r="EC155" s="121"/>
      <c r="ED155" s="121"/>
      <c r="EE155" s="121"/>
      <c r="EF155" s="121"/>
      <c r="EG155" s="121"/>
      <c r="EH155" s="121"/>
      <c r="EI155" s="121"/>
      <c r="EJ155" s="121"/>
      <c r="EK155" s="121"/>
      <c r="EL155" s="121"/>
      <c r="EM155" s="121"/>
      <c r="EN155" s="121"/>
      <c r="EO155" s="121"/>
      <c r="EP155" s="121"/>
      <c r="EQ155" s="121"/>
      <c r="ER155" s="121"/>
      <c r="ES155" s="121"/>
      <c r="ET155" s="121"/>
      <c r="EU155" s="121"/>
      <c r="EV155" s="121"/>
      <c r="EW155" s="121"/>
      <c r="EX155" s="121"/>
      <c r="EY155" s="121"/>
      <c r="EZ155" s="121"/>
      <c r="FA155" s="121"/>
      <c r="FB155" s="121"/>
      <c r="FC155" s="121"/>
      <c r="FD155" s="121"/>
      <c r="FE155" s="121"/>
      <c r="FF155" s="121"/>
      <c r="FG155" s="121"/>
      <c r="FH155" s="121"/>
      <c r="FI155" s="121"/>
      <c r="FJ155" s="121"/>
      <c r="FK155" s="121"/>
      <c r="FL155" s="121"/>
      <c r="FM155" s="121"/>
      <c r="FN155" s="121"/>
      <c r="FO155" s="121"/>
      <c r="FP155" s="121"/>
      <c r="FQ155" s="121"/>
      <c r="FR155" s="121"/>
      <c r="FS155" s="121"/>
      <c r="FT155" s="121"/>
      <c r="FU155" s="121"/>
      <c r="FV155" s="121"/>
      <c r="FW155" s="121"/>
      <c r="FX155" s="121"/>
      <c r="FY155" s="121"/>
      <c r="FZ155" s="121"/>
      <c r="GA155" s="121"/>
      <c r="GB155" s="121"/>
      <c r="GC155" s="121"/>
      <c r="GD155" s="121"/>
      <c r="GE155" s="121"/>
      <c r="GF155" s="121"/>
      <c r="GG155" s="121"/>
      <c r="GH155" s="121"/>
      <c r="GI155" s="121"/>
      <c r="GJ155" s="121"/>
      <c r="GK155" s="121"/>
      <c r="GL155" s="121"/>
      <c r="GM155" s="121"/>
      <c r="GN155" s="121"/>
      <c r="GO155" s="121"/>
      <c r="GP155" s="121"/>
      <c r="GQ155" s="121"/>
      <c r="GR155" s="121"/>
      <c r="GS155" s="121"/>
      <c r="GT155" s="121"/>
      <c r="GU155" s="121"/>
      <c r="GV155" s="121"/>
      <c r="GW155" s="121"/>
      <c r="GX155" s="121"/>
      <c r="GY155" s="121"/>
      <c r="GZ155" s="121"/>
      <c r="HA155" s="121"/>
      <c r="HB155" s="121"/>
      <c r="HC155" s="121"/>
      <c r="HD155" s="121"/>
      <c r="HE155" s="121"/>
      <c r="HF155" s="121"/>
      <c r="HG155" s="121"/>
      <c r="HH155" s="121"/>
      <c r="HI155" s="121"/>
      <c r="HJ155" s="121"/>
      <c r="HK155" s="121"/>
      <c r="HL155" s="121"/>
      <c r="HM155" s="121"/>
      <c r="HN155" s="121"/>
      <c r="HO155" s="121"/>
      <c r="HP155" s="121"/>
      <c r="HQ155" s="121"/>
      <c r="HR155" s="121"/>
      <c r="HS155" s="121"/>
      <c r="HT155" s="121"/>
      <c r="HU155" s="121"/>
      <c r="HV155" s="121"/>
      <c r="HW155" s="121"/>
      <c r="HX155" s="121"/>
      <c r="HY155" s="121"/>
      <c r="HZ155" s="121"/>
      <c r="IA155" s="121"/>
      <c r="IB155" s="121"/>
      <c r="IC155" s="121"/>
      <c r="ID155" s="121"/>
      <c r="IE155" s="121"/>
      <c r="IF155" s="121"/>
      <c r="IG155" s="121"/>
      <c r="IH155" s="121"/>
      <c r="II155" s="121"/>
      <c r="IJ155" s="121"/>
      <c r="IK155" s="121"/>
      <c r="IL155" s="121"/>
      <c r="IM155" s="121"/>
      <c r="IN155" s="121"/>
      <c r="IO155" s="121"/>
      <c r="IP155" s="121"/>
      <c r="IQ155" s="121"/>
      <c r="IR155" s="121"/>
      <c r="IS155" s="121"/>
      <c r="IT155" s="121"/>
      <c r="IU155" s="121"/>
      <c r="IV155" s="121"/>
      <c r="IW155" s="121"/>
      <c r="IX155" s="121"/>
      <c r="IY155" s="121"/>
      <c r="IZ155" s="121"/>
      <c r="JA155" s="121"/>
      <c r="JB155" s="121"/>
      <c r="JC155" s="121"/>
      <c r="JD155" s="121"/>
      <c r="JE155" s="121"/>
      <c r="JF155" s="121"/>
      <c r="JG155" s="121"/>
      <c r="JH155" s="121"/>
      <c r="JI155" s="121"/>
      <c r="JJ155" s="121"/>
      <c r="JK155" s="121"/>
      <c r="JL155" s="121"/>
      <c r="JM155" s="121"/>
      <c r="JN155" s="121"/>
      <c r="JO155" s="121"/>
      <c r="JP155" s="121"/>
      <c r="JQ155" s="121"/>
      <c r="JR155" s="121"/>
      <c r="JS155" s="121"/>
      <c r="JT155" s="121"/>
      <c r="JU155" s="121"/>
      <c r="JV155" s="121"/>
      <c r="JW155" s="121"/>
      <c r="JX155" s="121"/>
      <c r="JY155" s="121"/>
      <c r="JZ155" s="121"/>
      <c r="KA155" s="121"/>
      <c r="KB155" s="121"/>
      <c r="KC155" s="121"/>
      <c r="KD155" s="121"/>
      <c r="KE155" s="121"/>
      <c r="KF155" s="121"/>
      <c r="KG155" s="121"/>
      <c r="KH155" s="121"/>
      <c r="KI155" s="121"/>
      <c r="KJ155" s="121"/>
      <c r="KK155" s="121"/>
      <c r="KL155" s="121"/>
      <c r="KM155" s="121"/>
      <c r="KN155" s="121"/>
      <c r="KO155" s="121"/>
      <c r="KP155" s="121"/>
      <c r="KQ155" s="121"/>
      <c r="KR155" s="121"/>
      <c r="KS155" s="121"/>
      <c r="KT155" s="121"/>
      <c r="KU155" s="121"/>
      <c r="KV155" s="121"/>
      <c r="KW155" s="121"/>
      <c r="KX155" s="121"/>
      <c r="KY155" s="121"/>
      <c r="KZ155" s="121"/>
      <c r="LA155" s="121"/>
      <c r="LB155" s="121"/>
      <c r="LC155" s="121"/>
      <c r="LD155" s="121"/>
      <c r="LE155" s="121"/>
      <c r="LF155" s="121"/>
      <c r="LG155" s="121"/>
      <c r="LH155" s="121"/>
      <c r="LI155" s="121"/>
      <c r="LJ155" s="121"/>
      <c r="LK155" s="121"/>
      <c r="LL155" s="121"/>
      <c r="LM155" s="121"/>
      <c r="LN155" s="121"/>
      <c r="LO155" s="121"/>
      <c r="LP155" s="121"/>
      <c r="LQ155" s="121"/>
      <c r="LR155" s="121"/>
      <c r="LS155" s="121"/>
      <c r="LT155" s="121"/>
      <c r="LU155" s="121"/>
      <c r="LV155" s="36"/>
      <c r="LW155" s="36"/>
      <c r="LX155" s="36"/>
      <c r="LY155" s="36"/>
      <c r="LZ155" s="36"/>
      <c r="MA155" s="36"/>
      <c r="MB155" s="36"/>
      <c r="MC155" s="36"/>
      <c r="MD155" s="36"/>
      <c r="ME155" s="36"/>
      <c r="MF155" s="36"/>
      <c r="MG155" s="36"/>
      <c r="MH155" s="36"/>
      <c r="MI155" s="36"/>
      <c r="MJ155" s="36"/>
      <c r="MK155" s="36"/>
      <c r="ML155" s="36"/>
      <c r="MM155" s="36"/>
      <c r="MN155" s="36"/>
      <c r="MO155" s="36"/>
      <c r="MP155" s="36"/>
      <c r="MQ155" s="36"/>
      <c r="MR155" s="36"/>
      <c r="MS155" s="36"/>
      <c r="MT155" s="36"/>
      <c r="MU155" s="36"/>
      <c r="MV155" s="36"/>
      <c r="MW155" s="36"/>
      <c r="MX155" s="36"/>
      <c r="MY155" s="36"/>
      <c r="MZ155" s="36"/>
      <c r="NA155" s="36"/>
      <c r="NB155" s="36"/>
      <c r="NC155" s="36"/>
      <c r="ND155" s="36"/>
      <c r="NE155" s="36"/>
      <c r="NF155" s="36"/>
      <c r="NG155" s="36"/>
      <c r="NH155" s="36"/>
      <c r="NI155" s="36"/>
      <c r="NJ155" s="36"/>
      <c r="NK155" s="36"/>
      <c r="NL155" s="36"/>
      <c r="NM155" s="36"/>
      <c r="NN155" s="36"/>
      <c r="NO155" s="36"/>
      <c r="NP155" s="36"/>
      <c r="NQ155" s="36"/>
      <c r="NR155" s="36"/>
      <c r="NS155" s="36"/>
      <c r="NT155" s="36"/>
      <c r="NU155" s="36"/>
      <c r="NV155" s="36"/>
      <c r="NW155" s="36"/>
      <c r="NX155" s="36"/>
      <c r="NY155" s="36"/>
      <c r="NZ155" s="36"/>
      <c r="OA155" s="36"/>
      <c r="OB155" s="36"/>
      <c r="OC155" s="36"/>
      <c r="OD155" s="36"/>
      <c r="OE155" s="36"/>
      <c r="OF155" s="36"/>
      <c r="OG155" s="36"/>
      <c r="OH155" s="36"/>
      <c r="OI155" s="36"/>
      <c r="OJ155" s="36"/>
      <c r="OK155" s="36"/>
      <c r="OL155" s="36"/>
      <c r="OM155" s="36"/>
      <c r="ON155" s="36"/>
      <c r="OO155" s="36"/>
      <c r="OP155" s="36"/>
      <c r="OQ155" s="36"/>
      <c r="OR155" s="36"/>
      <c r="OS155" s="36"/>
      <c r="OT155" s="36"/>
      <c r="OU155" s="36"/>
      <c r="OV155" s="36"/>
      <c r="OW155" s="36"/>
      <c r="OX155" s="36"/>
      <c r="OY155" s="36"/>
      <c r="OZ155" s="36"/>
      <c r="PA155" s="36"/>
      <c r="PB155" s="36"/>
      <c r="PC155" s="36"/>
      <c r="PD155" s="36"/>
      <c r="PE155" s="36"/>
      <c r="PF155" s="36"/>
      <c r="PG155" s="36"/>
      <c r="PH155" s="36"/>
      <c r="PI155" s="36"/>
      <c r="PJ155" s="36"/>
      <c r="PK155" s="36"/>
      <c r="PL155" s="36"/>
      <c r="PM155" s="36"/>
      <c r="PN155" s="36"/>
      <c r="PO155" s="36"/>
      <c r="PP155" s="36"/>
      <c r="PQ155" s="36"/>
      <c r="PR155" s="36"/>
      <c r="PS155" s="36"/>
      <c r="PT155" s="36"/>
      <c r="PU155" s="36"/>
      <c r="PV155" s="36"/>
      <c r="PW155" s="36"/>
      <c r="PX155" s="36"/>
      <c r="PY155" s="36"/>
      <c r="PZ155" s="36"/>
      <c r="QA155" s="36"/>
      <c r="QB155" s="36"/>
      <c r="QC155" s="36"/>
      <c r="QD155" s="36"/>
      <c r="QE155" s="36"/>
      <c r="QF155" s="36"/>
      <c r="QG155" s="36"/>
      <c r="QH155" s="36"/>
      <c r="QI155" s="36"/>
      <c r="QJ155" s="36"/>
      <c r="QK155" s="36"/>
      <c r="QL155" s="36"/>
      <c r="QM155" s="36"/>
      <c r="QN155" s="36"/>
      <c r="QO155" s="36"/>
      <c r="QP155" s="36"/>
      <c r="QQ155" s="36"/>
      <c r="QR155" s="36"/>
      <c r="QS155" s="36"/>
      <c r="QT155" s="36"/>
      <c r="QU155" s="36"/>
      <c r="QV155" s="36"/>
      <c r="QW155" s="36"/>
      <c r="QX155" s="36"/>
      <c r="QY155" s="36"/>
      <c r="QZ155" s="36"/>
      <c r="RA155" s="36"/>
      <c r="RB155" s="36"/>
      <c r="RC155" s="36"/>
      <c r="RD155" s="36"/>
      <c r="RE155" s="36"/>
      <c r="RF155" s="36"/>
      <c r="RG155" s="36"/>
      <c r="RH155" s="36"/>
      <c r="RI155" s="36"/>
      <c r="RJ155" s="36"/>
      <c r="RK155" s="36"/>
      <c r="RL155" s="36"/>
      <c r="RM155" s="36"/>
      <c r="RN155" s="36"/>
      <c r="RO155" s="36"/>
      <c r="RP155" s="36"/>
      <c r="RQ155" s="36"/>
      <c r="RR155" s="36"/>
      <c r="RS155" s="36"/>
      <c r="RT155" s="36"/>
      <c r="RU155" s="36"/>
      <c r="RV155" s="36"/>
      <c r="RW155" s="36"/>
      <c r="RX155" s="36"/>
      <c r="RY155" s="36"/>
      <c r="RZ155" s="36"/>
      <c r="SA155" s="36"/>
      <c r="SB155" s="36"/>
      <c r="SC155" s="36"/>
      <c r="SD155" s="36"/>
      <c r="SE155" s="36"/>
      <c r="SF155" s="36"/>
      <c r="SG155" s="36"/>
      <c r="SH155" s="36"/>
      <c r="SI155" s="36"/>
      <c r="SJ155" s="36"/>
      <c r="SK155" s="36"/>
      <c r="SL155" s="36"/>
      <c r="SM155" s="36"/>
      <c r="SN155" s="36"/>
      <c r="SO155" s="36"/>
      <c r="SP155" s="36"/>
      <c r="SQ155" s="36"/>
      <c r="SR155" s="36"/>
      <c r="SS155" s="36"/>
      <c r="ST155" s="36"/>
      <c r="SU155" s="36"/>
      <c r="SV155" s="36"/>
      <c r="SW155" s="36"/>
      <c r="SX155" s="36"/>
      <c r="SY155" s="36"/>
      <c r="SZ155" s="36"/>
      <c r="TA155" s="36"/>
      <c r="TB155" s="36"/>
      <c r="TC155" s="36"/>
      <c r="TD155" s="36"/>
      <c r="TE155" s="36"/>
      <c r="TF155" s="36"/>
      <c r="TG155" s="36"/>
      <c r="TH155" s="36"/>
      <c r="TI155" s="36"/>
      <c r="TJ155" s="36"/>
      <c r="TK155" s="36"/>
      <c r="TL155" s="36"/>
      <c r="TM155" s="36"/>
      <c r="TN155" s="36"/>
      <c r="TO155" s="36"/>
      <c r="TP155" s="36"/>
      <c r="TQ155" s="36"/>
      <c r="TR155" s="36"/>
      <c r="TS155" s="36"/>
      <c r="TT155" s="36"/>
      <c r="TU155" s="36"/>
      <c r="TV155" s="36"/>
      <c r="TW155" s="36"/>
      <c r="TX155" s="36"/>
      <c r="TY155" s="36"/>
      <c r="TZ155" s="36"/>
      <c r="UA155" s="36"/>
      <c r="UB155" s="36"/>
      <c r="UC155" s="36"/>
      <c r="UD155" s="36"/>
      <c r="UE155" s="36"/>
      <c r="UF155" s="36"/>
      <c r="UG155" s="36"/>
      <c r="UH155" s="36"/>
      <c r="UI155" s="36"/>
      <c r="UJ155" s="36"/>
      <c r="UK155" s="36"/>
      <c r="UL155" s="36"/>
      <c r="UM155" s="36"/>
      <c r="UN155" s="36"/>
      <c r="UO155" s="36"/>
      <c r="UP155" s="36"/>
      <c r="UQ155" s="36"/>
      <c r="UR155" s="36"/>
      <c r="US155" s="36"/>
      <c r="UT155" s="36"/>
      <c r="UU155" s="36"/>
      <c r="UV155" s="36"/>
      <c r="UW155" s="36"/>
      <c r="UX155" s="36"/>
      <c r="UY155" s="36"/>
      <c r="UZ155" s="36"/>
      <c r="VA155" s="36"/>
      <c r="VB155" s="36"/>
      <c r="VC155" s="36"/>
      <c r="VD155" s="36"/>
      <c r="VE155" s="36"/>
      <c r="VF155" s="36"/>
      <c r="VG155" s="36"/>
      <c r="VH155" s="36"/>
      <c r="VI155" s="36"/>
      <c r="VJ155" s="36"/>
      <c r="VK155" s="36"/>
      <c r="VL155" s="36"/>
      <c r="VM155" s="36"/>
      <c r="VN155" s="36"/>
      <c r="VO155" s="36"/>
      <c r="VP155" s="36"/>
      <c r="VQ155" s="36"/>
      <c r="VR155" s="36"/>
      <c r="VS155" s="36"/>
      <c r="VT155" s="36"/>
      <c r="VU155" s="36"/>
      <c r="VV155" s="36"/>
      <c r="VW155" s="36"/>
      <c r="VX155" s="36"/>
      <c r="VY155" s="36"/>
      <c r="VZ155" s="36"/>
      <c r="WA155" s="36"/>
      <c r="WB155" s="36"/>
      <c r="WC155" s="36"/>
      <c r="WD155" s="36"/>
      <c r="WE155" s="36"/>
      <c r="WF155" s="36"/>
      <c r="WG155" s="36"/>
      <c r="WH155" s="36"/>
      <c r="WI155" s="36"/>
      <c r="WJ155" s="36"/>
      <c r="WK155" s="36"/>
      <c r="WL155" s="36"/>
      <c r="WM155" s="36"/>
      <c r="WN155" s="36"/>
      <c r="WO155" s="36"/>
      <c r="WP155" s="36"/>
      <c r="WQ155" s="36"/>
      <c r="WR155" s="36"/>
      <c r="WS155" s="36"/>
      <c r="WT155" s="36"/>
      <c r="WU155" s="36"/>
      <c r="WV155" s="36"/>
      <c r="WW155" s="36"/>
      <c r="WX155" s="36"/>
      <c r="WY155" s="36"/>
      <c r="WZ155" s="36"/>
      <c r="XA155" s="36"/>
      <c r="XB155" s="36"/>
      <c r="XC155" s="36"/>
      <c r="XD155" s="36"/>
      <c r="XE155" s="36"/>
      <c r="XF155" s="36"/>
      <c r="XG155" s="36"/>
      <c r="XH155" s="36"/>
      <c r="XI155" s="36"/>
      <c r="XJ155" s="36"/>
      <c r="XK155" s="36"/>
      <c r="XL155" s="36"/>
      <c r="XM155" s="36"/>
      <c r="XN155" s="36"/>
      <c r="XO155" s="36"/>
      <c r="XP155" s="36"/>
      <c r="XQ155" s="36"/>
      <c r="XR155" s="36"/>
      <c r="XS155" s="36"/>
      <c r="XT155" s="36"/>
      <c r="XU155" s="36"/>
      <c r="XV155" s="36"/>
      <c r="XW155" s="36"/>
      <c r="XX155" s="36"/>
      <c r="XY155" s="36"/>
      <c r="XZ155" s="36"/>
      <c r="YA155" s="36"/>
      <c r="YB155" s="36"/>
      <c r="YC155" s="36"/>
      <c r="YD155" s="36"/>
      <c r="YE155" s="36"/>
      <c r="YF155" s="36"/>
      <c r="YG155" s="36"/>
      <c r="YH155" s="36"/>
      <c r="YI155" s="36"/>
      <c r="YJ155" s="36"/>
      <c r="YK155" s="36"/>
      <c r="YL155" s="36"/>
      <c r="YM155" s="36"/>
      <c r="YN155" s="36"/>
      <c r="YO155" s="36"/>
      <c r="YP155" s="36"/>
      <c r="YQ155" s="36"/>
      <c r="YR155" s="36"/>
      <c r="YS155" s="36"/>
      <c r="YT155" s="36"/>
      <c r="YU155" s="36"/>
      <c r="YV155" s="36"/>
      <c r="YW155" s="36"/>
      <c r="YX155" s="36"/>
      <c r="YY155" s="36"/>
      <c r="YZ155" s="36"/>
      <c r="ZA155" s="36"/>
      <c r="ZB155" s="36"/>
      <c r="ZC155" s="36"/>
      <c r="ZD155" s="36"/>
      <c r="ZE155" s="36"/>
      <c r="ZF155" s="36"/>
      <c r="ZG155" s="36"/>
      <c r="ZH155" s="36"/>
      <c r="ZI155" s="36"/>
      <c r="ZJ155" s="36"/>
      <c r="ZK155" s="36"/>
      <c r="ZL155" s="36"/>
      <c r="ZM155" s="36"/>
      <c r="ZN155" s="36"/>
      <c r="ZO155" s="36"/>
      <c r="ZP155" s="36"/>
      <c r="ZQ155" s="36"/>
      <c r="ZR155" s="36"/>
      <c r="ZS155" s="36"/>
      <c r="ZT155" s="36"/>
      <c r="ZU155" s="36"/>
      <c r="ZV155" s="36"/>
      <c r="ZW155" s="36"/>
      <c r="ZX155" s="36"/>
      <c r="ZY155" s="36"/>
      <c r="ZZ155" s="36"/>
      <c r="AAA155" s="36"/>
      <c r="AAB155" s="36"/>
      <c r="AAC155" s="36"/>
      <c r="AAD155" s="36"/>
      <c r="AAE155" s="36"/>
      <c r="AAF155" s="36"/>
      <c r="AAG155" s="36"/>
      <c r="AAH155" s="36"/>
      <c r="AAI155" s="36"/>
      <c r="AAJ155" s="36"/>
      <c r="AAK155" s="36"/>
      <c r="AAL155" s="36"/>
      <c r="AAM155" s="36"/>
      <c r="AAN155" s="36"/>
      <c r="AAO155" s="36"/>
      <c r="AAP155" s="36"/>
      <c r="AAQ155" s="36"/>
      <c r="AAR155" s="36"/>
      <c r="AAS155" s="36"/>
      <c r="AAT155" s="36"/>
      <c r="AAU155" s="36"/>
      <c r="AAV155" s="36"/>
      <c r="AAW155" s="36"/>
      <c r="AAX155" s="36"/>
      <c r="AAY155" s="36"/>
      <c r="AAZ155" s="36"/>
      <c r="ABA155" s="36"/>
      <c r="ABB155" s="36"/>
      <c r="ABC155" s="36"/>
      <c r="ABD155" s="36"/>
      <c r="ABE155" s="36"/>
      <c r="ABF155" s="36"/>
      <c r="ABG155" s="36"/>
      <c r="ABH155" s="36"/>
      <c r="ABI155" s="36"/>
      <c r="ABJ155" s="36"/>
      <c r="ABK155" s="36"/>
      <c r="ABL155" s="36"/>
      <c r="ABM155" s="36"/>
      <c r="ABN155" s="36"/>
      <c r="ABO155" s="36"/>
      <c r="ABP155" s="36"/>
      <c r="ABQ155" s="36"/>
      <c r="ABR155" s="36"/>
      <c r="ABS155" s="36"/>
      <c r="ABT155" s="36"/>
      <c r="ABU155" s="36"/>
      <c r="ABV155" s="36"/>
      <c r="ABW155" s="36"/>
      <c r="ABX155" s="36"/>
      <c r="ABY155" s="36"/>
      <c r="ABZ155" s="36"/>
      <c r="ACA155" s="36"/>
      <c r="ACB155" s="36"/>
      <c r="ACC155" s="36"/>
      <c r="ACD155" s="36"/>
      <c r="ACE155" s="36"/>
      <c r="ACF155" s="36"/>
      <c r="ACG155" s="36"/>
      <c r="ACH155" s="36"/>
      <c r="ACI155" s="36"/>
      <c r="ACJ155" s="36"/>
      <c r="ACK155" s="36"/>
      <c r="ACL155" s="36"/>
      <c r="ACM155" s="36"/>
      <c r="ACN155" s="36"/>
      <c r="ACO155" s="36"/>
      <c r="ACP155" s="36"/>
      <c r="ACQ155" s="36"/>
      <c r="ACR155" s="36"/>
      <c r="ACS155" s="36"/>
      <c r="ACT155" s="36"/>
      <c r="ACU155" s="36"/>
      <c r="ACV155" s="36"/>
      <c r="ACW155" s="36"/>
      <c r="ACX155" s="36"/>
      <c r="ACY155" s="36"/>
      <c r="ACZ155" s="36"/>
      <c r="ADA155" s="36"/>
      <c r="ADB155" s="36"/>
      <c r="ADC155" s="36"/>
      <c r="ADD155" s="36"/>
      <c r="ADE155" s="36"/>
      <c r="ADF155" s="36"/>
      <c r="ADG155" s="36"/>
      <c r="ADH155" s="36"/>
      <c r="ADI155" s="36"/>
      <c r="ADJ155" s="36"/>
      <c r="ADK155" s="36"/>
      <c r="ADL155" s="36"/>
      <c r="ADM155" s="36"/>
      <c r="ADN155" s="36"/>
      <c r="ADO155" s="36"/>
      <c r="ADP155" s="36"/>
      <c r="ADQ155" s="36"/>
      <c r="ADR155" s="36"/>
      <c r="ADS155" s="36"/>
      <c r="ADT155" s="36"/>
      <c r="ADU155" s="36"/>
      <c r="ADV155" s="36"/>
      <c r="ADW155" s="36"/>
      <c r="ADX155" s="36"/>
      <c r="ADY155" s="36"/>
      <c r="ADZ155" s="36"/>
      <c r="AEA155" s="36"/>
      <c r="AEB155" s="36"/>
      <c r="AEC155" s="36"/>
      <c r="AED155" s="36"/>
      <c r="AEE155" s="36"/>
      <c r="AEF155" s="36"/>
      <c r="AEG155" s="36"/>
      <c r="AEH155" s="36"/>
      <c r="AEI155" s="36"/>
      <c r="AEJ155" s="36"/>
      <c r="AEK155" s="36"/>
      <c r="AEL155" s="36"/>
      <c r="AEM155" s="36"/>
      <c r="AEN155" s="36"/>
      <c r="AEO155" s="36"/>
      <c r="AEP155" s="36"/>
      <c r="AEQ155" s="36"/>
      <c r="AER155" s="36"/>
      <c r="AES155" s="36"/>
      <c r="AET155" s="36"/>
      <c r="AEU155" s="36"/>
      <c r="AEV155" s="36"/>
      <c r="AEW155" s="36"/>
      <c r="AEX155" s="36"/>
      <c r="AEY155" s="36"/>
      <c r="AEZ155" s="36"/>
      <c r="AFA155" s="36"/>
      <c r="AFB155" s="36"/>
      <c r="AFC155" s="36"/>
      <c r="AFD155" s="36"/>
      <c r="AFE155" s="36"/>
      <c r="AFF155" s="36"/>
      <c r="AFG155" s="36"/>
      <c r="AFH155" s="36"/>
      <c r="AFI155" s="36"/>
      <c r="AFJ155" s="36"/>
      <c r="AFK155" s="36"/>
      <c r="AFL155" s="36"/>
      <c r="AFM155" s="36"/>
      <c r="AFN155" s="36"/>
      <c r="AFO155" s="36"/>
      <c r="AFP155" s="36"/>
      <c r="AFQ155" s="36"/>
      <c r="AFR155" s="36"/>
      <c r="AFS155" s="36"/>
      <c r="AFT155" s="36"/>
      <c r="AFU155" s="36"/>
      <c r="AFV155" s="36"/>
      <c r="AFW155" s="36"/>
      <c r="AFX155" s="36"/>
      <c r="AFY155" s="36"/>
      <c r="AFZ155" s="36"/>
      <c r="AGA155" s="36"/>
      <c r="AGB155" s="36"/>
      <c r="AGC155" s="36"/>
      <c r="AGD155" s="36"/>
      <c r="AGE155" s="36"/>
      <c r="AGF155" s="36"/>
      <c r="AGG155" s="36"/>
      <c r="AGH155" s="36"/>
      <c r="AGI155" s="36"/>
      <c r="AGJ155" s="36"/>
      <c r="AGK155" s="36"/>
      <c r="AGL155" s="36"/>
      <c r="AGM155" s="36"/>
      <c r="AGN155" s="36"/>
      <c r="AGO155" s="36"/>
      <c r="AGP155" s="36"/>
      <c r="AGQ155" s="36"/>
      <c r="AGR155" s="36"/>
      <c r="AGS155" s="36"/>
      <c r="AGT155" s="36"/>
      <c r="AGU155" s="36"/>
      <c r="AGV155" s="36"/>
      <c r="AGW155" s="36"/>
      <c r="AGX155" s="36"/>
      <c r="AGY155" s="36"/>
      <c r="AGZ155" s="36"/>
      <c r="AHA155" s="36"/>
      <c r="AHB155" s="36"/>
      <c r="AHC155" s="36"/>
      <c r="AHD155" s="36"/>
      <c r="AHE155" s="36"/>
      <c r="AHF155" s="36"/>
      <c r="AHG155" s="36"/>
      <c r="AHH155" s="36"/>
      <c r="AHI155" s="36"/>
      <c r="AHJ155" s="36"/>
      <c r="AHK155" s="36"/>
      <c r="AHL155" s="36"/>
      <c r="AHM155" s="36"/>
      <c r="AHN155" s="36"/>
      <c r="AHO155" s="36"/>
      <c r="AHP155" s="36"/>
      <c r="AHQ155" s="36"/>
      <c r="AHR155" s="36"/>
      <c r="AHS155" s="36"/>
      <c r="AHT155" s="36"/>
      <c r="AHU155" s="36"/>
      <c r="AHV155" s="36"/>
      <c r="AHW155" s="36"/>
      <c r="AHX155" s="36"/>
      <c r="AHY155" s="36"/>
      <c r="AHZ155" s="36"/>
      <c r="AIA155" s="36"/>
      <c r="AIB155" s="36"/>
      <c r="AIC155" s="36"/>
      <c r="AID155" s="36"/>
      <c r="AIE155" s="36"/>
      <c r="AIF155" s="36"/>
      <c r="AIG155" s="36"/>
      <c r="AIH155" s="36"/>
      <c r="AII155" s="36"/>
      <c r="AIJ155" s="36"/>
      <c r="AIK155" s="36"/>
      <c r="AIL155" s="36"/>
      <c r="AIM155" s="36"/>
      <c r="AIN155" s="36"/>
      <c r="AIO155" s="36"/>
      <c r="AIP155" s="36"/>
      <c r="AIQ155" s="36"/>
      <c r="AIR155" s="36"/>
      <c r="AIS155" s="36"/>
      <c r="AIT155" s="36"/>
      <c r="AIU155" s="36"/>
      <c r="AIV155" s="36"/>
      <c r="AIW155" s="36"/>
      <c r="AIX155" s="36"/>
      <c r="AIY155" s="36"/>
      <c r="AIZ155" s="36"/>
      <c r="AJA155" s="36"/>
      <c r="AJB155" s="36"/>
      <c r="AJC155" s="36"/>
      <c r="AJD155" s="36"/>
      <c r="AJE155" s="36"/>
      <c r="AJF155" s="36"/>
      <c r="AJG155" s="36"/>
      <c r="AJH155" s="36"/>
      <c r="AJI155" s="36"/>
      <c r="AJJ155" s="36"/>
      <c r="AJK155" s="36"/>
      <c r="AJL155" s="36"/>
      <c r="AJM155" s="36"/>
      <c r="AJN155" s="36"/>
      <c r="AJO155" s="36"/>
      <c r="AJP155" s="36"/>
      <c r="AJQ155" s="36"/>
      <c r="AJR155" s="36"/>
      <c r="AJS155" s="36"/>
      <c r="AJT155" s="36"/>
      <c r="AJU155" s="36"/>
      <c r="AJV155" s="36"/>
      <c r="AJW155" s="36"/>
      <c r="AJX155" s="36"/>
      <c r="AJY155" s="36"/>
      <c r="AJZ155" s="36"/>
      <c r="AKA155" s="36"/>
      <c r="AKB155" s="36"/>
      <c r="AKC155" s="36"/>
      <c r="AKD155" s="36"/>
      <c r="AKE155" s="36"/>
      <c r="AKF155" s="36"/>
      <c r="AKG155" s="36"/>
      <c r="AKH155" s="36"/>
      <c r="AKI155" s="36"/>
      <c r="AKJ155" s="36"/>
      <c r="AKK155" s="36"/>
      <c r="AKL155" s="36"/>
      <c r="AKM155" s="36"/>
      <c r="AKN155" s="36"/>
      <c r="AKO155" s="36"/>
      <c r="AKP155" s="36"/>
      <c r="AKQ155" s="36"/>
      <c r="AKR155" s="36"/>
      <c r="AKS155" s="36"/>
      <c r="AKT155" s="36"/>
      <c r="AKU155" s="36"/>
      <c r="AKV155" s="36"/>
      <c r="AKW155" s="36"/>
      <c r="AKX155" s="36"/>
      <c r="AKY155" s="36"/>
      <c r="AKZ155" s="36"/>
      <c r="ALA155" s="36"/>
      <c r="ALB155" s="36"/>
      <c r="ALC155" s="36"/>
      <c r="ALD155" s="36"/>
      <c r="ALE155" s="36"/>
      <c r="ALF155" s="36"/>
      <c r="ALG155" s="36"/>
      <c r="ALH155" s="36"/>
      <c r="ALI155" s="36"/>
      <c r="ALJ155" s="36"/>
      <c r="ALK155" s="36"/>
      <c r="ALL155" s="36"/>
      <c r="ALM155" s="36"/>
      <c r="ALN155" s="36"/>
      <c r="ALO155" s="36"/>
      <c r="ALP155" s="36"/>
      <c r="ALQ155" s="36"/>
      <c r="ALR155" s="36"/>
      <c r="ALS155" s="36"/>
      <c r="ALT155" s="36"/>
      <c r="ALU155" s="36"/>
      <c r="ALV155" s="36"/>
      <c r="ALW155" s="36"/>
      <c r="ALX155" s="36"/>
      <c r="ALY155" s="36"/>
      <c r="ALZ155" s="36"/>
      <c r="AMA155" s="36"/>
      <c r="AMB155" s="36"/>
      <c r="AMC155" s="36"/>
      <c r="AMD155" s="36"/>
      <c r="AME155" s="36"/>
      <c r="AMF155" s="36"/>
      <c r="AMG155" s="36"/>
      <c r="AMH155" s="36"/>
      <c r="AMI155" s="36"/>
      <c r="AMJ155" s="36"/>
      <c r="AMK155" s="36"/>
      <c r="AML155" s="36"/>
      <c r="AMM155" s="36"/>
    </row>
    <row r="156" spans="1:1027" s="51" customFormat="1" ht="63.75">
      <c r="A156" s="349"/>
      <c r="B156" s="349"/>
      <c r="C156" s="393" t="s">
        <v>149</v>
      </c>
      <c r="D156" s="8" t="s">
        <v>12</v>
      </c>
      <c r="E156" s="280" t="s">
        <v>141</v>
      </c>
      <c r="F156" s="281" t="s">
        <v>142</v>
      </c>
      <c r="G156" s="281" t="s">
        <v>22</v>
      </c>
      <c r="H156" s="282"/>
      <c r="I156" s="38" t="s">
        <v>216</v>
      </c>
      <c r="J156" s="99" t="s">
        <v>21</v>
      </c>
      <c r="K156" s="34" t="s">
        <v>22</v>
      </c>
      <c r="L156" s="34" t="s">
        <v>163</v>
      </c>
      <c r="M156" s="174" t="s">
        <v>221</v>
      </c>
      <c r="N156" s="419"/>
      <c r="O156" s="189"/>
      <c r="P156" s="189"/>
      <c r="Q156" s="189"/>
      <c r="R156" s="75"/>
      <c r="S156" s="75"/>
      <c r="T156" s="75"/>
      <c r="U156" s="75"/>
      <c r="V156" s="75"/>
      <c r="W156" s="75"/>
      <c r="X156" s="75"/>
      <c r="Y156" s="75"/>
      <c r="Z156" s="75"/>
      <c r="AA156" s="75"/>
      <c r="AB156" s="75"/>
      <c r="AC156" s="75"/>
      <c r="AD156" s="75"/>
      <c r="AE156" s="75"/>
      <c r="AF156" s="75"/>
      <c r="AG156" s="75"/>
      <c r="AH156" s="75"/>
      <c r="AI156" s="75"/>
      <c r="AJ156" s="75">
        <v>-39.861273464003396</v>
      </c>
      <c r="AK156" s="75">
        <v>-44.311444855614397</v>
      </c>
      <c r="AL156" s="75">
        <v>-46.805419530149905</v>
      </c>
      <c r="AM156" s="75">
        <v>-42.670134634352806</v>
      </c>
      <c r="AN156" s="75">
        <v>-44.462699999999998</v>
      </c>
      <c r="AO156" s="75">
        <v>-46.490600000000001</v>
      </c>
      <c r="AP156" s="75">
        <v>-47.386182721608229</v>
      </c>
      <c r="AQ156" s="75"/>
      <c r="AR156" s="75"/>
      <c r="AS156" s="75"/>
      <c r="AT156" s="75"/>
      <c r="AU156" s="75"/>
      <c r="AV156" s="75"/>
      <c r="AW156" s="75"/>
      <c r="AX156" s="75"/>
      <c r="AY156" s="75"/>
      <c r="AZ156" s="75"/>
      <c r="BA156" s="75"/>
      <c r="BB156" s="34"/>
      <c r="BC156" s="34"/>
      <c r="BD156" s="34"/>
      <c r="BE156" s="34"/>
      <c r="BF156" s="34"/>
      <c r="BG156" s="34"/>
      <c r="BH156" s="34"/>
      <c r="BI156" s="34"/>
      <c r="BJ156" s="34"/>
      <c r="BK156" s="34"/>
      <c r="BL156" s="34"/>
      <c r="BM156" s="34"/>
      <c r="BN156" s="34"/>
      <c r="BO156" s="34"/>
      <c r="BP156" s="34"/>
      <c r="BQ156" s="34"/>
      <c r="BR156" s="34"/>
      <c r="BS156" s="34"/>
      <c r="BT156" s="34"/>
      <c r="BU156" s="34"/>
      <c r="BV156" s="34"/>
      <c r="BW156" s="34"/>
      <c r="BX156" s="157"/>
      <c r="BY156" s="157"/>
      <c r="BZ156" s="157"/>
      <c r="CA156" s="157"/>
      <c r="CB156" s="157"/>
      <c r="CC156" s="157"/>
      <c r="CD156" s="157"/>
      <c r="CE156" s="121"/>
      <c r="CF156" s="121"/>
      <c r="CG156" s="121"/>
      <c r="CH156" s="121"/>
      <c r="CI156" s="121"/>
      <c r="CJ156" s="121"/>
      <c r="CK156" s="121"/>
      <c r="CL156" s="121"/>
      <c r="CM156" s="121"/>
      <c r="CN156" s="121"/>
      <c r="CO156" s="121"/>
      <c r="CP156" s="121"/>
      <c r="CQ156" s="121"/>
      <c r="CR156" s="121"/>
      <c r="CS156" s="121"/>
      <c r="CT156" s="121"/>
      <c r="CU156" s="121"/>
      <c r="CV156" s="121"/>
      <c r="CW156" s="121"/>
      <c r="CX156" s="121"/>
      <c r="CY156" s="121"/>
      <c r="CZ156" s="121"/>
      <c r="DA156" s="121"/>
      <c r="DB156" s="121"/>
      <c r="DC156" s="121"/>
      <c r="DD156" s="121"/>
      <c r="DE156" s="121"/>
      <c r="DF156" s="121"/>
      <c r="DG156" s="121"/>
      <c r="DH156" s="121"/>
      <c r="DI156" s="121"/>
      <c r="DJ156" s="121"/>
      <c r="DK156" s="121"/>
      <c r="DL156" s="121"/>
      <c r="DM156" s="121"/>
      <c r="DN156" s="121"/>
      <c r="DO156" s="121"/>
      <c r="DP156" s="121"/>
      <c r="DQ156" s="121"/>
      <c r="DR156" s="121"/>
      <c r="DS156" s="121"/>
      <c r="DT156" s="121"/>
      <c r="DU156" s="121"/>
      <c r="DV156" s="121"/>
      <c r="DW156" s="121"/>
      <c r="DX156" s="121"/>
      <c r="DY156" s="121"/>
      <c r="DZ156" s="121"/>
      <c r="EA156" s="121"/>
      <c r="EB156" s="121"/>
      <c r="EC156" s="121"/>
      <c r="ED156" s="121"/>
      <c r="EE156" s="121"/>
      <c r="EF156" s="121"/>
      <c r="EG156" s="121"/>
      <c r="EH156" s="121"/>
      <c r="EI156" s="121"/>
      <c r="EJ156" s="121"/>
      <c r="EK156" s="121"/>
      <c r="EL156" s="121"/>
      <c r="EM156" s="121"/>
      <c r="EN156" s="121"/>
      <c r="EO156" s="121"/>
      <c r="EP156" s="121"/>
      <c r="EQ156" s="121"/>
      <c r="ER156" s="121"/>
      <c r="ES156" s="121"/>
      <c r="ET156" s="121"/>
      <c r="EU156" s="121"/>
      <c r="EV156" s="121"/>
      <c r="EW156" s="121"/>
      <c r="EX156" s="121"/>
      <c r="EY156" s="121"/>
      <c r="EZ156" s="121"/>
      <c r="FA156" s="121"/>
      <c r="FB156" s="121"/>
      <c r="FC156" s="121"/>
      <c r="FD156" s="121"/>
      <c r="FE156" s="121"/>
      <c r="FF156" s="121"/>
      <c r="FG156" s="121"/>
      <c r="FH156" s="121"/>
      <c r="FI156" s="121"/>
      <c r="FJ156" s="121"/>
      <c r="FK156" s="121"/>
      <c r="FL156" s="121"/>
      <c r="FM156" s="121"/>
      <c r="FN156" s="121"/>
      <c r="FO156" s="121"/>
      <c r="FP156" s="121"/>
      <c r="FQ156" s="121"/>
      <c r="FR156" s="121"/>
      <c r="FS156" s="121"/>
      <c r="FT156" s="121"/>
      <c r="FU156" s="121"/>
      <c r="FV156" s="121"/>
      <c r="FW156" s="121"/>
      <c r="FX156" s="121"/>
      <c r="FY156" s="121"/>
      <c r="FZ156" s="121"/>
      <c r="GA156" s="121"/>
      <c r="GB156" s="121"/>
      <c r="GC156" s="121"/>
      <c r="GD156" s="121"/>
      <c r="GE156" s="121"/>
      <c r="GF156" s="121"/>
      <c r="GG156" s="121"/>
      <c r="GH156" s="121"/>
      <c r="GI156" s="121"/>
      <c r="GJ156" s="121"/>
      <c r="GK156" s="121"/>
      <c r="GL156" s="121"/>
      <c r="GM156" s="121"/>
      <c r="GN156" s="121"/>
      <c r="GO156" s="121"/>
      <c r="GP156" s="121"/>
      <c r="GQ156" s="121"/>
      <c r="GR156" s="121"/>
      <c r="GS156" s="121"/>
      <c r="GT156" s="121"/>
      <c r="GU156" s="121"/>
      <c r="GV156" s="121"/>
      <c r="GW156" s="121"/>
      <c r="GX156" s="121"/>
      <c r="GY156" s="121"/>
      <c r="GZ156" s="121"/>
      <c r="HA156" s="121"/>
      <c r="HB156" s="121"/>
      <c r="HC156" s="121"/>
      <c r="HD156" s="121"/>
      <c r="HE156" s="121"/>
      <c r="HF156" s="121"/>
      <c r="HG156" s="121"/>
      <c r="HH156" s="121"/>
      <c r="HI156" s="121"/>
      <c r="HJ156" s="121"/>
      <c r="HK156" s="121"/>
      <c r="HL156" s="121"/>
      <c r="HM156" s="121"/>
      <c r="HN156" s="121"/>
      <c r="HO156" s="121"/>
      <c r="HP156" s="121"/>
      <c r="HQ156" s="121"/>
      <c r="HR156" s="121"/>
      <c r="HS156" s="121"/>
      <c r="HT156" s="121"/>
      <c r="HU156" s="121"/>
      <c r="HV156" s="121"/>
      <c r="HW156" s="121"/>
      <c r="HX156" s="121"/>
      <c r="HY156" s="121"/>
      <c r="HZ156" s="121"/>
      <c r="IA156" s="121"/>
      <c r="IB156" s="121"/>
      <c r="IC156" s="121"/>
      <c r="ID156" s="121"/>
      <c r="IE156" s="121"/>
      <c r="IF156" s="121"/>
      <c r="IG156" s="121"/>
      <c r="IH156" s="121"/>
      <c r="II156" s="121"/>
      <c r="IJ156" s="121"/>
      <c r="IK156" s="121"/>
      <c r="IL156" s="121"/>
      <c r="IM156" s="121"/>
      <c r="IN156" s="121"/>
      <c r="IO156" s="121"/>
      <c r="IP156" s="121"/>
      <c r="IQ156" s="121"/>
      <c r="IR156" s="121"/>
      <c r="IS156" s="121"/>
      <c r="IT156" s="121"/>
      <c r="IU156" s="121"/>
      <c r="IV156" s="121"/>
      <c r="IW156" s="121"/>
      <c r="IX156" s="121"/>
      <c r="IY156" s="121"/>
      <c r="IZ156" s="121"/>
      <c r="JA156" s="121"/>
      <c r="JB156" s="121"/>
      <c r="JC156" s="121"/>
      <c r="JD156" s="121"/>
      <c r="JE156" s="121"/>
      <c r="JF156" s="121"/>
      <c r="JG156" s="121"/>
      <c r="JH156" s="121"/>
      <c r="JI156" s="121"/>
      <c r="JJ156" s="121"/>
      <c r="JK156" s="121"/>
      <c r="JL156" s="121"/>
      <c r="JM156" s="121"/>
      <c r="JN156" s="121"/>
      <c r="JO156" s="121"/>
      <c r="JP156" s="121"/>
      <c r="JQ156" s="121"/>
      <c r="JR156" s="121"/>
      <c r="JS156" s="121"/>
      <c r="JT156" s="121"/>
      <c r="JU156" s="121"/>
      <c r="JV156" s="121"/>
      <c r="JW156" s="121"/>
      <c r="JX156" s="121"/>
      <c r="JY156" s="121"/>
      <c r="JZ156" s="121"/>
      <c r="KA156" s="121"/>
      <c r="KB156" s="121"/>
      <c r="KC156" s="121"/>
      <c r="KD156" s="121"/>
      <c r="KE156" s="121"/>
      <c r="KF156" s="121"/>
      <c r="KG156" s="121"/>
      <c r="KH156" s="121"/>
      <c r="KI156" s="121"/>
      <c r="KJ156" s="121"/>
      <c r="KK156" s="121"/>
      <c r="KL156" s="121"/>
      <c r="KM156" s="121"/>
      <c r="KN156" s="121"/>
      <c r="KO156" s="121"/>
      <c r="KP156" s="121"/>
      <c r="KQ156" s="121"/>
      <c r="KR156" s="121"/>
      <c r="KS156" s="121"/>
      <c r="KT156" s="121"/>
      <c r="KU156" s="121"/>
      <c r="KV156" s="121"/>
      <c r="KW156" s="121"/>
      <c r="KX156" s="121"/>
      <c r="KY156" s="121"/>
      <c r="KZ156" s="121"/>
      <c r="LA156" s="121"/>
      <c r="LB156" s="121"/>
      <c r="LC156" s="121"/>
      <c r="LD156" s="121"/>
      <c r="LE156" s="121"/>
      <c r="LF156" s="121"/>
      <c r="LG156" s="121"/>
      <c r="LH156" s="121"/>
      <c r="LI156" s="121"/>
      <c r="LJ156" s="121"/>
      <c r="LK156" s="121"/>
      <c r="LL156" s="121"/>
      <c r="LM156" s="121"/>
      <c r="LN156" s="121"/>
      <c r="LO156" s="121"/>
      <c r="LP156" s="121"/>
      <c r="LQ156" s="121"/>
      <c r="LR156" s="121"/>
      <c r="LS156" s="121"/>
      <c r="LT156" s="121"/>
      <c r="LU156" s="121"/>
      <c r="LV156" s="36"/>
      <c r="LW156" s="36"/>
      <c r="LX156" s="36"/>
      <c r="LY156" s="36"/>
      <c r="LZ156" s="36"/>
      <c r="MA156" s="36"/>
      <c r="MB156" s="36"/>
      <c r="MC156" s="36"/>
      <c r="MD156" s="36"/>
      <c r="ME156" s="36"/>
      <c r="MF156" s="36"/>
      <c r="MG156" s="36"/>
      <c r="MH156" s="36"/>
      <c r="MI156" s="36"/>
      <c r="MJ156" s="36"/>
      <c r="MK156" s="36"/>
      <c r="ML156" s="36"/>
      <c r="MM156" s="36"/>
      <c r="MN156" s="36"/>
      <c r="MO156" s="36"/>
      <c r="MP156" s="36"/>
      <c r="MQ156" s="36"/>
      <c r="MR156" s="36"/>
      <c r="MS156" s="36"/>
      <c r="MT156" s="36"/>
      <c r="MU156" s="36"/>
      <c r="MV156" s="36"/>
      <c r="MW156" s="36"/>
      <c r="MX156" s="36"/>
      <c r="MY156" s="36"/>
      <c r="MZ156" s="36"/>
      <c r="NA156" s="36"/>
      <c r="NB156" s="36"/>
      <c r="NC156" s="36"/>
      <c r="ND156" s="36"/>
      <c r="NE156" s="36"/>
      <c r="NF156" s="36"/>
      <c r="NG156" s="36"/>
      <c r="NH156" s="36"/>
      <c r="NI156" s="36"/>
      <c r="NJ156" s="36"/>
      <c r="NK156" s="36"/>
      <c r="NL156" s="36"/>
      <c r="NM156" s="36"/>
      <c r="NN156" s="36"/>
      <c r="NO156" s="36"/>
      <c r="NP156" s="36"/>
      <c r="NQ156" s="36"/>
      <c r="NR156" s="36"/>
      <c r="NS156" s="36"/>
      <c r="NT156" s="36"/>
      <c r="NU156" s="36"/>
      <c r="NV156" s="36"/>
      <c r="NW156" s="36"/>
      <c r="NX156" s="36"/>
      <c r="NY156" s="36"/>
      <c r="NZ156" s="36"/>
      <c r="OA156" s="36"/>
      <c r="OB156" s="36"/>
      <c r="OC156" s="36"/>
      <c r="OD156" s="36"/>
      <c r="OE156" s="36"/>
      <c r="OF156" s="36"/>
      <c r="OG156" s="36"/>
      <c r="OH156" s="36"/>
      <c r="OI156" s="36"/>
      <c r="OJ156" s="36"/>
      <c r="OK156" s="36"/>
      <c r="OL156" s="36"/>
      <c r="OM156" s="36"/>
      <c r="ON156" s="36"/>
      <c r="OO156" s="36"/>
      <c r="OP156" s="36"/>
      <c r="OQ156" s="36"/>
      <c r="OR156" s="36"/>
      <c r="OS156" s="36"/>
      <c r="OT156" s="36"/>
      <c r="OU156" s="36"/>
      <c r="OV156" s="36"/>
      <c r="OW156" s="36"/>
      <c r="OX156" s="36"/>
      <c r="OY156" s="36"/>
      <c r="OZ156" s="36"/>
      <c r="PA156" s="36"/>
      <c r="PB156" s="36"/>
      <c r="PC156" s="36"/>
      <c r="PD156" s="36"/>
      <c r="PE156" s="36"/>
      <c r="PF156" s="36"/>
      <c r="PG156" s="36"/>
      <c r="PH156" s="36"/>
      <c r="PI156" s="36"/>
      <c r="PJ156" s="36"/>
      <c r="PK156" s="36"/>
      <c r="PL156" s="36"/>
      <c r="PM156" s="36"/>
      <c r="PN156" s="36"/>
      <c r="PO156" s="36"/>
      <c r="PP156" s="36"/>
      <c r="PQ156" s="36"/>
      <c r="PR156" s="36"/>
      <c r="PS156" s="36"/>
      <c r="PT156" s="36"/>
      <c r="PU156" s="36"/>
      <c r="PV156" s="36"/>
      <c r="PW156" s="36"/>
      <c r="PX156" s="36"/>
      <c r="PY156" s="36"/>
      <c r="PZ156" s="36"/>
      <c r="QA156" s="36"/>
      <c r="QB156" s="36"/>
      <c r="QC156" s="36"/>
      <c r="QD156" s="36"/>
      <c r="QE156" s="36"/>
      <c r="QF156" s="36"/>
      <c r="QG156" s="36"/>
      <c r="QH156" s="36"/>
      <c r="QI156" s="36"/>
      <c r="QJ156" s="36"/>
      <c r="QK156" s="36"/>
      <c r="QL156" s="36"/>
      <c r="QM156" s="36"/>
      <c r="QN156" s="36"/>
      <c r="QO156" s="36"/>
      <c r="QP156" s="36"/>
      <c r="QQ156" s="36"/>
      <c r="QR156" s="36"/>
      <c r="QS156" s="36"/>
      <c r="QT156" s="36"/>
      <c r="QU156" s="36"/>
      <c r="QV156" s="36"/>
      <c r="QW156" s="36"/>
      <c r="QX156" s="36"/>
      <c r="QY156" s="36"/>
      <c r="QZ156" s="36"/>
      <c r="RA156" s="36"/>
      <c r="RB156" s="36"/>
      <c r="RC156" s="36"/>
      <c r="RD156" s="36"/>
      <c r="RE156" s="36"/>
      <c r="RF156" s="36"/>
      <c r="RG156" s="36"/>
      <c r="RH156" s="36"/>
      <c r="RI156" s="36"/>
      <c r="RJ156" s="36"/>
      <c r="RK156" s="36"/>
      <c r="RL156" s="36"/>
      <c r="RM156" s="36"/>
      <c r="RN156" s="36"/>
      <c r="RO156" s="36"/>
      <c r="RP156" s="36"/>
      <c r="RQ156" s="36"/>
      <c r="RR156" s="36"/>
      <c r="RS156" s="36"/>
      <c r="RT156" s="36"/>
      <c r="RU156" s="36"/>
      <c r="RV156" s="36"/>
      <c r="RW156" s="36"/>
      <c r="RX156" s="36"/>
      <c r="RY156" s="36"/>
      <c r="RZ156" s="36"/>
      <c r="SA156" s="36"/>
      <c r="SB156" s="36"/>
      <c r="SC156" s="36"/>
      <c r="SD156" s="36"/>
      <c r="SE156" s="36"/>
      <c r="SF156" s="36"/>
      <c r="SG156" s="36"/>
      <c r="SH156" s="36"/>
      <c r="SI156" s="36"/>
      <c r="SJ156" s="36"/>
      <c r="SK156" s="36"/>
      <c r="SL156" s="36"/>
      <c r="SM156" s="36"/>
      <c r="SN156" s="36"/>
      <c r="SO156" s="36"/>
      <c r="SP156" s="36"/>
      <c r="SQ156" s="36"/>
      <c r="SR156" s="36"/>
      <c r="SS156" s="36"/>
      <c r="ST156" s="36"/>
      <c r="SU156" s="36"/>
      <c r="SV156" s="36"/>
      <c r="SW156" s="36"/>
      <c r="SX156" s="36"/>
      <c r="SY156" s="36"/>
      <c r="SZ156" s="36"/>
      <c r="TA156" s="36"/>
      <c r="TB156" s="36"/>
      <c r="TC156" s="36"/>
      <c r="TD156" s="36"/>
      <c r="TE156" s="36"/>
      <c r="TF156" s="36"/>
      <c r="TG156" s="36"/>
      <c r="TH156" s="36"/>
      <c r="TI156" s="36"/>
      <c r="TJ156" s="36"/>
      <c r="TK156" s="36"/>
      <c r="TL156" s="36"/>
      <c r="TM156" s="36"/>
      <c r="TN156" s="36"/>
      <c r="TO156" s="36"/>
      <c r="TP156" s="36"/>
      <c r="TQ156" s="36"/>
      <c r="TR156" s="36"/>
      <c r="TS156" s="36"/>
      <c r="TT156" s="36"/>
      <c r="TU156" s="36"/>
      <c r="TV156" s="36"/>
      <c r="TW156" s="36"/>
      <c r="TX156" s="36"/>
      <c r="TY156" s="36"/>
      <c r="TZ156" s="36"/>
      <c r="UA156" s="36"/>
      <c r="UB156" s="36"/>
      <c r="UC156" s="36"/>
      <c r="UD156" s="36"/>
      <c r="UE156" s="36"/>
      <c r="UF156" s="36"/>
      <c r="UG156" s="36"/>
      <c r="UH156" s="36"/>
      <c r="UI156" s="36"/>
      <c r="UJ156" s="36"/>
      <c r="UK156" s="36"/>
      <c r="UL156" s="36"/>
      <c r="UM156" s="36"/>
      <c r="UN156" s="36"/>
      <c r="UO156" s="36"/>
      <c r="UP156" s="36"/>
      <c r="UQ156" s="36"/>
      <c r="UR156" s="36"/>
      <c r="US156" s="36"/>
      <c r="UT156" s="36"/>
      <c r="UU156" s="36"/>
      <c r="UV156" s="36"/>
      <c r="UW156" s="36"/>
      <c r="UX156" s="36"/>
      <c r="UY156" s="36"/>
      <c r="UZ156" s="36"/>
      <c r="VA156" s="36"/>
      <c r="VB156" s="36"/>
      <c r="VC156" s="36"/>
      <c r="VD156" s="36"/>
      <c r="VE156" s="36"/>
      <c r="VF156" s="36"/>
      <c r="VG156" s="36"/>
      <c r="VH156" s="36"/>
      <c r="VI156" s="36"/>
      <c r="VJ156" s="36"/>
      <c r="VK156" s="36"/>
      <c r="VL156" s="36"/>
      <c r="VM156" s="36"/>
      <c r="VN156" s="36"/>
      <c r="VO156" s="36"/>
      <c r="VP156" s="36"/>
      <c r="VQ156" s="36"/>
      <c r="VR156" s="36"/>
      <c r="VS156" s="36"/>
      <c r="VT156" s="36"/>
      <c r="VU156" s="36"/>
      <c r="VV156" s="36"/>
      <c r="VW156" s="36"/>
      <c r="VX156" s="36"/>
      <c r="VY156" s="36"/>
      <c r="VZ156" s="36"/>
      <c r="WA156" s="36"/>
      <c r="WB156" s="36"/>
      <c r="WC156" s="36"/>
      <c r="WD156" s="36"/>
      <c r="WE156" s="36"/>
      <c r="WF156" s="36"/>
      <c r="WG156" s="36"/>
      <c r="WH156" s="36"/>
      <c r="WI156" s="36"/>
      <c r="WJ156" s="36"/>
      <c r="WK156" s="36"/>
      <c r="WL156" s="36"/>
      <c r="WM156" s="36"/>
      <c r="WN156" s="36"/>
      <c r="WO156" s="36"/>
      <c r="WP156" s="36"/>
      <c r="WQ156" s="36"/>
      <c r="WR156" s="36"/>
      <c r="WS156" s="36"/>
      <c r="WT156" s="36"/>
      <c r="WU156" s="36"/>
      <c r="WV156" s="36"/>
      <c r="WW156" s="36"/>
      <c r="WX156" s="36"/>
      <c r="WY156" s="36"/>
      <c r="WZ156" s="36"/>
      <c r="XA156" s="36"/>
      <c r="XB156" s="36"/>
      <c r="XC156" s="36"/>
      <c r="XD156" s="36"/>
      <c r="XE156" s="36"/>
      <c r="XF156" s="36"/>
      <c r="XG156" s="36"/>
      <c r="XH156" s="36"/>
      <c r="XI156" s="36"/>
      <c r="XJ156" s="36"/>
      <c r="XK156" s="36"/>
      <c r="XL156" s="36"/>
      <c r="XM156" s="36"/>
      <c r="XN156" s="36"/>
      <c r="XO156" s="36"/>
      <c r="XP156" s="36"/>
      <c r="XQ156" s="36"/>
      <c r="XR156" s="36"/>
      <c r="XS156" s="36"/>
      <c r="XT156" s="36"/>
      <c r="XU156" s="36"/>
      <c r="XV156" s="36"/>
      <c r="XW156" s="36"/>
      <c r="XX156" s="36"/>
      <c r="XY156" s="36"/>
      <c r="XZ156" s="36"/>
      <c r="YA156" s="36"/>
      <c r="YB156" s="36"/>
      <c r="YC156" s="36"/>
      <c r="YD156" s="36"/>
      <c r="YE156" s="36"/>
      <c r="YF156" s="36"/>
      <c r="YG156" s="36"/>
      <c r="YH156" s="36"/>
      <c r="YI156" s="36"/>
      <c r="YJ156" s="36"/>
      <c r="YK156" s="36"/>
      <c r="YL156" s="36"/>
      <c r="YM156" s="36"/>
      <c r="YN156" s="36"/>
      <c r="YO156" s="36"/>
      <c r="YP156" s="36"/>
      <c r="YQ156" s="36"/>
      <c r="YR156" s="36"/>
      <c r="YS156" s="36"/>
      <c r="YT156" s="36"/>
      <c r="YU156" s="36"/>
      <c r="YV156" s="36"/>
      <c r="YW156" s="36"/>
      <c r="YX156" s="36"/>
      <c r="YY156" s="36"/>
      <c r="YZ156" s="36"/>
      <c r="ZA156" s="36"/>
      <c r="ZB156" s="36"/>
      <c r="ZC156" s="36"/>
      <c r="ZD156" s="36"/>
      <c r="ZE156" s="36"/>
      <c r="ZF156" s="36"/>
      <c r="ZG156" s="36"/>
      <c r="ZH156" s="36"/>
      <c r="ZI156" s="36"/>
      <c r="ZJ156" s="36"/>
      <c r="ZK156" s="36"/>
      <c r="ZL156" s="36"/>
      <c r="ZM156" s="36"/>
      <c r="ZN156" s="36"/>
      <c r="ZO156" s="36"/>
      <c r="ZP156" s="36"/>
      <c r="ZQ156" s="36"/>
      <c r="ZR156" s="36"/>
      <c r="ZS156" s="36"/>
      <c r="ZT156" s="36"/>
      <c r="ZU156" s="36"/>
      <c r="ZV156" s="36"/>
      <c r="ZW156" s="36"/>
      <c r="ZX156" s="36"/>
      <c r="ZY156" s="36"/>
      <c r="ZZ156" s="36"/>
      <c r="AAA156" s="36"/>
      <c r="AAB156" s="36"/>
      <c r="AAC156" s="36"/>
      <c r="AAD156" s="36"/>
      <c r="AAE156" s="36"/>
      <c r="AAF156" s="36"/>
      <c r="AAG156" s="36"/>
      <c r="AAH156" s="36"/>
      <c r="AAI156" s="36"/>
      <c r="AAJ156" s="36"/>
      <c r="AAK156" s="36"/>
      <c r="AAL156" s="36"/>
      <c r="AAM156" s="36"/>
      <c r="AAN156" s="36"/>
      <c r="AAO156" s="36"/>
      <c r="AAP156" s="36"/>
      <c r="AAQ156" s="36"/>
      <c r="AAR156" s="36"/>
      <c r="AAS156" s="36"/>
      <c r="AAT156" s="36"/>
      <c r="AAU156" s="36"/>
      <c r="AAV156" s="36"/>
      <c r="AAW156" s="36"/>
      <c r="AAX156" s="36"/>
      <c r="AAY156" s="36"/>
      <c r="AAZ156" s="36"/>
      <c r="ABA156" s="36"/>
      <c r="ABB156" s="36"/>
      <c r="ABC156" s="36"/>
      <c r="ABD156" s="36"/>
      <c r="ABE156" s="36"/>
      <c r="ABF156" s="36"/>
      <c r="ABG156" s="36"/>
      <c r="ABH156" s="36"/>
      <c r="ABI156" s="36"/>
      <c r="ABJ156" s="36"/>
      <c r="ABK156" s="36"/>
      <c r="ABL156" s="36"/>
      <c r="ABM156" s="36"/>
      <c r="ABN156" s="36"/>
      <c r="ABO156" s="36"/>
      <c r="ABP156" s="36"/>
      <c r="ABQ156" s="36"/>
      <c r="ABR156" s="36"/>
      <c r="ABS156" s="36"/>
      <c r="ABT156" s="36"/>
      <c r="ABU156" s="36"/>
      <c r="ABV156" s="36"/>
      <c r="ABW156" s="36"/>
      <c r="ABX156" s="36"/>
      <c r="ABY156" s="36"/>
      <c r="ABZ156" s="36"/>
      <c r="ACA156" s="36"/>
      <c r="ACB156" s="36"/>
      <c r="ACC156" s="36"/>
      <c r="ACD156" s="36"/>
      <c r="ACE156" s="36"/>
      <c r="ACF156" s="36"/>
      <c r="ACG156" s="36"/>
      <c r="ACH156" s="36"/>
      <c r="ACI156" s="36"/>
      <c r="ACJ156" s="36"/>
      <c r="ACK156" s="36"/>
      <c r="ACL156" s="36"/>
      <c r="ACM156" s="36"/>
      <c r="ACN156" s="36"/>
      <c r="ACO156" s="36"/>
      <c r="ACP156" s="36"/>
      <c r="ACQ156" s="36"/>
      <c r="ACR156" s="36"/>
      <c r="ACS156" s="36"/>
      <c r="ACT156" s="36"/>
      <c r="ACU156" s="36"/>
      <c r="ACV156" s="36"/>
      <c r="ACW156" s="36"/>
      <c r="ACX156" s="36"/>
      <c r="ACY156" s="36"/>
      <c r="ACZ156" s="36"/>
      <c r="ADA156" s="36"/>
      <c r="ADB156" s="36"/>
      <c r="ADC156" s="36"/>
      <c r="ADD156" s="36"/>
      <c r="ADE156" s="36"/>
      <c r="ADF156" s="36"/>
      <c r="ADG156" s="36"/>
      <c r="ADH156" s="36"/>
      <c r="ADI156" s="36"/>
      <c r="ADJ156" s="36"/>
      <c r="ADK156" s="36"/>
      <c r="ADL156" s="36"/>
      <c r="ADM156" s="36"/>
      <c r="ADN156" s="36"/>
      <c r="ADO156" s="36"/>
      <c r="ADP156" s="36"/>
      <c r="ADQ156" s="36"/>
      <c r="ADR156" s="36"/>
      <c r="ADS156" s="36"/>
      <c r="ADT156" s="36"/>
      <c r="ADU156" s="36"/>
      <c r="ADV156" s="36"/>
      <c r="ADW156" s="36"/>
      <c r="ADX156" s="36"/>
      <c r="ADY156" s="36"/>
      <c r="ADZ156" s="36"/>
      <c r="AEA156" s="36"/>
      <c r="AEB156" s="36"/>
      <c r="AEC156" s="36"/>
      <c r="AED156" s="36"/>
      <c r="AEE156" s="36"/>
      <c r="AEF156" s="36"/>
      <c r="AEG156" s="36"/>
      <c r="AEH156" s="36"/>
      <c r="AEI156" s="36"/>
      <c r="AEJ156" s="36"/>
      <c r="AEK156" s="36"/>
      <c r="AEL156" s="36"/>
      <c r="AEM156" s="36"/>
      <c r="AEN156" s="36"/>
      <c r="AEO156" s="36"/>
      <c r="AEP156" s="36"/>
      <c r="AEQ156" s="36"/>
      <c r="AER156" s="36"/>
      <c r="AES156" s="36"/>
      <c r="AET156" s="36"/>
      <c r="AEU156" s="36"/>
      <c r="AEV156" s="36"/>
      <c r="AEW156" s="36"/>
      <c r="AEX156" s="36"/>
      <c r="AEY156" s="36"/>
      <c r="AEZ156" s="36"/>
      <c r="AFA156" s="36"/>
      <c r="AFB156" s="36"/>
      <c r="AFC156" s="36"/>
      <c r="AFD156" s="36"/>
      <c r="AFE156" s="36"/>
      <c r="AFF156" s="36"/>
      <c r="AFG156" s="36"/>
      <c r="AFH156" s="36"/>
      <c r="AFI156" s="36"/>
      <c r="AFJ156" s="36"/>
      <c r="AFK156" s="36"/>
      <c r="AFL156" s="36"/>
      <c r="AFM156" s="36"/>
      <c r="AFN156" s="36"/>
      <c r="AFO156" s="36"/>
      <c r="AFP156" s="36"/>
      <c r="AFQ156" s="36"/>
      <c r="AFR156" s="36"/>
      <c r="AFS156" s="36"/>
      <c r="AFT156" s="36"/>
      <c r="AFU156" s="36"/>
      <c r="AFV156" s="36"/>
      <c r="AFW156" s="36"/>
      <c r="AFX156" s="36"/>
      <c r="AFY156" s="36"/>
      <c r="AFZ156" s="36"/>
      <c r="AGA156" s="36"/>
      <c r="AGB156" s="36"/>
      <c r="AGC156" s="36"/>
      <c r="AGD156" s="36"/>
      <c r="AGE156" s="36"/>
      <c r="AGF156" s="36"/>
      <c r="AGG156" s="36"/>
      <c r="AGH156" s="36"/>
      <c r="AGI156" s="36"/>
      <c r="AGJ156" s="36"/>
      <c r="AGK156" s="36"/>
      <c r="AGL156" s="36"/>
      <c r="AGM156" s="36"/>
      <c r="AGN156" s="36"/>
      <c r="AGO156" s="36"/>
      <c r="AGP156" s="36"/>
      <c r="AGQ156" s="36"/>
      <c r="AGR156" s="36"/>
      <c r="AGS156" s="36"/>
      <c r="AGT156" s="36"/>
      <c r="AGU156" s="36"/>
      <c r="AGV156" s="36"/>
      <c r="AGW156" s="36"/>
      <c r="AGX156" s="36"/>
      <c r="AGY156" s="36"/>
      <c r="AGZ156" s="36"/>
      <c r="AHA156" s="36"/>
      <c r="AHB156" s="36"/>
      <c r="AHC156" s="36"/>
      <c r="AHD156" s="36"/>
      <c r="AHE156" s="36"/>
      <c r="AHF156" s="36"/>
      <c r="AHG156" s="36"/>
      <c r="AHH156" s="36"/>
      <c r="AHI156" s="36"/>
      <c r="AHJ156" s="36"/>
      <c r="AHK156" s="36"/>
      <c r="AHL156" s="36"/>
      <c r="AHM156" s="36"/>
      <c r="AHN156" s="36"/>
      <c r="AHO156" s="36"/>
      <c r="AHP156" s="36"/>
      <c r="AHQ156" s="36"/>
      <c r="AHR156" s="36"/>
      <c r="AHS156" s="36"/>
      <c r="AHT156" s="36"/>
      <c r="AHU156" s="36"/>
      <c r="AHV156" s="36"/>
      <c r="AHW156" s="36"/>
      <c r="AHX156" s="36"/>
      <c r="AHY156" s="36"/>
      <c r="AHZ156" s="36"/>
      <c r="AIA156" s="36"/>
      <c r="AIB156" s="36"/>
      <c r="AIC156" s="36"/>
      <c r="AID156" s="36"/>
      <c r="AIE156" s="36"/>
      <c r="AIF156" s="36"/>
      <c r="AIG156" s="36"/>
      <c r="AIH156" s="36"/>
      <c r="AII156" s="36"/>
      <c r="AIJ156" s="36"/>
      <c r="AIK156" s="36"/>
      <c r="AIL156" s="36"/>
      <c r="AIM156" s="36"/>
      <c r="AIN156" s="36"/>
      <c r="AIO156" s="36"/>
      <c r="AIP156" s="36"/>
      <c r="AIQ156" s="36"/>
      <c r="AIR156" s="36"/>
      <c r="AIS156" s="36"/>
      <c r="AIT156" s="36"/>
      <c r="AIU156" s="36"/>
      <c r="AIV156" s="36"/>
      <c r="AIW156" s="36"/>
      <c r="AIX156" s="36"/>
      <c r="AIY156" s="36"/>
      <c r="AIZ156" s="36"/>
      <c r="AJA156" s="36"/>
      <c r="AJB156" s="36"/>
      <c r="AJC156" s="36"/>
      <c r="AJD156" s="36"/>
      <c r="AJE156" s="36"/>
      <c r="AJF156" s="36"/>
      <c r="AJG156" s="36"/>
      <c r="AJH156" s="36"/>
      <c r="AJI156" s="36"/>
      <c r="AJJ156" s="36"/>
      <c r="AJK156" s="36"/>
      <c r="AJL156" s="36"/>
      <c r="AJM156" s="36"/>
      <c r="AJN156" s="36"/>
      <c r="AJO156" s="36"/>
      <c r="AJP156" s="36"/>
      <c r="AJQ156" s="36"/>
      <c r="AJR156" s="36"/>
      <c r="AJS156" s="36"/>
      <c r="AJT156" s="36"/>
      <c r="AJU156" s="36"/>
      <c r="AJV156" s="36"/>
      <c r="AJW156" s="36"/>
      <c r="AJX156" s="36"/>
      <c r="AJY156" s="36"/>
      <c r="AJZ156" s="36"/>
      <c r="AKA156" s="36"/>
      <c r="AKB156" s="36"/>
      <c r="AKC156" s="36"/>
      <c r="AKD156" s="36"/>
      <c r="AKE156" s="36"/>
      <c r="AKF156" s="36"/>
      <c r="AKG156" s="36"/>
      <c r="AKH156" s="36"/>
      <c r="AKI156" s="36"/>
      <c r="AKJ156" s="36"/>
      <c r="AKK156" s="36"/>
      <c r="AKL156" s="36"/>
      <c r="AKM156" s="36"/>
      <c r="AKN156" s="36"/>
      <c r="AKO156" s="36"/>
      <c r="AKP156" s="36"/>
      <c r="AKQ156" s="36"/>
      <c r="AKR156" s="36"/>
      <c r="AKS156" s="36"/>
      <c r="AKT156" s="36"/>
      <c r="AKU156" s="36"/>
      <c r="AKV156" s="36"/>
      <c r="AKW156" s="36"/>
      <c r="AKX156" s="36"/>
      <c r="AKY156" s="36"/>
      <c r="AKZ156" s="36"/>
      <c r="ALA156" s="36"/>
      <c r="ALB156" s="36"/>
      <c r="ALC156" s="36"/>
      <c r="ALD156" s="36"/>
      <c r="ALE156" s="36"/>
      <c r="ALF156" s="36"/>
      <c r="ALG156" s="36"/>
      <c r="ALH156" s="36"/>
      <c r="ALI156" s="36"/>
      <c r="ALJ156" s="36"/>
      <c r="ALK156" s="36"/>
      <c r="ALL156" s="36"/>
      <c r="ALM156" s="36"/>
      <c r="ALN156" s="36"/>
      <c r="ALO156" s="36"/>
      <c r="ALP156" s="36"/>
      <c r="ALQ156" s="36"/>
      <c r="ALR156" s="36"/>
      <c r="ALS156" s="36"/>
      <c r="ALT156" s="36"/>
      <c r="ALU156" s="36"/>
      <c r="ALV156" s="36"/>
      <c r="ALW156" s="36"/>
      <c r="ALX156" s="36"/>
      <c r="ALY156" s="36"/>
      <c r="ALZ156" s="36"/>
      <c r="AMA156" s="36"/>
      <c r="AMB156" s="36"/>
      <c r="AMC156" s="36"/>
      <c r="AMD156" s="36"/>
      <c r="AME156" s="36"/>
      <c r="AMF156" s="36"/>
      <c r="AMG156" s="36"/>
      <c r="AMH156" s="36"/>
      <c r="AMI156" s="36"/>
      <c r="AMJ156" s="36"/>
      <c r="AMK156" s="36"/>
      <c r="AML156" s="36"/>
      <c r="AMM156" s="36"/>
    </row>
    <row r="157" spans="1:1027" s="51" customFormat="1" ht="12.75" hidden="1" customHeight="1">
      <c r="A157" s="349"/>
      <c r="B157" s="349"/>
      <c r="C157" s="394"/>
      <c r="D157" s="8" t="s">
        <v>15</v>
      </c>
      <c r="E157" s="280"/>
      <c r="F157" s="281"/>
      <c r="G157" s="281"/>
      <c r="H157" s="282"/>
      <c r="I157" s="38" t="s">
        <v>216</v>
      </c>
      <c r="J157" s="99"/>
      <c r="K157" s="34" t="s">
        <v>22</v>
      </c>
      <c r="L157" s="34"/>
      <c r="M157" s="174"/>
      <c r="N157" s="419"/>
      <c r="O157" s="189"/>
      <c r="P157" s="75"/>
      <c r="Q157" s="75"/>
      <c r="R157" s="75"/>
      <c r="S157" s="75"/>
      <c r="T157" s="75"/>
      <c r="U157" s="75"/>
      <c r="V157" s="75"/>
      <c r="W157" s="75"/>
      <c r="X157" s="75"/>
      <c r="Y157" s="75"/>
      <c r="Z157" s="75"/>
      <c r="AA157" s="75"/>
      <c r="AB157" s="75"/>
      <c r="AC157" s="75"/>
      <c r="AD157" s="75"/>
      <c r="AE157" s="75"/>
      <c r="AF157" s="75"/>
      <c r="AG157" s="75"/>
      <c r="AH157" s="75"/>
      <c r="AI157" s="75"/>
      <c r="AJ157" s="75"/>
      <c r="AK157" s="75"/>
      <c r="AL157" s="75"/>
      <c r="AM157" s="75"/>
      <c r="AN157" s="75"/>
      <c r="AO157" s="75"/>
      <c r="AP157" s="75"/>
      <c r="AQ157" s="75"/>
      <c r="AR157" s="75"/>
      <c r="AS157" s="75"/>
      <c r="AT157" s="75"/>
      <c r="AU157" s="75"/>
      <c r="AV157" s="75"/>
      <c r="AW157" s="75"/>
      <c r="AX157" s="75"/>
      <c r="AY157" s="75"/>
      <c r="AZ157" s="75"/>
      <c r="BA157" s="75"/>
      <c r="BB157" s="34"/>
      <c r="BC157" s="34"/>
      <c r="BD157" s="34"/>
      <c r="BE157" s="34"/>
      <c r="BF157" s="34"/>
      <c r="BG157" s="34"/>
      <c r="BH157" s="34"/>
      <c r="BI157" s="34"/>
      <c r="BJ157" s="34"/>
      <c r="BK157" s="34"/>
      <c r="BL157" s="34"/>
      <c r="BM157" s="34"/>
      <c r="BN157" s="34"/>
      <c r="BO157" s="34"/>
      <c r="BP157" s="34"/>
      <c r="BQ157" s="34"/>
      <c r="BR157" s="34"/>
      <c r="BS157" s="34"/>
      <c r="BT157" s="34"/>
      <c r="BU157" s="34"/>
      <c r="BV157" s="34"/>
      <c r="BW157" s="34"/>
      <c r="BX157" s="157"/>
      <c r="BY157" s="157"/>
      <c r="BZ157" s="157"/>
      <c r="CA157" s="157"/>
      <c r="CB157" s="157"/>
      <c r="CC157" s="157"/>
      <c r="CD157" s="157"/>
      <c r="CE157" s="121"/>
      <c r="CF157" s="121"/>
      <c r="CG157" s="121"/>
      <c r="CH157" s="121"/>
      <c r="CI157" s="121"/>
      <c r="CJ157" s="121"/>
      <c r="CK157" s="121"/>
      <c r="CL157" s="121"/>
      <c r="CM157" s="121"/>
      <c r="CN157" s="121"/>
      <c r="CO157" s="121"/>
      <c r="CP157" s="121"/>
      <c r="CQ157" s="121"/>
      <c r="CR157" s="121"/>
      <c r="CS157" s="121"/>
      <c r="CT157" s="121"/>
      <c r="CU157" s="121"/>
      <c r="CV157" s="121"/>
      <c r="CW157" s="121"/>
      <c r="CX157" s="121"/>
      <c r="CY157" s="121"/>
      <c r="CZ157" s="121"/>
      <c r="DA157" s="121"/>
      <c r="DB157" s="121"/>
      <c r="DC157" s="121"/>
      <c r="DD157" s="121"/>
      <c r="DE157" s="121"/>
      <c r="DF157" s="121"/>
      <c r="DG157" s="121"/>
      <c r="DH157" s="121"/>
      <c r="DI157" s="121"/>
      <c r="DJ157" s="121"/>
      <c r="DK157" s="121"/>
      <c r="DL157" s="121"/>
      <c r="DM157" s="121"/>
      <c r="DN157" s="121"/>
      <c r="DO157" s="121"/>
      <c r="DP157" s="121"/>
      <c r="DQ157" s="121"/>
      <c r="DR157" s="121"/>
      <c r="DS157" s="121"/>
      <c r="DT157" s="121"/>
      <c r="DU157" s="121"/>
      <c r="DV157" s="121"/>
      <c r="DW157" s="121"/>
      <c r="DX157" s="121"/>
      <c r="DY157" s="121"/>
      <c r="DZ157" s="121"/>
      <c r="EA157" s="121"/>
      <c r="EB157" s="121"/>
      <c r="EC157" s="121"/>
      <c r="ED157" s="121"/>
      <c r="EE157" s="121"/>
      <c r="EF157" s="121"/>
      <c r="EG157" s="121"/>
      <c r="EH157" s="121"/>
      <c r="EI157" s="121"/>
      <c r="EJ157" s="121"/>
      <c r="EK157" s="121"/>
      <c r="EL157" s="121"/>
      <c r="EM157" s="121"/>
      <c r="EN157" s="121"/>
      <c r="EO157" s="121"/>
      <c r="EP157" s="121"/>
      <c r="EQ157" s="121"/>
      <c r="ER157" s="121"/>
      <c r="ES157" s="121"/>
      <c r="ET157" s="121"/>
      <c r="EU157" s="121"/>
      <c r="EV157" s="121"/>
      <c r="EW157" s="121"/>
      <c r="EX157" s="121"/>
      <c r="EY157" s="121"/>
      <c r="EZ157" s="121"/>
      <c r="FA157" s="121"/>
      <c r="FB157" s="121"/>
      <c r="FC157" s="121"/>
      <c r="FD157" s="121"/>
      <c r="FE157" s="121"/>
      <c r="FF157" s="121"/>
      <c r="FG157" s="121"/>
      <c r="FH157" s="121"/>
      <c r="FI157" s="121"/>
      <c r="FJ157" s="121"/>
      <c r="FK157" s="121"/>
      <c r="FL157" s="121"/>
      <c r="FM157" s="121"/>
      <c r="FN157" s="121"/>
      <c r="FO157" s="121"/>
      <c r="FP157" s="121"/>
      <c r="FQ157" s="121"/>
      <c r="FR157" s="121"/>
      <c r="FS157" s="121"/>
      <c r="FT157" s="121"/>
      <c r="FU157" s="121"/>
      <c r="FV157" s="121"/>
      <c r="FW157" s="121"/>
      <c r="FX157" s="121"/>
      <c r="FY157" s="121"/>
      <c r="FZ157" s="121"/>
      <c r="GA157" s="121"/>
      <c r="GB157" s="121"/>
      <c r="GC157" s="121"/>
      <c r="GD157" s="121"/>
      <c r="GE157" s="121"/>
      <c r="GF157" s="121"/>
      <c r="GG157" s="121"/>
      <c r="GH157" s="121"/>
      <c r="GI157" s="121"/>
      <c r="GJ157" s="121"/>
      <c r="GK157" s="121"/>
      <c r="GL157" s="121"/>
      <c r="GM157" s="121"/>
      <c r="GN157" s="121"/>
      <c r="GO157" s="121"/>
      <c r="GP157" s="121"/>
      <c r="GQ157" s="121"/>
      <c r="GR157" s="121"/>
      <c r="GS157" s="121"/>
      <c r="GT157" s="121"/>
      <c r="GU157" s="121"/>
      <c r="GV157" s="121"/>
      <c r="GW157" s="121"/>
      <c r="GX157" s="121"/>
      <c r="GY157" s="121"/>
      <c r="GZ157" s="121"/>
      <c r="HA157" s="121"/>
      <c r="HB157" s="121"/>
      <c r="HC157" s="121"/>
      <c r="HD157" s="121"/>
      <c r="HE157" s="121"/>
      <c r="HF157" s="121"/>
      <c r="HG157" s="121"/>
      <c r="HH157" s="121"/>
      <c r="HI157" s="121"/>
      <c r="HJ157" s="121"/>
      <c r="HK157" s="121"/>
      <c r="HL157" s="121"/>
      <c r="HM157" s="121"/>
      <c r="HN157" s="121"/>
      <c r="HO157" s="121"/>
      <c r="HP157" s="121"/>
      <c r="HQ157" s="121"/>
      <c r="HR157" s="121"/>
      <c r="HS157" s="121"/>
      <c r="HT157" s="121"/>
      <c r="HU157" s="121"/>
      <c r="HV157" s="121"/>
      <c r="HW157" s="121"/>
      <c r="HX157" s="121"/>
      <c r="HY157" s="121"/>
      <c r="HZ157" s="121"/>
      <c r="IA157" s="121"/>
      <c r="IB157" s="121"/>
      <c r="IC157" s="121"/>
      <c r="ID157" s="121"/>
      <c r="IE157" s="121"/>
      <c r="IF157" s="121"/>
      <c r="IG157" s="121"/>
      <c r="IH157" s="121"/>
      <c r="II157" s="121"/>
      <c r="IJ157" s="121"/>
      <c r="IK157" s="121"/>
      <c r="IL157" s="121"/>
      <c r="IM157" s="121"/>
      <c r="IN157" s="121"/>
      <c r="IO157" s="121"/>
      <c r="IP157" s="121"/>
      <c r="IQ157" s="121"/>
      <c r="IR157" s="121"/>
      <c r="IS157" s="121"/>
      <c r="IT157" s="121"/>
      <c r="IU157" s="121"/>
      <c r="IV157" s="121"/>
      <c r="IW157" s="121"/>
      <c r="IX157" s="121"/>
      <c r="IY157" s="121"/>
      <c r="IZ157" s="121"/>
      <c r="JA157" s="121"/>
      <c r="JB157" s="121"/>
      <c r="JC157" s="121"/>
      <c r="JD157" s="121"/>
      <c r="JE157" s="121"/>
      <c r="JF157" s="121"/>
      <c r="JG157" s="121"/>
      <c r="JH157" s="121"/>
      <c r="JI157" s="121"/>
      <c r="JJ157" s="121"/>
      <c r="JK157" s="121"/>
      <c r="JL157" s="121"/>
      <c r="JM157" s="121"/>
      <c r="JN157" s="121"/>
      <c r="JO157" s="121"/>
      <c r="JP157" s="121"/>
      <c r="JQ157" s="121"/>
      <c r="JR157" s="121"/>
      <c r="JS157" s="121"/>
      <c r="JT157" s="121"/>
      <c r="JU157" s="121"/>
      <c r="JV157" s="121"/>
      <c r="JW157" s="121"/>
      <c r="JX157" s="121"/>
      <c r="JY157" s="121"/>
      <c r="JZ157" s="121"/>
      <c r="KA157" s="121"/>
      <c r="KB157" s="121"/>
      <c r="KC157" s="121"/>
      <c r="KD157" s="121"/>
      <c r="KE157" s="121"/>
      <c r="KF157" s="121"/>
      <c r="KG157" s="121"/>
      <c r="KH157" s="121"/>
      <c r="KI157" s="121"/>
      <c r="KJ157" s="121"/>
      <c r="KK157" s="121"/>
      <c r="KL157" s="121"/>
      <c r="KM157" s="121"/>
      <c r="KN157" s="121"/>
      <c r="KO157" s="121"/>
      <c r="KP157" s="121"/>
      <c r="KQ157" s="121"/>
      <c r="KR157" s="121"/>
      <c r="KS157" s="121"/>
      <c r="KT157" s="121"/>
      <c r="KU157" s="121"/>
      <c r="KV157" s="121"/>
      <c r="KW157" s="121"/>
      <c r="KX157" s="121"/>
      <c r="KY157" s="121"/>
      <c r="KZ157" s="121"/>
      <c r="LA157" s="121"/>
      <c r="LB157" s="121"/>
      <c r="LC157" s="121"/>
      <c r="LD157" s="121"/>
      <c r="LE157" s="121"/>
      <c r="LF157" s="121"/>
      <c r="LG157" s="121"/>
      <c r="LH157" s="121"/>
      <c r="LI157" s="121"/>
      <c r="LJ157" s="121"/>
      <c r="LK157" s="121"/>
      <c r="LL157" s="121"/>
      <c r="LM157" s="121"/>
      <c r="LN157" s="121"/>
      <c r="LO157" s="121"/>
      <c r="LP157" s="121"/>
      <c r="LQ157" s="121"/>
      <c r="LR157" s="121"/>
      <c r="LS157" s="121"/>
      <c r="LT157" s="121"/>
      <c r="LU157" s="121"/>
      <c r="LV157" s="36"/>
      <c r="LW157" s="36"/>
      <c r="LX157" s="36"/>
      <c r="LY157" s="36"/>
      <c r="LZ157" s="36"/>
      <c r="MA157" s="36"/>
      <c r="MB157" s="36"/>
      <c r="MC157" s="36"/>
      <c r="MD157" s="36"/>
      <c r="ME157" s="36"/>
      <c r="MF157" s="36"/>
      <c r="MG157" s="36"/>
      <c r="MH157" s="36"/>
      <c r="MI157" s="36"/>
      <c r="MJ157" s="36"/>
      <c r="MK157" s="36"/>
      <c r="ML157" s="36"/>
      <c r="MM157" s="36"/>
      <c r="MN157" s="36"/>
      <c r="MO157" s="36"/>
      <c r="MP157" s="36"/>
      <c r="MQ157" s="36"/>
      <c r="MR157" s="36"/>
      <c r="MS157" s="36"/>
      <c r="MT157" s="36"/>
      <c r="MU157" s="36"/>
      <c r="MV157" s="36"/>
      <c r="MW157" s="36"/>
      <c r="MX157" s="36"/>
      <c r="MY157" s="36"/>
      <c r="MZ157" s="36"/>
      <c r="NA157" s="36"/>
      <c r="NB157" s="36"/>
      <c r="NC157" s="36"/>
      <c r="ND157" s="36"/>
      <c r="NE157" s="36"/>
      <c r="NF157" s="36"/>
      <c r="NG157" s="36"/>
      <c r="NH157" s="36"/>
      <c r="NI157" s="36"/>
      <c r="NJ157" s="36"/>
      <c r="NK157" s="36"/>
      <c r="NL157" s="36"/>
      <c r="NM157" s="36"/>
      <c r="NN157" s="36"/>
      <c r="NO157" s="36"/>
      <c r="NP157" s="36"/>
      <c r="NQ157" s="36"/>
      <c r="NR157" s="36"/>
      <c r="NS157" s="36"/>
      <c r="NT157" s="36"/>
      <c r="NU157" s="36"/>
      <c r="NV157" s="36"/>
      <c r="NW157" s="36"/>
      <c r="NX157" s="36"/>
      <c r="NY157" s="36"/>
      <c r="NZ157" s="36"/>
      <c r="OA157" s="36"/>
      <c r="OB157" s="36"/>
      <c r="OC157" s="36"/>
      <c r="OD157" s="36"/>
      <c r="OE157" s="36"/>
      <c r="OF157" s="36"/>
      <c r="OG157" s="36"/>
      <c r="OH157" s="36"/>
      <c r="OI157" s="36"/>
      <c r="OJ157" s="36"/>
      <c r="OK157" s="36"/>
      <c r="OL157" s="36"/>
      <c r="OM157" s="36"/>
      <c r="ON157" s="36"/>
      <c r="OO157" s="36"/>
      <c r="OP157" s="36"/>
      <c r="OQ157" s="36"/>
      <c r="OR157" s="36"/>
      <c r="OS157" s="36"/>
      <c r="OT157" s="36"/>
      <c r="OU157" s="36"/>
      <c r="OV157" s="36"/>
      <c r="OW157" s="36"/>
      <c r="OX157" s="36"/>
      <c r="OY157" s="36"/>
      <c r="OZ157" s="36"/>
      <c r="PA157" s="36"/>
      <c r="PB157" s="36"/>
      <c r="PC157" s="36"/>
      <c r="PD157" s="36"/>
      <c r="PE157" s="36"/>
      <c r="PF157" s="36"/>
      <c r="PG157" s="36"/>
      <c r="PH157" s="36"/>
      <c r="PI157" s="36"/>
      <c r="PJ157" s="36"/>
      <c r="PK157" s="36"/>
      <c r="PL157" s="36"/>
      <c r="PM157" s="36"/>
      <c r="PN157" s="36"/>
      <c r="PO157" s="36"/>
      <c r="PP157" s="36"/>
      <c r="PQ157" s="36"/>
      <c r="PR157" s="36"/>
      <c r="PS157" s="36"/>
      <c r="PT157" s="36"/>
      <c r="PU157" s="36"/>
      <c r="PV157" s="36"/>
      <c r="PW157" s="36"/>
      <c r="PX157" s="36"/>
      <c r="PY157" s="36"/>
      <c r="PZ157" s="36"/>
      <c r="QA157" s="36"/>
      <c r="QB157" s="36"/>
      <c r="QC157" s="36"/>
      <c r="QD157" s="36"/>
      <c r="QE157" s="36"/>
      <c r="QF157" s="36"/>
      <c r="QG157" s="36"/>
      <c r="QH157" s="36"/>
      <c r="QI157" s="36"/>
      <c r="QJ157" s="36"/>
      <c r="QK157" s="36"/>
      <c r="QL157" s="36"/>
      <c r="QM157" s="36"/>
      <c r="QN157" s="36"/>
      <c r="QO157" s="36"/>
      <c r="QP157" s="36"/>
      <c r="QQ157" s="36"/>
      <c r="QR157" s="36"/>
      <c r="QS157" s="36"/>
      <c r="QT157" s="36"/>
      <c r="QU157" s="36"/>
      <c r="QV157" s="36"/>
      <c r="QW157" s="36"/>
      <c r="QX157" s="36"/>
      <c r="QY157" s="36"/>
      <c r="QZ157" s="36"/>
      <c r="RA157" s="36"/>
      <c r="RB157" s="36"/>
      <c r="RC157" s="36"/>
      <c r="RD157" s="36"/>
      <c r="RE157" s="36"/>
      <c r="RF157" s="36"/>
      <c r="RG157" s="36"/>
      <c r="RH157" s="36"/>
      <c r="RI157" s="36"/>
      <c r="RJ157" s="36"/>
      <c r="RK157" s="36"/>
      <c r="RL157" s="36"/>
      <c r="RM157" s="36"/>
      <c r="RN157" s="36"/>
      <c r="RO157" s="36"/>
      <c r="RP157" s="36"/>
      <c r="RQ157" s="36"/>
      <c r="RR157" s="36"/>
      <c r="RS157" s="36"/>
      <c r="RT157" s="36"/>
      <c r="RU157" s="36"/>
      <c r="RV157" s="36"/>
      <c r="RW157" s="36"/>
      <c r="RX157" s="36"/>
      <c r="RY157" s="36"/>
      <c r="RZ157" s="36"/>
      <c r="SA157" s="36"/>
      <c r="SB157" s="36"/>
      <c r="SC157" s="36"/>
      <c r="SD157" s="36"/>
      <c r="SE157" s="36"/>
      <c r="SF157" s="36"/>
      <c r="SG157" s="36"/>
      <c r="SH157" s="36"/>
      <c r="SI157" s="36"/>
      <c r="SJ157" s="36"/>
      <c r="SK157" s="36"/>
      <c r="SL157" s="36"/>
      <c r="SM157" s="36"/>
      <c r="SN157" s="36"/>
      <c r="SO157" s="36"/>
      <c r="SP157" s="36"/>
      <c r="SQ157" s="36"/>
      <c r="SR157" s="36"/>
      <c r="SS157" s="36"/>
      <c r="ST157" s="36"/>
      <c r="SU157" s="36"/>
      <c r="SV157" s="36"/>
      <c r="SW157" s="36"/>
      <c r="SX157" s="36"/>
      <c r="SY157" s="36"/>
      <c r="SZ157" s="36"/>
      <c r="TA157" s="36"/>
      <c r="TB157" s="36"/>
      <c r="TC157" s="36"/>
      <c r="TD157" s="36"/>
      <c r="TE157" s="36"/>
      <c r="TF157" s="36"/>
      <c r="TG157" s="36"/>
      <c r="TH157" s="36"/>
      <c r="TI157" s="36"/>
      <c r="TJ157" s="36"/>
      <c r="TK157" s="36"/>
      <c r="TL157" s="36"/>
      <c r="TM157" s="36"/>
      <c r="TN157" s="36"/>
      <c r="TO157" s="36"/>
      <c r="TP157" s="36"/>
      <c r="TQ157" s="36"/>
      <c r="TR157" s="36"/>
      <c r="TS157" s="36"/>
      <c r="TT157" s="36"/>
      <c r="TU157" s="36"/>
      <c r="TV157" s="36"/>
      <c r="TW157" s="36"/>
      <c r="TX157" s="36"/>
      <c r="TY157" s="36"/>
      <c r="TZ157" s="36"/>
      <c r="UA157" s="36"/>
      <c r="UB157" s="36"/>
      <c r="UC157" s="36"/>
      <c r="UD157" s="36"/>
      <c r="UE157" s="36"/>
      <c r="UF157" s="36"/>
      <c r="UG157" s="36"/>
      <c r="UH157" s="36"/>
      <c r="UI157" s="36"/>
      <c r="UJ157" s="36"/>
      <c r="UK157" s="36"/>
      <c r="UL157" s="36"/>
      <c r="UM157" s="36"/>
      <c r="UN157" s="36"/>
      <c r="UO157" s="36"/>
      <c r="UP157" s="36"/>
      <c r="UQ157" s="36"/>
      <c r="UR157" s="36"/>
      <c r="US157" s="36"/>
      <c r="UT157" s="36"/>
      <c r="UU157" s="36"/>
      <c r="UV157" s="36"/>
      <c r="UW157" s="36"/>
      <c r="UX157" s="36"/>
      <c r="UY157" s="36"/>
      <c r="UZ157" s="36"/>
      <c r="VA157" s="36"/>
      <c r="VB157" s="36"/>
      <c r="VC157" s="36"/>
      <c r="VD157" s="36"/>
      <c r="VE157" s="36"/>
      <c r="VF157" s="36"/>
      <c r="VG157" s="36"/>
      <c r="VH157" s="36"/>
      <c r="VI157" s="36"/>
      <c r="VJ157" s="36"/>
      <c r="VK157" s="36"/>
      <c r="VL157" s="36"/>
      <c r="VM157" s="36"/>
      <c r="VN157" s="36"/>
      <c r="VO157" s="36"/>
      <c r="VP157" s="36"/>
      <c r="VQ157" s="36"/>
      <c r="VR157" s="36"/>
      <c r="VS157" s="36"/>
      <c r="VT157" s="36"/>
      <c r="VU157" s="36"/>
      <c r="VV157" s="36"/>
      <c r="VW157" s="36"/>
      <c r="VX157" s="36"/>
      <c r="VY157" s="36"/>
      <c r="VZ157" s="36"/>
      <c r="WA157" s="36"/>
      <c r="WB157" s="36"/>
      <c r="WC157" s="36"/>
      <c r="WD157" s="36"/>
      <c r="WE157" s="36"/>
      <c r="WF157" s="36"/>
      <c r="WG157" s="36"/>
      <c r="WH157" s="36"/>
      <c r="WI157" s="36"/>
      <c r="WJ157" s="36"/>
      <c r="WK157" s="36"/>
      <c r="WL157" s="36"/>
      <c r="WM157" s="36"/>
      <c r="WN157" s="36"/>
      <c r="WO157" s="36"/>
      <c r="WP157" s="36"/>
      <c r="WQ157" s="36"/>
      <c r="WR157" s="36"/>
      <c r="WS157" s="36"/>
      <c r="WT157" s="36"/>
      <c r="WU157" s="36"/>
      <c r="WV157" s="36"/>
      <c r="WW157" s="36"/>
      <c r="WX157" s="36"/>
      <c r="WY157" s="36"/>
      <c r="WZ157" s="36"/>
      <c r="XA157" s="36"/>
      <c r="XB157" s="36"/>
      <c r="XC157" s="36"/>
      <c r="XD157" s="36"/>
      <c r="XE157" s="36"/>
      <c r="XF157" s="36"/>
      <c r="XG157" s="36"/>
      <c r="XH157" s="36"/>
      <c r="XI157" s="36"/>
      <c r="XJ157" s="36"/>
      <c r="XK157" s="36"/>
      <c r="XL157" s="36"/>
      <c r="XM157" s="36"/>
      <c r="XN157" s="36"/>
      <c r="XO157" s="36"/>
      <c r="XP157" s="36"/>
      <c r="XQ157" s="36"/>
      <c r="XR157" s="36"/>
      <c r="XS157" s="36"/>
      <c r="XT157" s="36"/>
      <c r="XU157" s="36"/>
      <c r="XV157" s="36"/>
      <c r="XW157" s="36"/>
      <c r="XX157" s="36"/>
      <c r="XY157" s="36"/>
      <c r="XZ157" s="36"/>
      <c r="YA157" s="36"/>
      <c r="YB157" s="36"/>
      <c r="YC157" s="36"/>
      <c r="YD157" s="36"/>
      <c r="YE157" s="36"/>
      <c r="YF157" s="36"/>
      <c r="YG157" s="36"/>
      <c r="YH157" s="36"/>
      <c r="YI157" s="36"/>
      <c r="YJ157" s="36"/>
      <c r="YK157" s="36"/>
      <c r="YL157" s="36"/>
      <c r="YM157" s="36"/>
      <c r="YN157" s="36"/>
      <c r="YO157" s="36"/>
      <c r="YP157" s="36"/>
      <c r="YQ157" s="36"/>
      <c r="YR157" s="36"/>
      <c r="YS157" s="36"/>
      <c r="YT157" s="36"/>
      <c r="YU157" s="36"/>
      <c r="YV157" s="36"/>
      <c r="YW157" s="36"/>
      <c r="YX157" s="36"/>
      <c r="YY157" s="36"/>
      <c r="YZ157" s="36"/>
      <c r="ZA157" s="36"/>
      <c r="ZB157" s="36"/>
      <c r="ZC157" s="36"/>
      <c r="ZD157" s="36"/>
      <c r="ZE157" s="36"/>
      <c r="ZF157" s="36"/>
      <c r="ZG157" s="36"/>
      <c r="ZH157" s="36"/>
      <c r="ZI157" s="36"/>
      <c r="ZJ157" s="36"/>
      <c r="ZK157" s="36"/>
      <c r="ZL157" s="36"/>
      <c r="ZM157" s="36"/>
      <c r="ZN157" s="36"/>
      <c r="ZO157" s="36"/>
      <c r="ZP157" s="36"/>
      <c r="ZQ157" s="36"/>
      <c r="ZR157" s="36"/>
      <c r="ZS157" s="36"/>
      <c r="ZT157" s="36"/>
      <c r="ZU157" s="36"/>
      <c r="ZV157" s="36"/>
      <c r="ZW157" s="36"/>
      <c r="ZX157" s="36"/>
      <c r="ZY157" s="36"/>
      <c r="ZZ157" s="36"/>
      <c r="AAA157" s="36"/>
      <c r="AAB157" s="36"/>
      <c r="AAC157" s="36"/>
      <c r="AAD157" s="36"/>
      <c r="AAE157" s="36"/>
      <c r="AAF157" s="36"/>
      <c r="AAG157" s="36"/>
      <c r="AAH157" s="36"/>
      <c r="AAI157" s="36"/>
      <c r="AAJ157" s="36"/>
      <c r="AAK157" s="36"/>
      <c r="AAL157" s="36"/>
      <c r="AAM157" s="36"/>
      <c r="AAN157" s="36"/>
      <c r="AAO157" s="36"/>
      <c r="AAP157" s="36"/>
      <c r="AAQ157" s="36"/>
      <c r="AAR157" s="36"/>
      <c r="AAS157" s="36"/>
      <c r="AAT157" s="36"/>
      <c r="AAU157" s="36"/>
      <c r="AAV157" s="36"/>
      <c r="AAW157" s="36"/>
      <c r="AAX157" s="36"/>
      <c r="AAY157" s="36"/>
      <c r="AAZ157" s="36"/>
      <c r="ABA157" s="36"/>
      <c r="ABB157" s="36"/>
      <c r="ABC157" s="36"/>
      <c r="ABD157" s="36"/>
      <c r="ABE157" s="36"/>
      <c r="ABF157" s="36"/>
      <c r="ABG157" s="36"/>
      <c r="ABH157" s="36"/>
      <c r="ABI157" s="36"/>
      <c r="ABJ157" s="36"/>
      <c r="ABK157" s="36"/>
      <c r="ABL157" s="36"/>
      <c r="ABM157" s="36"/>
      <c r="ABN157" s="36"/>
      <c r="ABO157" s="36"/>
      <c r="ABP157" s="36"/>
      <c r="ABQ157" s="36"/>
      <c r="ABR157" s="36"/>
      <c r="ABS157" s="36"/>
      <c r="ABT157" s="36"/>
      <c r="ABU157" s="36"/>
      <c r="ABV157" s="36"/>
      <c r="ABW157" s="36"/>
      <c r="ABX157" s="36"/>
      <c r="ABY157" s="36"/>
      <c r="ABZ157" s="36"/>
      <c r="ACA157" s="36"/>
      <c r="ACB157" s="36"/>
      <c r="ACC157" s="36"/>
      <c r="ACD157" s="36"/>
      <c r="ACE157" s="36"/>
      <c r="ACF157" s="36"/>
      <c r="ACG157" s="36"/>
      <c r="ACH157" s="36"/>
      <c r="ACI157" s="36"/>
      <c r="ACJ157" s="36"/>
      <c r="ACK157" s="36"/>
      <c r="ACL157" s="36"/>
      <c r="ACM157" s="36"/>
      <c r="ACN157" s="36"/>
      <c r="ACO157" s="36"/>
      <c r="ACP157" s="36"/>
      <c r="ACQ157" s="36"/>
      <c r="ACR157" s="36"/>
      <c r="ACS157" s="36"/>
      <c r="ACT157" s="36"/>
      <c r="ACU157" s="36"/>
      <c r="ACV157" s="36"/>
      <c r="ACW157" s="36"/>
      <c r="ACX157" s="36"/>
      <c r="ACY157" s="36"/>
      <c r="ACZ157" s="36"/>
      <c r="ADA157" s="36"/>
      <c r="ADB157" s="36"/>
      <c r="ADC157" s="36"/>
      <c r="ADD157" s="36"/>
      <c r="ADE157" s="36"/>
      <c r="ADF157" s="36"/>
      <c r="ADG157" s="36"/>
      <c r="ADH157" s="36"/>
      <c r="ADI157" s="36"/>
      <c r="ADJ157" s="36"/>
      <c r="ADK157" s="36"/>
      <c r="ADL157" s="36"/>
      <c r="ADM157" s="36"/>
      <c r="ADN157" s="36"/>
      <c r="ADO157" s="36"/>
      <c r="ADP157" s="36"/>
      <c r="ADQ157" s="36"/>
      <c r="ADR157" s="36"/>
      <c r="ADS157" s="36"/>
      <c r="ADT157" s="36"/>
      <c r="ADU157" s="36"/>
      <c r="ADV157" s="36"/>
      <c r="ADW157" s="36"/>
      <c r="ADX157" s="36"/>
      <c r="ADY157" s="36"/>
      <c r="ADZ157" s="36"/>
      <c r="AEA157" s="36"/>
      <c r="AEB157" s="36"/>
      <c r="AEC157" s="36"/>
      <c r="AED157" s="36"/>
      <c r="AEE157" s="36"/>
      <c r="AEF157" s="36"/>
      <c r="AEG157" s="36"/>
      <c r="AEH157" s="36"/>
      <c r="AEI157" s="36"/>
      <c r="AEJ157" s="36"/>
      <c r="AEK157" s="36"/>
      <c r="AEL157" s="36"/>
      <c r="AEM157" s="36"/>
      <c r="AEN157" s="36"/>
      <c r="AEO157" s="36"/>
      <c r="AEP157" s="36"/>
      <c r="AEQ157" s="36"/>
      <c r="AER157" s="36"/>
      <c r="AES157" s="36"/>
      <c r="AET157" s="36"/>
      <c r="AEU157" s="36"/>
      <c r="AEV157" s="36"/>
      <c r="AEW157" s="36"/>
      <c r="AEX157" s="36"/>
      <c r="AEY157" s="36"/>
      <c r="AEZ157" s="36"/>
      <c r="AFA157" s="36"/>
      <c r="AFB157" s="36"/>
      <c r="AFC157" s="36"/>
      <c r="AFD157" s="36"/>
      <c r="AFE157" s="36"/>
      <c r="AFF157" s="36"/>
      <c r="AFG157" s="36"/>
      <c r="AFH157" s="36"/>
      <c r="AFI157" s="36"/>
      <c r="AFJ157" s="36"/>
      <c r="AFK157" s="36"/>
      <c r="AFL157" s="36"/>
      <c r="AFM157" s="36"/>
      <c r="AFN157" s="36"/>
      <c r="AFO157" s="36"/>
      <c r="AFP157" s="36"/>
      <c r="AFQ157" s="36"/>
      <c r="AFR157" s="36"/>
      <c r="AFS157" s="36"/>
      <c r="AFT157" s="36"/>
      <c r="AFU157" s="36"/>
      <c r="AFV157" s="36"/>
      <c r="AFW157" s="36"/>
      <c r="AFX157" s="36"/>
      <c r="AFY157" s="36"/>
      <c r="AFZ157" s="36"/>
      <c r="AGA157" s="36"/>
      <c r="AGB157" s="36"/>
      <c r="AGC157" s="36"/>
      <c r="AGD157" s="36"/>
      <c r="AGE157" s="36"/>
      <c r="AGF157" s="36"/>
      <c r="AGG157" s="36"/>
      <c r="AGH157" s="36"/>
      <c r="AGI157" s="36"/>
      <c r="AGJ157" s="36"/>
      <c r="AGK157" s="36"/>
      <c r="AGL157" s="36"/>
      <c r="AGM157" s="36"/>
      <c r="AGN157" s="36"/>
      <c r="AGO157" s="36"/>
      <c r="AGP157" s="36"/>
      <c r="AGQ157" s="36"/>
      <c r="AGR157" s="36"/>
      <c r="AGS157" s="36"/>
      <c r="AGT157" s="36"/>
      <c r="AGU157" s="36"/>
      <c r="AGV157" s="36"/>
      <c r="AGW157" s="36"/>
      <c r="AGX157" s="36"/>
      <c r="AGY157" s="36"/>
      <c r="AGZ157" s="36"/>
      <c r="AHA157" s="36"/>
      <c r="AHB157" s="36"/>
      <c r="AHC157" s="36"/>
      <c r="AHD157" s="36"/>
      <c r="AHE157" s="36"/>
      <c r="AHF157" s="36"/>
      <c r="AHG157" s="36"/>
      <c r="AHH157" s="36"/>
      <c r="AHI157" s="36"/>
      <c r="AHJ157" s="36"/>
      <c r="AHK157" s="36"/>
      <c r="AHL157" s="36"/>
      <c r="AHM157" s="36"/>
      <c r="AHN157" s="36"/>
      <c r="AHO157" s="36"/>
      <c r="AHP157" s="36"/>
      <c r="AHQ157" s="36"/>
      <c r="AHR157" s="36"/>
      <c r="AHS157" s="36"/>
      <c r="AHT157" s="36"/>
      <c r="AHU157" s="36"/>
      <c r="AHV157" s="36"/>
      <c r="AHW157" s="36"/>
      <c r="AHX157" s="36"/>
      <c r="AHY157" s="36"/>
      <c r="AHZ157" s="36"/>
      <c r="AIA157" s="36"/>
      <c r="AIB157" s="36"/>
      <c r="AIC157" s="36"/>
      <c r="AID157" s="36"/>
      <c r="AIE157" s="36"/>
      <c r="AIF157" s="36"/>
      <c r="AIG157" s="36"/>
      <c r="AIH157" s="36"/>
      <c r="AII157" s="36"/>
      <c r="AIJ157" s="36"/>
      <c r="AIK157" s="36"/>
      <c r="AIL157" s="36"/>
      <c r="AIM157" s="36"/>
      <c r="AIN157" s="36"/>
      <c r="AIO157" s="36"/>
      <c r="AIP157" s="36"/>
      <c r="AIQ157" s="36"/>
      <c r="AIR157" s="36"/>
      <c r="AIS157" s="36"/>
      <c r="AIT157" s="36"/>
      <c r="AIU157" s="36"/>
      <c r="AIV157" s="36"/>
      <c r="AIW157" s="36"/>
      <c r="AIX157" s="36"/>
      <c r="AIY157" s="36"/>
      <c r="AIZ157" s="36"/>
      <c r="AJA157" s="36"/>
      <c r="AJB157" s="36"/>
      <c r="AJC157" s="36"/>
      <c r="AJD157" s="36"/>
      <c r="AJE157" s="36"/>
      <c r="AJF157" s="36"/>
      <c r="AJG157" s="36"/>
      <c r="AJH157" s="36"/>
      <c r="AJI157" s="36"/>
      <c r="AJJ157" s="36"/>
      <c r="AJK157" s="36"/>
      <c r="AJL157" s="36"/>
      <c r="AJM157" s="36"/>
      <c r="AJN157" s="36"/>
      <c r="AJO157" s="36"/>
      <c r="AJP157" s="36"/>
      <c r="AJQ157" s="36"/>
      <c r="AJR157" s="36"/>
      <c r="AJS157" s="36"/>
      <c r="AJT157" s="36"/>
      <c r="AJU157" s="36"/>
      <c r="AJV157" s="36"/>
      <c r="AJW157" s="36"/>
      <c r="AJX157" s="36"/>
      <c r="AJY157" s="36"/>
      <c r="AJZ157" s="36"/>
      <c r="AKA157" s="36"/>
      <c r="AKB157" s="36"/>
      <c r="AKC157" s="36"/>
      <c r="AKD157" s="36"/>
      <c r="AKE157" s="36"/>
      <c r="AKF157" s="36"/>
      <c r="AKG157" s="36"/>
      <c r="AKH157" s="36"/>
      <c r="AKI157" s="36"/>
      <c r="AKJ157" s="36"/>
      <c r="AKK157" s="36"/>
      <c r="AKL157" s="36"/>
      <c r="AKM157" s="36"/>
      <c r="AKN157" s="36"/>
      <c r="AKO157" s="36"/>
      <c r="AKP157" s="36"/>
      <c r="AKQ157" s="36"/>
      <c r="AKR157" s="36"/>
      <c r="AKS157" s="36"/>
      <c r="AKT157" s="36"/>
      <c r="AKU157" s="36"/>
      <c r="AKV157" s="36"/>
      <c r="AKW157" s="36"/>
      <c r="AKX157" s="36"/>
      <c r="AKY157" s="36"/>
      <c r="AKZ157" s="36"/>
      <c r="ALA157" s="36"/>
      <c r="ALB157" s="36"/>
      <c r="ALC157" s="36"/>
      <c r="ALD157" s="36"/>
      <c r="ALE157" s="36"/>
      <c r="ALF157" s="36"/>
      <c r="ALG157" s="36"/>
      <c r="ALH157" s="36"/>
      <c r="ALI157" s="36"/>
      <c r="ALJ157" s="36"/>
      <c r="ALK157" s="36"/>
      <c r="ALL157" s="36"/>
      <c r="ALM157" s="36"/>
      <c r="ALN157" s="36"/>
      <c r="ALO157" s="36"/>
      <c r="ALP157" s="36"/>
      <c r="ALQ157" s="36"/>
      <c r="ALR157" s="36"/>
      <c r="ALS157" s="36"/>
      <c r="ALT157" s="36"/>
      <c r="ALU157" s="36"/>
      <c r="ALV157" s="36"/>
      <c r="ALW157" s="36"/>
      <c r="ALX157" s="36"/>
      <c r="ALY157" s="36"/>
      <c r="ALZ157" s="36"/>
      <c r="AMA157" s="36"/>
      <c r="AMB157" s="36"/>
      <c r="AMC157" s="36"/>
      <c r="AMD157" s="36"/>
      <c r="AME157" s="36"/>
      <c r="AMF157" s="36"/>
      <c r="AMG157" s="36"/>
      <c r="AMH157" s="36"/>
      <c r="AMI157" s="36"/>
      <c r="AMJ157" s="36"/>
      <c r="AMK157" s="36"/>
      <c r="AML157" s="36"/>
      <c r="AMM157" s="36"/>
    </row>
    <row r="158" spans="1:1027" s="51" customFormat="1" ht="38.25">
      <c r="A158" s="349"/>
      <c r="B158" s="349"/>
      <c r="C158" s="381" t="s">
        <v>137</v>
      </c>
      <c r="D158" s="8" t="s">
        <v>12</v>
      </c>
      <c r="E158" s="280" t="s">
        <v>139</v>
      </c>
      <c r="F158" s="281" t="s">
        <v>80</v>
      </c>
      <c r="G158" s="407" t="s">
        <v>22</v>
      </c>
      <c r="H158" s="282"/>
      <c r="I158" s="38" t="s">
        <v>216</v>
      </c>
      <c r="J158" s="99" t="s">
        <v>21</v>
      </c>
      <c r="K158" s="34" t="s">
        <v>22</v>
      </c>
      <c r="L158" s="34" t="s">
        <v>163</v>
      </c>
      <c r="M158" s="174"/>
      <c r="N158" s="419"/>
      <c r="O158" s="189"/>
      <c r="P158" s="75"/>
      <c r="Q158" s="75"/>
      <c r="R158" s="75"/>
      <c r="S158" s="75"/>
      <c r="T158" s="75"/>
      <c r="U158" s="75"/>
      <c r="V158" s="75"/>
      <c r="W158" s="75"/>
      <c r="X158" s="75"/>
      <c r="Y158" s="75"/>
      <c r="Z158" s="75"/>
      <c r="AA158" s="75"/>
      <c r="AB158" s="75"/>
      <c r="AC158" s="75"/>
      <c r="AD158" s="75"/>
      <c r="AE158" s="75"/>
      <c r="AF158" s="75"/>
      <c r="AG158" s="75"/>
      <c r="AH158" s="75"/>
      <c r="AI158" s="75"/>
      <c r="AJ158" s="75">
        <v>-19.221273464003396</v>
      </c>
      <c r="AK158" s="75">
        <v>-22.071444855614395</v>
      </c>
      <c r="AL158" s="75">
        <v>-24.8854195301499</v>
      </c>
      <c r="AM158" s="75">
        <v>-21.550134634352798</v>
      </c>
      <c r="AN158" s="75">
        <v>-23.342700000000001</v>
      </c>
      <c r="AO158" s="75">
        <v>-25.5306</v>
      </c>
      <c r="AP158" s="75">
        <v>-25.146182721608231</v>
      </c>
      <c r="AQ158" s="202"/>
      <c r="AR158" s="75"/>
      <c r="AS158" s="75"/>
      <c r="AT158" s="75"/>
      <c r="AU158" s="75"/>
      <c r="AV158" s="75"/>
      <c r="AW158" s="75"/>
      <c r="AX158" s="75"/>
      <c r="AY158" s="75"/>
      <c r="AZ158" s="75"/>
      <c r="BA158" s="75"/>
      <c r="BB158" s="34"/>
      <c r="BC158" s="34"/>
      <c r="BD158" s="34"/>
      <c r="BE158" s="34"/>
      <c r="BF158" s="34"/>
      <c r="BG158" s="34"/>
      <c r="BH158" s="34"/>
      <c r="BI158" s="34"/>
      <c r="BJ158" s="34"/>
      <c r="BK158" s="34"/>
      <c r="BL158" s="34"/>
      <c r="BM158" s="34"/>
      <c r="BN158" s="34"/>
      <c r="BO158" s="34"/>
      <c r="BP158" s="34"/>
      <c r="BQ158" s="34"/>
      <c r="BR158" s="34"/>
      <c r="BS158" s="34"/>
      <c r="BT158" s="34"/>
      <c r="BU158" s="34"/>
      <c r="BV158" s="34"/>
      <c r="BW158" s="34"/>
      <c r="BX158" s="157"/>
      <c r="BY158" s="157"/>
      <c r="BZ158" s="157"/>
      <c r="CA158" s="157"/>
      <c r="CB158" s="157"/>
      <c r="CC158" s="157"/>
      <c r="CD158" s="157"/>
      <c r="CE158" s="121"/>
      <c r="CF158" s="121"/>
      <c r="CG158" s="121"/>
      <c r="CH158" s="121"/>
      <c r="CI158" s="121"/>
      <c r="CJ158" s="121"/>
      <c r="CK158" s="121"/>
      <c r="CL158" s="121"/>
      <c r="CM158" s="121"/>
      <c r="CN158" s="121"/>
      <c r="CO158" s="121"/>
      <c r="CP158" s="121"/>
      <c r="CQ158" s="121"/>
      <c r="CR158" s="121"/>
      <c r="CS158" s="121"/>
      <c r="CT158" s="121"/>
      <c r="CU158" s="121"/>
      <c r="CV158" s="121"/>
      <c r="CW158" s="121"/>
      <c r="CX158" s="121"/>
      <c r="CY158" s="121"/>
      <c r="CZ158" s="121"/>
      <c r="DA158" s="121"/>
      <c r="DB158" s="121"/>
      <c r="DC158" s="121"/>
      <c r="DD158" s="121"/>
      <c r="DE158" s="121"/>
      <c r="DF158" s="121"/>
      <c r="DG158" s="121"/>
      <c r="DH158" s="121"/>
      <c r="DI158" s="121"/>
      <c r="DJ158" s="121"/>
      <c r="DK158" s="121"/>
      <c r="DL158" s="121"/>
      <c r="DM158" s="121"/>
      <c r="DN158" s="121"/>
      <c r="DO158" s="121"/>
      <c r="DP158" s="121"/>
      <c r="DQ158" s="121"/>
      <c r="DR158" s="121"/>
      <c r="DS158" s="121"/>
      <c r="DT158" s="121"/>
      <c r="DU158" s="121"/>
      <c r="DV158" s="121"/>
      <c r="DW158" s="121"/>
      <c r="DX158" s="121"/>
      <c r="DY158" s="121"/>
      <c r="DZ158" s="121"/>
      <c r="EA158" s="121"/>
      <c r="EB158" s="121"/>
      <c r="EC158" s="121"/>
      <c r="ED158" s="121"/>
      <c r="EE158" s="121"/>
      <c r="EF158" s="121"/>
      <c r="EG158" s="121"/>
      <c r="EH158" s="121"/>
      <c r="EI158" s="121"/>
      <c r="EJ158" s="121"/>
      <c r="EK158" s="121"/>
      <c r="EL158" s="121"/>
      <c r="EM158" s="121"/>
      <c r="EN158" s="121"/>
      <c r="EO158" s="121"/>
      <c r="EP158" s="121"/>
      <c r="EQ158" s="121"/>
      <c r="ER158" s="121"/>
      <c r="ES158" s="121"/>
      <c r="ET158" s="121"/>
      <c r="EU158" s="121"/>
      <c r="EV158" s="121"/>
      <c r="EW158" s="121"/>
      <c r="EX158" s="121"/>
      <c r="EY158" s="121"/>
      <c r="EZ158" s="121"/>
      <c r="FA158" s="121"/>
      <c r="FB158" s="121"/>
      <c r="FC158" s="121"/>
      <c r="FD158" s="121"/>
      <c r="FE158" s="121"/>
      <c r="FF158" s="121"/>
      <c r="FG158" s="121"/>
      <c r="FH158" s="121"/>
      <c r="FI158" s="121"/>
      <c r="FJ158" s="121"/>
      <c r="FK158" s="121"/>
      <c r="FL158" s="121"/>
      <c r="FM158" s="121"/>
      <c r="FN158" s="121"/>
      <c r="FO158" s="121"/>
      <c r="FP158" s="121"/>
      <c r="FQ158" s="121"/>
      <c r="FR158" s="121"/>
      <c r="FS158" s="121"/>
      <c r="FT158" s="121"/>
      <c r="FU158" s="121"/>
      <c r="FV158" s="121"/>
      <c r="FW158" s="121"/>
      <c r="FX158" s="121"/>
      <c r="FY158" s="121"/>
      <c r="FZ158" s="121"/>
      <c r="GA158" s="121"/>
      <c r="GB158" s="121"/>
      <c r="GC158" s="121"/>
      <c r="GD158" s="121"/>
      <c r="GE158" s="121"/>
      <c r="GF158" s="121"/>
      <c r="GG158" s="121"/>
      <c r="GH158" s="121"/>
      <c r="GI158" s="121"/>
      <c r="GJ158" s="121"/>
      <c r="GK158" s="121"/>
      <c r="GL158" s="121"/>
      <c r="GM158" s="121"/>
      <c r="GN158" s="121"/>
      <c r="GO158" s="121"/>
      <c r="GP158" s="121"/>
      <c r="GQ158" s="121"/>
      <c r="GR158" s="121"/>
      <c r="GS158" s="121"/>
      <c r="GT158" s="121"/>
      <c r="GU158" s="121"/>
      <c r="GV158" s="121"/>
      <c r="GW158" s="121"/>
      <c r="GX158" s="121"/>
      <c r="GY158" s="121"/>
      <c r="GZ158" s="121"/>
      <c r="HA158" s="121"/>
      <c r="HB158" s="121"/>
      <c r="HC158" s="121"/>
      <c r="HD158" s="121"/>
      <c r="HE158" s="121"/>
      <c r="HF158" s="121"/>
      <c r="HG158" s="121"/>
      <c r="HH158" s="121"/>
      <c r="HI158" s="121"/>
      <c r="HJ158" s="121"/>
      <c r="HK158" s="121"/>
      <c r="HL158" s="121"/>
      <c r="HM158" s="121"/>
      <c r="HN158" s="121"/>
      <c r="HO158" s="121"/>
      <c r="HP158" s="121"/>
      <c r="HQ158" s="121"/>
      <c r="HR158" s="121"/>
      <c r="HS158" s="121"/>
      <c r="HT158" s="121"/>
      <c r="HU158" s="121"/>
      <c r="HV158" s="121"/>
      <c r="HW158" s="121"/>
      <c r="HX158" s="121"/>
      <c r="HY158" s="121"/>
      <c r="HZ158" s="121"/>
      <c r="IA158" s="121"/>
      <c r="IB158" s="121"/>
      <c r="IC158" s="121"/>
      <c r="ID158" s="121"/>
      <c r="IE158" s="121"/>
      <c r="IF158" s="121"/>
      <c r="IG158" s="121"/>
      <c r="IH158" s="121"/>
      <c r="II158" s="121"/>
      <c r="IJ158" s="121"/>
      <c r="IK158" s="121"/>
      <c r="IL158" s="121"/>
      <c r="IM158" s="121"/>
      <c r="IN158" s="121"/>
      <c r="IO158" s="121"/>
      <c r="IP158" s="121"/>
      <c r="IQ158" s="121"/>
      <c r="IR158" s="121"/>
      <c r="IS158" s="121"/>
      <c r="IT158" s="121"/>
      <c r="IU158" s="121"/>
      <c r="IV158" s="121"/>
      <c r="IW158" s="121"/>
      <c r="IX158" s="121"/>
      <c r="IY158" s="121"/>
      <c r="IZ158" s="121"/>
      <c r="JA158" s="121"/>
      <c r="JB158" s="121"/>
      <c r="JC158" s="121"/>
      <c r="JD158" s="121"/>
      <c r="JE158" s="121"/>
      <c r="JF158" s="121"/>
      <c r="JG158" s="121"/>
      <c r="JH158" s="121"/>
      <c r="JI158" s="121"/>
      <c r="JJ158" s="121"/>
      <c r="JK158" s="121"/>
      <c r="JL158" s="121"/>
      <c r="JM158" s="121"/>
      <c r="JN158" s="121"/>
      <c r="JO158" s="121"/>
      <c r="JP158" s="121"/>
      <c r="JQ158" s="121"/>
      <c r="JR158" s="121"/>
      <c r="JS158" s="121"/>
      <c r="JT158" s="121"/>
      <c r="JU158" s="121"/>
      <c r="JV158" s="121"/>
      <c r="JW158" s="121"/>
      <c r="JX158" s="121"/>
      <c r="JY158" s="121"/>
      <c r="JZ158" s="121"/>
      <c r="KA158" s="121"/>
      <c r="KB158" s="121"/>
      <c r="KC158" s="121"/>
      <c r="KD158" s="121"/>
      <c r="KE158" s="121"/>
      <c r="KF158" s="121"/>
      <c r="KG158" s="121"/>
      <c r="KH158" s="121"/>
      <c r="KI158" s="121"/>
      <c r="KJ158" s="121"/>
      <c r="KK158" s="121"/>
      <c r="KL158" s="121"/>
      <c r="KM158" s="121"/>
      <c r="KN158" s="121"/>
      <c r="KO158" s="121"/>
      <c r="KP158" s="121"/>
      <c r="KQ158" s="121"/>
      <c r="KR158" s="121"/>
      <c r="KS158" s="121"/>
      <c r="KT158" s="121"/>
      <c r="KU158" s="121"/>
      <c r="KV158" s="121"/>
      <c r="KW158" s="121"/>
      <c r="KX158" s="121"/>
      <c r="KY158" s="121"/>
      <c r="KZ158" s="121"/>
      <c r="LA158" s="121"/>
      <c r="LB158" s="121"/>
      <c r="LC158" s="121"/>
      <c r="LD158" s="121"/>
      <c r="LE158" s="121"/>
      <c r="LF158" s="121"/>
      <c r="LG158" s="121"/>
      <c r="LH158" s="121"/>
      <c r="LI158" s="121"/>
      <c r="LJ158" s="121"/>
      <c r="LK158" s="121"/>
      <c r="LL158" s="121"/>
      <c r="LM158" s="121"/>
      <c r="LN158" s="121"/>
      <c r="LO158" s="121"/>
      <c r="LP158" s="121"/>
      <c r="LQ158" s="121"/>
      <c r="LR158" s="121"/>
      <c r="LS158" s="121"/>
      <c r="LT158" s="121"/>
      <c r="LU158" s="121"/>
      <c r="LV158" s="36"/>
      <c r="LW158" s="36"/>
      <c r="LX158" s="36"/>
      <c r="LY158" s="36"/>
      <c r="LZ158" s="36"/>
      <c r="MA158" s="36"/>
      <c r="MB158" s="36"/>
      <c r="MC158" s="36"/>
      <c r="MD158" s="36"/>
      <c r="ME158" s="36"/>
      <c r="MF158" s="36"/>
      <c r="MG158" s="36"/>
      <c r="MH158" s="36"/>
      <c r="MI158" s="36"/>
      <c r="MJ158" s="36"/>
      <c r="MK158" s="36"/>
      <c r="ML158" s="36"/>
      <c r="MM158" s="36"/>
      <c r="MN158" s="36"/>
      <c r="MO158" s="36"/>
      <c r="MP158" s="36"/>
      <c r="MQ158" s="36"/>
      <c r="MR158" s="36"/>
      <c r="MS158" s="36"/>
      <c r="MT158" s="36"/>
      <c r="MU158" s="36"/>
      <c r="MV158" s="36"/>
      <c r="MW158" s="36"/>
      <c r="MX158" s="36"/>
      <c r="MY158" s="36"/>
      <c r="MZ158" s="36"/>
      <c r="NA158" s="36"/>
      <c r="NB158" s="36"/>
      <c r="NC158" s="36"/>
      <c r="ND158" s="36"/>
      <c r="NE158" s="36"/>
      <c r="NF158" s="36"/>
      <c r="NG158" s="36"/>
      <c r="NH158" s="36"/>
      <c r="NI158" s="36"/>
      <c r="NJ158" s="36"/>
      <c r="NK158" s="36"/>
      <c r="NL158" s="36"/>
      <c r="NM158" s="36"/>
      <c r="NN158" s="36"/>
      <c r="NO158" s="36"/>
      <c r="NP158" s="36"/>
      <c r="NQ158" s="36"/>
      <c r="NR158" s="36"/>
      <c r="NS158" s="36"/>
      <c r="NT158" s="36"/>
      <c r="NU158" s="36"/>
      <c r="NV158" s="36"/>
      <c r="NW158" s="36"/>
      <c r="NX158" s="36"/>
      <c r="NY158" s="36"/>
      <c r="NZ158" s="36"/>
      <c r="OA158" s="36"/>
      <c r="OB158" s="36"/>
      <c r="OC158" s="36"/>
      <c r="OD158" s="36"/>
      <c r="OE158" s="36"/>
      <c r="OF158" s="36"/>
      <c r="OG158" s="36"/>
      <c r="OH158" s="36"/>
      <c r="OI158" s="36"/>
      <c r="OJ158" s="36"/>
      <c r="OK158" s="36"/>
      <c r="OL158" s="36"/>
      <c r="OM158" s="36"/>
      <c r="ON158" s="36"/>
      <c r="OO158" s="36"/>
      <c r="OP158" s="36"/>
      <c r="OQ158" s="36"/>
      <c r="OR158" s="36"/>
      <c r="OS158" s="36"/>
      <c r="OT158" s="36"/>
      <c r="OU158" s="36"/>
      <c r="OV158" s="36"/>
      <c r="OW158" s="36"/>
      <c r="OX158" s="36"/>
      <c r="OY158" s="36"/>
      <c r="OZ158" s="36"/>
      <c r="PA158" s="36"/>
      <c r="PB158" s="36"/>
      <c r="PC158" s="36"/>
      <c r="PD158" s="36"/>
      <c r="PE158" s="36"/>
      <c r="PF158" s="36"/>
      <c r="PG158" s="36"/>
      <c r="PH158" s="36"/>
      <c r="PI158" s="36"/>
      <c r="PJ158" s="36"/>
      <c r="PK158" s="36"/>
      <c r="PL158" s="36"/>
      <c r="PM158" s="36"/>
      <c r="PN158" s="36"/>
      <c r="PO158" s="36"/>
      <c r="PP158" s="36"/>
      <c r="PQ158" s="36"/>
      <c r="PR158" s="36"/>
      <c r="PS158" s="36"/>
      <c r="PT158" s="36"/>
      <c r="PU158" s="36"/>
      <c r="PV158" s="36"/>
      <c r="PW158" s="36"/>
      <c r="PX158" s="36"/>
      <c r="PY158" s="36"/>
      <c r="PZ158" s="36"/>
      <c r="QA158" s="36"/>
      <c r="QB158" s="36"/>
      <c r="QC158" s="36"/>
      <c r="QD158" s="36"/>
      <c r="QE158" s="36"/>
      <c r="QF158" s="36"/>
      <c r="QG158" s="36"/>
      <c r="QH158" s="36"/>
      <c r="QI158" s="36"/>
      <c r="QJ158" s="36"/>
      <c r="QK158" s="36"/>
      <c r="QL158" s="36"/>
      <c r="QM158" s="36"/>
      <c r="QN158" s="36"/>
      <c r="QO158" s="36"/>
      <c r="QP158" s="36"/>
      <c r="QQ158" s="36"/>
      <c r="QR158" s="36"/>
      <c r="QS158" s="36"/>
      <c r="QT158" s="36"/>
      <c r="QU158" s="36"/>
      <c r="QV158" s="36"/>
      <c r="QW158" s="36"/>
      <c r="QX158" s="36"/>
      <c r="QY158" s="36"/>
      <c r="QZ158" s="36"/>
      <c r="RA158" s="36"/>
      <c r="RB158" s="36"/>
      <c r="RC158" s="36"/>
      <c r="RD158" s="36"/>
      <c r="RE158" s="36"/>
      <c r="RF158" s="36"/>
      <c r="RG158" s="36"/>
      <c r="RH158" s="36"/>
      <c r="RI158" s="36"/>
      <c r="RJ158" s="36"/>
      <c r="RK158" s="36"/>
      <c r="RL158" s="36"/>
      <c r="RM158" s="36"/>
      <c r="RN158" s="36"/>
      <c r="RO158" s="36"/>
      <c r="RP158" s="36"/>
      <c r="RQ158" s="36"/>
      <c r="RR158" s="36"/>
      <c r="RS158" s="36"/>
      <c r="RT158" s="36"/>
      <c r="RU158" s="36"/>
      <c r="RV158" s="36"/>
      <c r="RW158" s="36"/>
      <c r="RX158" s="36"/>
      <c r="RY158" s="36"/>
      <c r="RZ158" s="36"/>
      <c r="SA158" s="36"/>
      <c r="SB158" s="36"/>
      <c r="SC158" s="36"/>
      <c r="SD158" s="36"/>
      <c r="SE158" s="36"/>
      <c r="SF158" s="36"/>
      <c r="SG158" s="36"/>
      <c r="SH158" s="36"/>
      <c r="SI158" s="36"/>
      <c r="SJ158" s="36"/>
      <c r="SK158" s="36"/>
      <c r="SL158" s="36"/>
      <c r="SM158" s="36"/>
      <c r="SN158" s="36"/>
      <c r="SO158" s="36"/>
      <c r="SP158" s="36"/>
      <c r="SQ158" s="36"/>
      <c r="SR158" s="36"/>
      <c r="SS158" s="36"/>
      <c r="ST158" s="36"/>
      <c r="SU158" s="36"/>
      <c r="SV158" s="36"/>
      <c r="SW158" s="36"/>
      <c r="SX158" s="36"/>
      <c r="SY158" s="36"/>
      <c r="SZ158" s="36"/>
      <c r="TA158" s="36"/>
      <c r="TB158" s="36"/>
      <c r="TC158" s="36"/>
      <c r="TD158" s="36"/>
      <c r="TE158" s="36"/>
      <c r="TF158" s="36"/>
      <c r="TG158" s="36"/>
      <c r="TH158" s="36"/>
      <c r="TI158" s="36"/>
      <c r="TJ158" s="36"/>
      <c r="TK158" s="36"/>
      <c r="TL158" s="36"/>
      <c r="TM158" s="36"/>
      <c r="TN158" s="36"/>
      <c r="TO158" s="36"/>
      <c r="TP158" s="36"/>
      <c r="TQ158" s="36"/>
      <c r="TR158" s="36"/>
      <c r="TS158" s="36"/>
      <c r="TT158" s="36"/>
      <c r="TU158" s="36"/>
      <c r="TV158" s="36"/>
      <c r="TW158" s="36"/>
      <c r="TX158" s="36"/>
      <c r="TY158" s="36"/>
      <c r="TZ158" s="36"/>
      <c r="UA158" s="36"/>
      <c r="UB158" s="36"/>
      <c r="UC158" s="36"/>
      <c r="UD158" s="36"/>
      <c r="UE158" s="36"/>
      <c r="UF158" s="36"/>
      <c r="UG158" s="36"/>
      <c r="UH158" s="36"/>
      <c r="UI158" s="36"/>
      <c r="UJ158" s="36"/>
      <c r="UK158" s="36"/>
      <c r="UL158" s="36"/>
      <c r="UM158" s="36"/>
      <c r="UN158" s="36"/>
      <c r="UO158" s="36"/>
      <c r="UP158" s="36"/>
      <c r="UQ158" s="36"/>
      <c r="UR158" s="36"/>
      <c r="US158" s="36"/>
      <c r="UT158" s="36"/>
      <c r="UU158" s="36"/>
      <c r="UV158" s="36"/>
      <c r="UW158" s="36"/>
      <c r="UX158" s="36"/>
      <c r="UY158" s="36"/>
      <c r="UZ158" s="36"/>
      <c r="VA158" s="36"/>
      <c r="VB158" s="36"/>
      <c r="VC158" s="36"/>
      <c r="VD158" s="36"/>
      <c r="VE158" s="36"/>
      <c r="VF158" s="36"/>
      <c r="VG158" s="36"/>
      <c r="VH158" s="36"/>
      <c r="VI158" s="36"/>
      <c r="VJ158" s="36"/>
      <c r="VK158" s="36"/>
      <c r="VL158" s="36"/>
      <c r="VM158" s="36"/>
      <c r="VN158" s="36"/>
      <c r="VO158" s="36"/>
      <c r="VP158" s="36"/>
      <c r="VQ158" s="36"/>
      <c r="VR158" s="36"/>
      <c r="VS158" s="36"/>
      <c r="VT158" s="36"/>
      <c r="VU158" s="36"/>
      <c r="VV158" s="36"/>
      <c r="VW158" s="36"/>
      <c r="VX158" s="36"/>
      <c r="VY158" s="36"/>
      <c r="VZ158" s="36"/>
      <c r="WA158" s="36"/>
      <c r="WB158" s="36"/>
      <c r="WC158" s="36"/>
      <c r="WD158" s="36"/>
      <c r="WE158" s="36"/>
      <c r="WF158" s="36"/>
      <c r="WG158" s="36"/>
      <c r="WH158" s="36"/>
      <c r="WI158" s="36"/>
      <c r="WJ158" s="36"/>
      <c r="WK158" s="36"/>
      <c r="WL158" s="36"/>
      <c r="WM158" s="36"/>
      <c r="WN158" s="36"/>
      <c r="WO158" s="36"/>
      <c r="WP158" s="36"/>
      <c r="WQ158" s="36"/>
      <c r="WR158" s="36"/>
      <c r="WS158" s="36"/>
      <c r="WT158" s="36"/>
      <c r="WU158" s="36"/>
      <c r="WV158" s="36"/>
      <c r="WW158" s="36"/>
      <c r="WX158" s="36"/>
      <c r="WY158" s="36"/>
      <c r="WZ158" s="36"/>
      <c r="XA158" s="36"/>
      <c r="XB158" s="36"/>
      <c r="XC158" s="36"/>
      <c r="XD158" s="36"/>
      <c r="XE158" s="36"/>
      <c r="XF158" s="36"/>
      <c r="XG158" s="36"/>
      <c r="XH158" s="36"/>
      <c r="XI158" s="36"/>
      <c r="XJ158" s="36"/>
      <c r="XK158" s="36"/>
      <c r="XL158" s="36"/>
      <c r="XM158" s="36"/>
      <c r="XN158" s="36"/>
      <c r="XO158" s="36"/>
      <c r="XP158" s="36"/>
      <c r="XQ158" s="36"/>
      <c r="XR158" s="36"/>
      <c r="XS158" s="36"/>
      <c r="XT158" s="36"/>
      <c r="XU158" s="36"/>
      <c r="XV158" s="36"/>
      <c r="XW158" s="36"/>
      <c r="XX158" s="36"/>
      <c r="XY158" s="36"/>
      <c r="XZ158" s="36"/>
      <c r="YA158" s="36"/>
      <c r="YB158" s="36"/>
      <c r="YC158" s="36"/>
      <c r="YD158" s="36"/>
      <c r="YE158" s="36"/>
      <c r="YF158" s="36"/>
      <c r="YG158" s="36"/>
      <c r="YH158" s="36"/>
      <c r="YI158" s="36"/>
      <c r="YJ158" s="36"/>
      <c r="YK158" s="36"/>
      <c r="YL158" s="36"/>
      <c r="YM158" s="36"/>
      <c r="YN158" s="36"/>
      <c r="YO158" s="36"/>
      <c r="YP158" s="36"/>
      <c r="YQ158" s="36"/>
      <c r="YR158" s="36"/>
      <c r="YS158" s="36"/>
      <c r="YT158" s="36"/>
      <c r="YU158" s="36"/>
      <c r="YV158" s="36"/>
      <c r="YW158" s="36"/>
      <c r="YX158" s="36"/>
      <c r="YY158" s="36"/>
      <c r="YZ158" s="36"/>
      <c r="ZA158" s="36"/>
      <c r="ZB158" s="36"/>
      <c r="ZC158" s="36"/>
      <c r="ZD158" s="36"/>
      <c r="ZE158" s="36"/>
      <c r="ZF158" s="36"/>
      <c r="ZG158" s="36"/>
      <c r="ZH158" s="36"/>
      <c r="ZI158" s="36"/>
      <c r="ZJ158" s="36"/>
      <c r="ZK158" s="36"/>
      <c r="ZL158" s="36"/>
      <c r="ZM158" s="36"/>
      <c r="ZN158" s="36"/>
      <c r="ZO158" s="36"/>
      <c r="ZP158" s="36"/>
      <c r="ZQ158" s="36"/>
      <c r="ZR158" s="36"/>
      <c r="ZS158" s="36"/>
      <c r="ZT158" s="36"/>
      <c r="ZU158" s="36"/>
      <c r="ZV158" s="36"/>
      <c r="ZW158" s="36"/>
      <c r="ZX158" s="36"/>
      <c r="ZY158" s="36"/>
      <c r="ZZ158" s="36"/>
      <c r="AAA158" s="36"/>
      <c r="AAB158" s="36"/>
      <c r="AAC158" s="36"/>
      <c r="AAD158" s="36"/>
      <c r="AAE158" s="36"/>
      <c r="AAF158" s="36"/>
      <c r="AAG158" s="36"/>
      <c r="AAH158" s="36"/>
      <c r="AAI158" s="36"/>
      <c r="AAJ158" s="36"/>
      <c r="AAK158" s="36"/>
      <c r="AAL158" s="36"/>
      <c r="AAM158" s="36"/>
      <c r="AAN158" s="36"/>
      <c r="AAO158" s="36"/>
      <c r="AAP158" s="36"/>
      <c r="AAQ158" s="36"/>
      <c r="AAR158" s="36"/>
      <c r="AAS158" s="36"/>
      <c r="AAT158" s="36"/>
      <c r="AAU158" s="36"/>
      <c r="AAV158" s="36"/>
      <c r="AAW158" s="36"/>
      <c r="AAX158" s="36"/>
      <c r="AAY158" s="36"/>
      <c r="AAZ158" s="36"/>
      <c r="ABA158" s="36"/>
      <c r="ABB158" s="36"/>
      <c r="ABC158" s="36"/>
      <c r="ABD158" s="36"/>
      <c r="ABE158" s="36"/>
      <c r="ABF158" s="36"/>
      <c r="ABG158" s="36"/>
      <c r="ABH158" s="36"/>
      <c r="ABI158" s="36"/>
      <c r="ABJ158" s="36"/>
      <c r="ABK158" s="36"/>
      <c r="ABL158" s="36"/>
      <c r="ABM158" s="36"/>
      <c r="ABN158" s="36"/>
      <c r="ABO158" s="36"/>
      <c r="ABP158" s="36"/>
      <c r="ABQ158" s="36"/>
      <c r="ABR158" s="36"/>
      <c r="ABS158" s="36"/>
      <c r="ABT158" s="36"/>
      <c r="ABU158" s="36"/>
      <c r="ABV158" s="36"/>
      <c r="ABW158" s="36"/>
      <c r="ABX158" s="36"/>
      <c r="ABY158" s="36"/>
      <c r="ABZ158" s="36"/>
      <c r="ACA158" s="36"/>
      <c r="ACB158" s="36"/>
      <c r="ACC158" s="36"/>
      <c r="ACD158" s="36"/>
      <c r="ACE158" s="36"/>
      <c r="ACF158" s="36"/>
      <c r="ACG158" s="36"/>
      <c r="ACH158" s="36"/>
      <c r="ACI158" s="36"/>
      <c r="ACJ158" s="36"/>
      <c r="ACK158" s="36"/>
      <c r="ACL158" s="36"/>
      <c r="ACM158" s="36"/>
      <c r="ACN158" s="36"/>
      <c r="ACO158" s="36"/>
      <c r="ACP158" s="36"/>
      <c r="ACQ158" s="36"/>
      <c r="ACR158" s="36"/>
      <c r="ACS158" s="36"/>
      <c r="ACT158" s="36"/>
      <c r="ACU158" s="36"/>
      <c r="ACV158" s="36"/>
      <c r="ACW158" s="36"/>
      <c r="ACX158" s="36"/>
      <c r="ACY158" s="36"/>
      <c r="ACZ158" s="36"/>
      <c r="ADA158" s="36"/>
      <c r="ADB158" s="36"/>
      <c r="ADC158" s="36"/>
      <c r="ADD158" s="36"/>
      <c r="ADE158" s="36"/>
      <c r="ADF158" s="36"/>
      <c r="ADG158" s="36"/>
      <c r="ADH158" s="36"/>
      <c r="ADI158" s="36"/>
      <c r="ADJ158" s="36"/>
      <c r="ADK158" s="36"/>
      <c r="ADL158" s="36"/>
      <c r="ADM158" s="36"/>
      <c r="ADN158" s="36"/>
      <c r="ADO158" s="36"/>
      <c r="ADP158" s="36"/>
      <c r="ADQ158" s="36"/>
      <c r="ADR158" s="36"/>
      <c r="ADS158" s="36"/>
      <c r="ADT158" s="36"/>
      <c r="ADU158" s="36"/>
      <c r="ADV158" s="36"/>
      <c r="ADW158" s="36"/>
      <c r="ADX158" s="36"/>
      <c r="ADY158" s="36"/>
      <c r="ADZ158" s="36"/>
      <c r="AEA158" s="36"/>
      <c r="AEB158" s="36"/>
      <c r="AEC158" s="36"/>
      <c r="AED158" s="36"/>
      <c r="AEE158" s="36"/>
      <c r="AEF158" s="36"/>
      <c r="AEG158" s="36"/>
      <c r="AEH158" s="36"/>
      <c r="AEI158" s="36"/>
      <c r="AEJ158" s="36"/>
      <c r="AEK158" s="36"/>
      <c r="AEL158" s="36"/>
      <c r="AEM158" s="36"/>
      <c r="AEN158" s="36"/>
      <c r="AEO158" s="36"/>
      <c r="AEP158" s="36"/>
      <c r="AEQ158" s="36"/>
      <c r="AER158" s="36"/>
      <c r="AES158" s="36"/>
      <c r="AET158" s="36"/>
      <c r="AEU158" s="36"/>
      <c r="AEV158" s="36"/>
      <c r="AEW158" s="36"/>
      <c r="AEX158" s="36"/>
      <c r="AEY158" s="36"/>
      <c r="AEZ158" s="36"/>
      <c r="AFA158" s="36"/>
      <c r="AFB158" s="36"/>
      <c r="AFC158" s="36"/>
      <c r="AFD158" s="36"/>
      <c r="AFE158" s="36"/>
      <c r="AFF158" s="36"/>
      <c r="AFG158" s="36"/>
      <c r="AFH158" s="36"/>
      <c r="AFI158" s="36"/>
      <c r="AFJ158" s="36"/>
      <c r="AFK158" s="36"/>
      <c r="AFL158" s="36"/>
      <c r="AFM158" s="36"/>
      <c r="AFN158" s="36"/>
      <c r="AFO158" s="36"/>
      <c r="AFP158" s="36"/>
      <c r="AFQ158" s="36"/>
      <c r="AFR158" s="36"/>
      <c r="AFS158" s="36"/>
      <c r="AFT158" s="36"/>
      <c r="AFU158" s="36"/>
      <c r="AFV158" s="36"/>
      <c r="AFW158" s="36"/>
      <c r="AFX158" s="36"/>
      <c r="AFY158" s="36"/>
      <c r="AFZ158" s="36"/>
      <c r="AGA158" s="36"/>
      <c r="AGB158" s="36"/>
      <c r="AGC158" s="36"/>
      <c r="AGD158" s="36"/>
      <c r="AGE158" s="36"/>
      <c r="AGF158" s="36"/>
      <c r="AGG158" s="36"/>
      <c r="AGH158" s="36"/>
      <c r="AGI158" s="36"/>
      <c r="AGJ158" s="36"/>
      <c r="AGK158" s="36"/>
      <c r="AGL158" s="36"/>
      <c r="AGM158" s="36"/>
      <c r="AGN158" s="36"/>
      <c r="AGO158" s="36"/>
      <c r="AGP158" s="36"/>
      <c r="AGQ158" s="36"/>
      <c r="AGR158" s="36"/>
      <c r="AGS158" s="36"/>
      <c r="AGT158" s="36"/>
      <c r="AGU158" s="36"/>
      <c r="AGV158" s="36"/>
      <c r="AGW158" s="36"/>
      <c r="AGX158" s="36"/>
      <c r="AGY158" s="36"/>
      <c r="AGZ158" s="36"/>
      <c r="AHA158" s="36"/>
      <c r="AHB158" s="36"/>
      <c r="AHC158" s="36"/>
      <c r="AHD158" s="36"/>
      <c r="AHE158" s="36"/>
      <c r="AHF158" s="36"/>
      <c r="AHG158" s="36"/>
      <c r="AHH158" s="36"/>
      <c r="AHI158" s="36"/>
      <c r="AHJ158" s="36"/>
      <c r="AHK158" s="36"/>
      <c r="AHL158" s="36"/>
      <c r="AHM158" s="36"/>
      <c r="AHN158" s="36"/>
      <c r="AHO158" s="36"/>
      <c r="AHP158" s="36"/>
      <c r="AHQ158" s="36"/>
      <c r="AHR158" s="36"/>
      <c r="AHS158" s="36"/>
      <c r="AHT158" s="36"/>
      <c r="AHU158" s="36"/>
      <c r="AHV158" s="36"/>
      <c r="AHW158" s="36"/>
      <c r="AHX158" s="36"/>
      <c r="AHY158" s="36"/>
      <c r="AHZ158" s="36"/>
      <c r="AIA158" s="36"/>
      <c r="AIB158" s="36"/>
      <c r="AIC158" s="36"/>
      <c r="AID158" s="36"/>
      <c r="AIE158" s="36"/>
      <c r="AIF158" s="36"/>
      <c r="AIG158" s="36"/>
      <c r="AIH158" s="36"/>
      <c r="AII158" s="36"/>
      <c r="AIJ158" s="36"/>
      <c r="AIK158" s="36"/>
      <c r="AIL158" s="36"/>
      <c r="AIM158" s="36"/>
      <c r="AIN158" s="36"/>
      <c r="AIO158" s="36"/>
      <c r="AIP158" s="36"/>
      <c r="AIQ158" s="36"/>
      <c r="AIR158" s="36"/>
      <c r="AIS158" s="36"/>
      <c r="AIT158" s="36"/>
      <c r="AIU158" s="36"/>
      <c r="AIV158" s="36"/>
      <c r="AIW158" s="36"/>
      <c r="AIX158" s="36"/>
      <c r="AIY158" s="36"/>
      <c r="AIZ158" s="36"/>
      <c r="AJA158" s="36"/>
      <c r="AJB158" s="36"/>
      <c r="AJC158" s="36"/>
      <c r="AJD158" s="36"/>
      <c r="AJE158" s="36"/>
      <c r="AJF158" s="36"/>
      <c r="AJG158" s="36"/>
      <c r="AJH158" s="36"/>
      <c r="AJI158" s="36"/>
      <c r="AJJ158" s="36"/>
      <c r="AJK158" s="36"/>
      <c r="AJL158" s="36"/>
      <c r="AJM158" s="36"/>
      <c r="AJN158" s="36"/>
      <c r="AJO158" s="36"/>
      <c r="AJP158" s="36"/>
      <c r="AJQ158" s="36"/>
      <c r="AJR158" s="36"/>
      <c r="AJS158" s="36"/>
      <c r="AJT158" s="36"/>
      <c r="AJU158" s="36"/>
      <c r="AJV158" s="36"/>
      <c r="AJW158" s="36"/>
      <c r="AJX158" s="36"/>
      <c r="AJY158" s="36"/>
      <c r="AJZ158" s="36"/>
      <c r="AKA158" s="36"/>
      <c r="AKB158" s="36"/>
      <c r="AKC158" s="36"/>
      <c r="AKD158" s="36"/>
      <c r="AKE158" s="36"/>
      <c r="AKF158" s="36"/>
      <c r="AKG158" s="36"/>
      <c r="AKH158" s="36"/>
      <c r="AKI158" s="36"/>
      <c r="AKJ158" s="36"/>
      <c r="AKK158" s="36"/>
      <c r="AKL158" s="36"/>
      <c r="AKM158" s="36"/>
      <c r="AKN158" s="36"/>
      <c r="AKO158" s="36"/>
      <c r="AKP158" s="36"/>
      <c r="AKQ158" s="36"/>
      <c r="AKR158" s="36"/>
      <c r="AKS158" s="36"/>
      <c r="AKT158" s="36"/>
      <c r="AKU158" s="36"/>
      <c r="AKV158" s="36"/>
      <c r="AKW158" s="36"/>
      <c r="AKX158" s="36"/>
      <c r="AKY158" s="36"/>
      <c r="AKZ158" s="36"/>
      <c r="ALA158" s="36"/>
      <c r="ALB158" s="36"/>
      <c r="ALC158" s="36"/>
      <c r="ALD158" s="36"/>
      <c r="ALE158" s="36"/>
      <c r="ALF158" s="36"/>
      <c r="ALG158" s="36"/>
      <c r="ALH158" s="36"/>
      <c r="ALI158" s="36"/>
      <c r="ALJ158" s="36"/>
      <c r="ALK158" s="36"/>
      <c r="ALL158" s="36"/>
      <c r="ALM158" s="36"/>
      <c r="ALN158" s="36"/>
      <c r="ALO158" s="36"/>
      <c r="ALP158" s="36"/>
      <c r="ALQ158" s="36"/>
      <c r="ALR158" s="36"/>
      <c r="ALS158" s="36"/>
      <c r="ALT158" s="36"/>
      <c r="ALU158" s="36"/>
      <c r="ALV158" s="36"/>
      <c r="ALW158" s="36"/>
      <c r="ALX158" s="36"/>
      <c r="ALY158" s="36"/>
      <c r="ALZ158" s="36"/>
      <c r="AMA158" s="36"/>
      <c r="AMB158" s="36"/>
      <c r="AMC158" s="36"/>
      <c r="AMD158" s="36"/>
      <c r="AME158" s="36"/>
      <c r="AMF158" s="36"/>
      <c r="AMG158" s="36"/>
      <c r="AMH158" s="36"/>
      <c r="AMI158" s="36"/>
      <c r="AMJ158" s="36"/>
      <c r="AMK158" s="36"/>
      <c r="AML158" s="36"/>
      <c r="AMM158" s="36"/>
    </row>
    <row r="159" spans="1:1027" s="51" customFormat="1" ht="38.25">
      <c r="A159" s="349"/>
      <c r="B159" s="349"/>
      <c r="C159" s="382"/>
      <c r="D159" s="8" t="s">
        <v>15</v>
      </c>
      <c r="E159" s="280" t="s">
        <v>139</v>
      </c>
      <c r="F159" s="281" t="s">
        <v>80</v>
      </c>
      <c r="G159" s="408"/>
      <c r="H159" s="282"/>
      <c r="I159" s="38" t="s">
        <v>216</v>
      </c>
      <c r="J159" s="99" t="s">
        <v>21</v>
      </c>
      <c r="K159" s="34" t="s">
        <v>22</v>
      </c>
      <c r="L159" s="34" t="s">
        <v>163</v>
      </c>
      <c r="M159" s="174"/>
      <c r="N159" s="419"/>
      <c r="O159" s="189"/>
      <c r="P159" s="189"/>
      <c r="Q159" s="189"/>
      <c r="R159" s="189"/>
      <c r="S159" s="189"/>
      <c r="T159" s="189"/>
      <c r="U159" s="189"/>
      <c r="V159" s="189"/>
      <c r="W159" s="189"/>
      <c r="X159" s="189"/>
      <c r="Y159" s="189"/>
      <c r="Z159" s="189"/>
      <c r="AA159" s="189"/>
      <c r="AB159" s="189"/>
      <c r="AC159" s="189"/>
      <c r="AD159" s="189"/>
      <c r="AE159" s="189"/>
      <c r="AF159" s="189"/>
      <c r="AG159" s="189"/>
      <c r="AH159" s="189"/>
      <c r="AI159" s="189"/>
      <c r="AJ159" s="189"/>
      <c r="AK159" s="189"/>
      <c r="AL159" s="189"/>
      <c r="AM159" s="189"/>
      <c r="AN159" s="189"/>
      <c r="AO159" s="189"/>
      <c r="AP159" s="189"/>
      <c r="AQ159" s="75">
        <v>-24.718376401643226</v>
      </c>
      <c r="AR159" s="75"/>
      <c r="AS159" s="75"/>
      <c r="AT159" s="75"/>
      <c r="AU159" s="75"/>
      <c r="AV159" s="75"/>
      <c r="AW159" s="75"/>
      <c r="AX159" s="75"/>
      <c r="AY159" s="75"/>
      <c r="AZ159" s="75"/>
      <c r="BA159" s="75"/>
      <c r="BB159" s="34"/>
      <c r="BC159" s="34"/>
      <c r="BD159" s="34"/>
      <c r="BE159" s="34"/>
      <c r="BF159" s="34"/>
      <c r="BG159" s="34"/>
      <c r="BH159" s="34"/>
      <c r="BI159" s="34"/>
      <c r="BJ159" s="34"/>
      <c r="BK159" s="34"/>
      <c r="BL159" s="34"/>
      <c r="BM159" s="34"/>
      <c r="BN159" s="34"/>
      <c r="BO159" s="34"/>
      <c r="BP159" s="34"/>
      <c r="BQ159" s="34"/>
      <c r="BR159" s="34"/>
      <c r="BS159" s="34"/>
      <c r="BT159" s="34"/>
      <c r="BU159" s="34"/>
      <c r="BV159" s="34"/>
      <c r="BW159" s="34"/>
      <c r="BX159" s="157"/>
      <c r="BY159" s="157"/>
      <c r="BZ159" s="157"/>
      <c r="CA159" s="157"/>
      <c r="CB159" s="157"/>
      <c r="CC159" s="157"/>
      <c r="CD159" s="157"/>
      <c r="CE159" s="121"/>
      <c r="CF159" s="121"/>
      <c r="CG159" s="121"/>
      <c r="CH159" s="121"/>
      <c r="CI159" s="121"/>
      <c r="CJ159" s="121"/>
      <c r="CK159" s="121"/>
      <c r="CL159" s="121"/>
      <c r="CM159" s="121"/>
      <c r="CN159" s="121"/>
      <c r="CO159" s="121"/>
      <c r="CP159" s="121"/>
      <c r="CQ159" s="121"/>
      <c r="CR159" s="121"/>
      <c r="CS159" s="121"/>
      <c r="CT159" s="121"/>
      <c r="CU159" s="121"/>
      <c r="CV159" s="121"/>
      <c r="CW159" s="121"/>
      <c r="CX159" s="121"/>
      <c r="CY159" s="121"/>
      <c r="CZ159" s="121"/>
      <c r="DA159" s="121"/>
      <c r="DB159" s="121"/>
      <c r="DC159" s="121"/>
      <c r="DD159" s="121"/>
      <c r="DE159" s="121"/>
      <c r="DF159" s="121"/>
      <c r="DG159" s="121"/>
      <c r="DH159" s="121"/>
      <c r="DI159" s="121"/>
      <c r="DJ159" s="121"/>
      <c r="DK159" s="121"/>
      <c r="DL159" s="121"/>
      <c r="DM159" s="121"/>
      <c r="DN159" s="121"/>
      <c r="DO159" s="121"/>
      <c r="DP159" s="121"/>
      <c r="DQ159" s="121"/>
      <c r="DR159" s="121"/>
      <c r="DS159" s="121"/>
      <c r="DT159" s="121"/>
      <c r="DU159" s="121"/>
      <c r="DV159" s="121"/>
      <c r="DW159" s="121"/>
      <c r="DX159" s="121"/>
      <c r="DY159" s="121"/>
      <c r="DZ159" s="121"/>
      <c r="EA159" s="121"/>
      <c r="EB159" s="121"/>
      <c r="EC159" s="121"/>
      <c r="ED159" s="121"/>
      <c r="EE159" s="121"/>
      <c r="EF159" s="121"/>
      <c r="EG159" s="121"/>
      <c r="EH159" s="121"/>
      <c r="EI159" s="121"/>
      <c r="EJ159" s="121"/>
      <c r="EK159" s="121"/>
      <c r="EL159" s="121"/>
      <c r="EM159" s="121"/>
      <c r="EN159" s="121"/>
      <c r="EO159" s="121"/>
      <c r="EP159" s="121"/>
      <c r="EQ159" s="121"/>
      <c r="ER159" s="121"/>
      <c r="ES159" s="121"/>
      <c r="ET159" s="121"/>
      <c r="EU159" s="121"/>
      <c r="EV159" s="121"/>
      <c r="EW159" s="121"/>
      <c r="EX159" s="121"/>
      <c r="EY159" s="121"/>
      <c r="EZ159" s="121"/>
      <c r="FA159" s="121"/>
      <c r="FB159" s="121"/>
      <c r="FC159" s="121"/>
      <c r="FD159" s="121"/>
      <c r="FE159" s="121"/>
      <c r="FF159" s="121"/>
      <c r="FG159" s="121"/>
      <c r="FH159" s="121"/>
      <c r="FI159" s="121"/>
      <c r="FJ159" s="121"/>
      <c r="FK159" s="121"/>
      <c r="FL159" s="121"/>
      <c r="FM159" s="121"/>
      <c r="FN159" s="121"/>
      <c r="FO159" s="121"/>
      <c r="FP159" s="121"/>
      <c r="FQ159" s="121"/>
      <c r="FR159" s="121"/>
      <c r="FS159" s="121"/>
      <c r="FT159" s="121"/>
      <c r="FU159" s="121"/>
      <c r="FV159" s="121"/>
      <c r="FW159" s="121"/>
      <c r="FX159" s="121"/>
      <c r="FY159" s="121"/>
      <c r="FZ159" s="121"/>
      <c r="GA159" s="121"/>
      <c r="GB159" s="121"/>
      <c r="GC159" s="121"/>
      <c r="GD159" s="121"/>
      <c r="GE159" s="121"/>
      <c r="GF159" s="121"/>
      <c r="GG159" s="121"/>
      <c r="GH159" s="121"/>
      <c r="GI159" s="121"/>
      <c r="GJ159" s="121"/>
      <c r="GK159" s="121"/>
      <c r="GL159" s="121"/>
      <c r="GM159" s="121"/>
      <c r="GN159" s="121"/>
      <c r="GO159" s="121"/>
      <c r="GP159" s="121"/>
      <c r="GQ159" s="121"/>
      <c r="GR159" s="121"/>
      <c r="GS159" s="121"/>
      <c r="GT159" s="121"/>
      <c r="GU159" s="121"/>
      <c r="GV159" s="121"/>
      <c r="GW159" s="121"/>
      <c r="GX159" s="121"/>
      <c r="GY159" s="121"/>
      <c r="GZ159" s="121"/>
      <c r="HA159" s="121"/>
      <c r="HB159" s="121"/>
      <c r="HC159" s="121"/>
      <c r="HD159" s="121"/>
      <c r="HE159" s="121"/>
      <c r="HF159" s="121"/>
      <c r="HG159" s="121"/>
      <c r="HH159" s="121"/>
      <c r="HI159" s="121"/>
      <c r="HJ159" s="121"/>
      <c r="HK159" s="121"/>
      <c r="HL159" s="121"/>
      <c r="HM159" s="121"/>
      <c r="HN159" s="121"/>
      <c r="HO159" s="121"/>
      <c r="HP159" s="121"/>
      <c r="HQ159" s="121"/>
      <c r="HR159" s="121"/>
      <c r="HS159" s="121"/>
      <c r="HT159" s="121"/>
      <c r="HU159" s="121"/>
      <c r="HV159" s="121"/>
      <c r="HW159" s="121"/>
      <c r="HX159" s="121"/>
      <c r="HY159" s="121"/>
      <c r="HZ159" s="121"/>
      <c r="IA159" s="121"/>
      <c r="IB159" s="121"/>
      <c r="IC159" s="121"/>
      <c r="ID159" s="121"/>
      <c r="IE159" s="121"/>
      <c r="IF159" s="121"/>
      <c r="IG159" s="121"/>
      <c r="IH159" s="121"/>
      <c r="II159" s="121"/>
      <c r="IJ159" s="121"/>
      <c r="IK159" s="121"/>
      <c r="IL159" s="121"/>
      <c r="IM159" s="121"/>
      <c r="IN159" s="121"/>
      <c r="IO159" s="121"/>
      <c r="IP159" s="121"/>
      <c r="IQ159" s="121"/>
      <c r="IR159" s="121"/>
      <c r="IS159" s="121"/>
      <c r="IT159" s="121"/>
      <c r="IU159" s="121"/>
      <c r="IV159" s="121"/>
      <c r="IW159" s="121"/>
      <c r="IX159" s="121"/>
      <c r="IY159" s="121"/>
      <c r="IZ159" s="121"/>
      <c r="JA159" s="121"/>
      <c r="JB159" s="121"/>
      <c r="JC159" s="121"/>
      <c r="JD159" s="121"/>
      <c r="JE159" s="121"/>
      <c r="JF159" s="121"/>
      <c r="JG159" s="121"/>
      <c r="JH159" s="121"/>
      <c r="JI159" s="121"/>
      <c r="JJ159" s="121"/>
      <c r="JK159" s="121"/>
      <c r="JL159" s="121"/>
      <c r="JM159" s="121"/>
      <c r="JN159" s="121"/>
      <c r="JO159" s="121"/>
      <c r="JP159" s="121"/>
      <c r="JQ159" s="121"/>
      <c r="JR159" s="121"/>
      <c r="JS159" s="121"/>
      <c r="JT159" s="121"/>
      <c r="JU159" s="121"/>
      <c r="JV159" s="121"/>
      <c r="JW159" s="121"/>
      <c r="JX159" s="121"/>
      <c r="JY159" s="121"/>
      <c r="JZ159" s="121"/>
      <c r="KA159" s="121"/>
      <c r="KB159" s="121"/>
      <c r="KC159" s="121"/>
      <c r="KD159" s="121"/>
      <c r="KE159" s="121"/>
      <c r="KF159" s="121"/>
      <c r="KG159" s="121"/>
      <c r="KH159" s="121"/>
      <c r="KI159" s="121"/>
      <c r="KJ159" s="121"/>
      <c r="KK159" s="121"/>
      <c r="KL159" s="121"/>
      <c r="KM159" s="121"/>
      <c r="KN159" s="121"/>
      <c r="KO159" s="121"/>
      <c r="KP159" s="121"/>
      <c r="KQ159" s="121"/>
      <c r="KR159" s="121"/>
      <c r="KS159" s="121"/>
      <c r="KT159" s="121"/>
      <c r="KU159" s="121"/>
      <c r="KV159" s="121"/>
      <c r="KW159" s="121"/>
      <c r="KX159" s="121"/>
      <c r="KY159" s="121"/>
      <c r="KZ159" s="121"/>
      <c r="LA159" s="121"/>
      <c r="LB159" s="121"/>
      <c r="LC159" s="121"/>
      <c r="LD159" s="121"/>
      <c r="LE159" s="121"/>
      <c r="LF159" s="121"/>
      <c r="LG159" s="121"/>
      <c r="LH159" s="121"/>
      <c r="LI159" s="121"/>
      <c r="LJ159" s="121"/>
      <c r="LK159" s="121"/>
      <c r="LL159" s="121"/>
      <c r="LM159" s="121"/>
      <c r="LN159" s="121"/>
      <c r="LO159" s="121"/>
      <c r="LP159" s="121"/>
      <c r="LQ159" s="121"/>
      <c r="LR159" s="121"/>
      <c r="LS159" s="121"/>
      <c r="LT159" s="121"/>
      <c r="LU159" s="121"/>
      <c r="LV159" s="36"/>
      <c r="LW159" s="36"/>
      <c r="LX159" s="36"/>
      <c r="LY159" s="36"/>
      <c r="LZ159" s="36"/>
      <c r="MA159" s="36"/>
      <c r="MB159" s="36"/>
      <c r="MC159" s="36"/>
      <c r="MD159" s="36"/>
      <c r="ME159" s="36"/>
      <c r="MF159" s="36"/>
      <c r="MG159" s="36"/>
      <c r="MH159" s="36"/>
      <c r="MI159" s="36"/>
      <c r="MJ159" s="36"/>
      <c r="MK159" s="36"/>
      <c r="ML159" s="36"/>
      <c r="MM159" s="36"/>
      <c r="MN159" s="36"/>
      <c r="MO159" s="36"/>
      <c r="MP159" s="36"/>
      <c r="MQ159" s="36"/>
      <c r="MR159" s="36"/>
      <c r="MS159" s="36"/>
      <c r="MT159" s="36"/>
      <c r="MU159" s="36"/>
      <c r="MV159" s="36"/>
      <c r="MW159" s="36"/>
      <c r="MX159" s="36"/>
      <c r="MY159" s="36"/>
      <c r="MZ159" s="36"/>
      <c r="NA159" s="36"/>
      <c r="NB159" s="36"/>
      <c r="NC159" s="36"/>
      <c r="ND159" s="36"/>
      <c r="NE159" s="36"/>
      <c r="NF159" s="36"/>
      <c r="NG159" s="36"/>
      <c r="NH159" s="36"/>
      <c r="NI159" s="36"/>
      <c r="NJ159" s="36"/>
      <c r="NK159" s="36"/>
      <c r="NL159" s="36"/>
      <c r="NM159" s="36"/>
      <c r="NN159" s="36"/>
      <c r="NO159" s="36"/>
      <c r="NP159" s="36"/>
      <c r="NQ159" s="36"/>
      <c r="NR159" s="36"/>
      <c r="NS159" s="36"/>
      <c r="NT159" s="36"/>
      <c r="NU159" s="36"/>
      <c r="NV159" s="36"/>
      <c r="NW159" s="36"/>
      <c r="NX159" s="36"/>
      <c r="NY159" s="36"/>
      <c r="NZ159" s="36"/>
      <c r="OA159" s="36"/>
      <c r="OB159" s="36"/>
      <c r="OC159" s="36"/>
      <c r="OD159" s="36"/>
      <c r="OE159" s="36"/>
      <c r="OF159" s="36"/>
      <c r="OG159" s="36"/>
      <c r="OH159" s="36"/>
      <c r="OI159" s="36"/>
      <c r="OJ159" s="36"/>
      <c r="OK159" s="36"/>
      <c r="OL159" s="36"/>
      <c r="OM159" s="36"/>
      <c r="ON159" s="36"/>
      <c r="OO159" s="36"/>
      <c r="OP159" s="36"/>
      <c r="OQ159" s="36"/>
      <c r="OR159" s="36"/>
      <c r="OS159" s="36"/>
      <c r="OT159" s="36"/>
      <c r="OU159" s="36"/>
      <c r="OV159" s="36"/>
      <c r="OW159" s="36"/>
      <c r="OX159" s="36"/>
      <c r="OY159" s="36"/>
      <c r="OZ159" s="36"/>
      <c r="PA159" s="36"/>
      <c r="PB159" s="36"/>
      <c r="PC159" s="36"/>
      <c r="PD159" s="36"/>
      <c r="PE159" s="36"/>
      <c r="PF159" s="36"/>
      <c r="PG159" s="36"/>
      <c r="PH159" s="36"/>
      <c r="PI159" s="36"/>
      <c r="PJ159" s="36"/>
      <c r="PK159" s="36"/>
      <c r="PL159" s="36"/>
      <c r="PM159" s="36"/>
      <c r="PN159" s="36"/>
      <c r="PO159" s="36"/>
      <c r="PP159" s="36"/>
      <c r="PQ159" s="36"/>
      <c r="PR159" s="36"/>
      <c r="PS159" s="36"/>
      <c r="PT159" s="36"/>
      <c r="PU159" s="36"/>
      <c r="PV159" s="36"/>
      <c r="PW159" s="36"/>
      <c r="PX159" s="36"/>
      <c r="PY159" s="36"/>
      <c r="PZ159" s="36"/>
      <c r="QA159" s="36"/>
      <c r="QB159" s="36"/>
      <c r="QC159" s="36"/>
      <c r="QD159" s="36"/>
      <c r="QE159" s="36"/>
      <c r="QF159" s="36"/>
      <c r="QG159" s="36"/>
      <c r="QH159" s="36"/>
      <c r="QI159" s="36"/>
      <c r="QJ159" s="36"/>
      <c r="QK159" s="36"/>
      <c r="QL159" s="36"/>
      <c r="QM159" s="36"/>
      <c r="QN159" s="36"/>
      <c r="QO159" s="36"/>
      <c r="QP159" s="36"/>
      <c r="QQ159" s="36"/>
      <c r="QR159" s="36"/>
      <c r="QS159" s="36"/>
      <c r="QT159" s="36"/>
      <c r="QU159" s="36"/>
      <c r="QV159" s="36"/>
      <c r="QW159" s="36"/>
      <c r="QX159" s="36"/>
      <c r="QY159" s="36"/>
      <c r="QZ159" s="36"/>
      <c r="RA159" s="36"/>
      <c r="RB159" s="36"/>
      <c r="RC159" s="36"/>
      <c r="RD159" s="36"/>
      <c r="RE159" s="36"/>
      <c r="RF159" s="36"/>
      <c r="RG159" s="36"/>
      <c r="RH159" s="36"/>
      <c r="RI159" s="36"/>
      <c r="RJ159" s="36"/>
      <c r="RK159" s="36"/>
      <c r="RL159" s="36"/>
      <c r="RM159" s="36"/>
      <c r="RN159" s="36"/>
      <c r="RO159" s="36"/>
      <c r="RP159" s="36"/>
      <c r="RQ159" s="36"/>
      <c r="RR159" s="36"/>
      <c r="RS159" s="36"/>
      <c r="RT159" s="36"/>
      <c r="RU159" s="36"/>
      <c r="RV159" s="36"/>
      <c r="RW159" s="36"/>
      <c r="RX159" s="36"/>
      <c r="RY159" s="36"/>
      <c r="RZ159" s="36"/>
      <c r="SA159" s="36"/>
      <c r="SB159" s="36"/>
      <c r="SC159" s="36"/>
      <c r="SD159" s="36"/>
      <c r="SE159" s="36"/>
      <c r="SF159" s="36"/>
      <c r="SG159" s="36"/>
      <c r="SH159" s="36"/>
      <c r="SI159" s="36"/>
      <c r="SJ159" s="36"/>
      <c r="SK159" s="36"/>
      <c r="SL159" s="36"/>
      <c r="SM159" s="36"/>
      <c r="SN159" s="36"/>
      <c r="SO159" s="36"/>
      <c r="SP159" s="36"/>
      <c r="SQ159" s="36"/>
      <c r="SR159" s="36"/>
      <c r="SS159" s="36"/>
      <c r="ST159" s="36"/>
      <c r="SU159" s="36"/>
      <c r="SV159" s="36"/>
      <c r="SW159" s="36"/>
      <c r="SX159" s="36"/>
      <c r="SY159" s="36"/>
      <c r="SZ159" s="36"/>
      <c r="TA159" s="36"/>
      <c r="TB159" s="36"/>
      <c r="TC159" s="36"/>
      <c r="TD159" s="36"/>
      <c r="TE159" s="36"/>
      <c r="TF159" s="36"/>
      <c r="TG159" s="36"/>
      <c r="TH159" s="36"/>
      <c r="TI159" s="36"/>
      <c r="TJ159" s="36"/>
      <c r="TK159" s="36"/>
      <c r="TL159" s="36"/>
      <c r="TM159" s="36"/>
      <c r="TN159" s="36"/>
      <c r="TO159" s="36"/>
      <c r="TP159" s="36"/>
      <c r="TQ159" s="36"/>
      <c r="TR159" s="36"/>
      <c r="TS159" s="36"/>
      <c r="TT159" s="36"/>
      <c r="TU159" s="36"/>
      <c r="TV159" s="36"/>
      <c r="TW159" s="36"/>
      <c r="TX159" s="36"/>
      <c r="TY159" s="36"/>
      <c r="TZ159" s="36"/>
      <c r="UA159" s="36"/>
      <c r="UB159" s="36"/>
      <c r="UC159" s="36"/>
      <c r="UD159" s="36"/>
      <c r="UE159" s="36"/>
      <c r="UF159" s="36"/>
      <c r="UG159" s="36"/>
      <c r="UH159" s="36"/>
      <c r="UI159" s="36"/>
      <c r="UJ159" s="36"/>
      <c r="UK159" s="36"/>
      <c r="UL159" s="36"/>
      <c r="UM159" s="36"/>
      <c r="UN159" s="36"/>
      <c r="UO159" s="36"/>
      <c r="UP159" s="36"/>
      <c r="UQ159" s="36"/>
      <c r="UR159" s="36"/>
      <c r="US159" s="36"/>
      <c r="UT159" s="36"/>
      <c r="UU159" s="36"/>
      <c r="UV159" s="36"/>
      <c r="UW159" s="36"/>
      <c r="UX159" s="36"/>
      <c r="UY159" s="36"/>
      <c r="UZ159" s="36"/>
      <c r="VA159" s="36"/>
      <c r="VB159" s="36"/>
      <c r="VC159" s="36"/>
      <c r="VD159" s="36"/>
      <c r="VE159" s="36"/>
      <c r="VF159" s="36"/>
      <c r="VG159" s="36"/>
      <c r="VH159" s="36"/>
      <c r="VI159" s="36"/>
      <c r="VJ159" s="36"/>
      <c r="VK159" s="36"/>
      <c r="VL159" s="36"/>
      <c r="VM159" s="36"/>
      <c r="VN159" s="36"/>
      <c r="VO159" s="36"/>
      <c r="VP159" s="36"/>
      <c r="VQ159" s="36"/>
      <c r="VR159" s="36"/>
      <c r="VS159" s="36"/>
      <c r="VT159" s="36"/>
      <c r="VU159" s="36"/>
      <c r="VV159" s="36"/>
      <c r="VW159" s="36"/>
      <c r="VX159" s="36"/>
      <c r="VY159" s="36"/>
      <c r="VZ159" s="36"/>
      <c r="WA159" s="36"/>
      <c r="WB159" s="36"/>
      <c r="WC159" s="36"/>
      <c r="WD159" s="36"/>
      <c r="WE159" s="36"/>
      <c r="WF159" s="36"/>
      <c r="WG159" s="36"/>
      <c r="WH159" s="36"/>
      <c r="WI159" s="36"/>
      <c r="WJ159" s="36"/>
      <c r="WK159" s="36"/>
      <c r="WL159" s="36"/>
      <c r="WM159" s="36"/>
      <c r="WN159" s="36"/>
      <c r="WO159" s="36"/>
      <c r="WP159" s="36"/>
      <c r="WQ159" s="36"/>
      <c r="WR159" s="36"/>
      <c r="WS159" s="36"/>
      <c r="WT159" s="36"/>
      <c r="WU159" s="36"/>
      <c r="WV159" s="36"/>
      <c r="WW159" s="36"/>
      <c r="WX159" s="36"/>
      <c r="WY159" s="36"/>
      <c r="WZ159" s="36"/>
      <c r="XA159" s="36"/>
      <c r="XB159" s="36"/>
      <c r="XC159" s="36"/>
      <c r="XD159" s="36"/>
      <c r="XE159" s="36"/>
      <c r="XF159" s="36"/>
      <c r="XG159" s="36"/>
      <c r="XH159" s="36"/>
      <c r="XI159" s="36"/>
      <c r="XJ159" s="36"/>
      <c r="XK159" s="36"/>
      <c r="XL159" s="36"/>
      <c r="XM159" s="36"/>
      <c r="XN159" s="36"/>
      <c r="XO159" s="36"/>
      <c r="XP159" s="36"/>
      <c r="XQ159" s="36"/>
      <c r="XR159" s="36"/>
      <c r="XS159" s="36"/>
      <c r="XT159" s="36"/>
      <c r="XU159" s="36"/>
      <c r="XV159" s="36"/>
      <c r="XW159" s="36"/>
      <c r="XX159" s="36"/>
      <c r="XY159" s="36"/>
      <c r="XZ159" s="36"/>
      <c r="YA159" s="36"/>
      <c r="YB159" s="36"/>
      <c r="YC159" s="36"/>
      <c r="YD159" s="36"/>
      <c r="YE159" s="36"/>
      <c r="YF159" s="36"/>
      <c r="YG159" s="36"/>
      <c r="YH159" s="36"/>
      <c r="YI159" s="36"/>
      <c r="YJ159" s="36"/>
      <c r="YK159" s="36"/>
      <c r="YL159" s="36"/>
      <c r="YM159" s="36"/>
      <c r="YN159" s="36"/>
      <c r="YO159" s="36"/>
      <c r="YP159" s="36"/>
      <c r="YQ159" s="36"/>
      <c r="YR159" s="36"/>
      <c r="YS159" s="36"/>
      <c r="YT159" s="36"/>
      <c r="YU159" s="36"/>
      <c r="YV159" s="36"/>
      <c r="YW159" s="36"/>
      <c r="YX159" s="36"/>
      <c r="YY159" s="36"/>
      <c r="YZ159" s="36"/>
      <c r="ZA159" s="36"/>
      <c r="ZB159" s="36"/>
      <c r="ZC159" s="36"/>
      <c r="ZD159" s="36"/>
      <c r="ZE159" s="36"/>
      <c r="ZF159" s="36"/>
      <c r="ZG159" s="36"/>
      <c r="ZH159" s="36"/>
      <c r="ZI159" s="36"/>
      <c r="ZJ159" s="36"/>
      <c r="ZK159" s="36"/>
      <c r="ZL159" s="36"/>
      <c r="ZM159" s="36"/>
      <c r="ZN159" s="36"/>
      <c r="ZO159" s="36"/>
      <c r="ZP159" s="36"/>
      <c r="ZQ159" s="36"/>
      <c r="ZR159" s="36"/>
      <c r="ZS159" s="36"/>
      <c r="ZT159" s="36"/>
      <c r="ZU159" s="36"/>
      <c r="ZV159" s="36"/>
      <c r="ZW159" s="36"/>
      <c r="ZX159" s="36"/>
      <c r="ZY159" s="36"/>
      <c r="ZZ159" s="36"/>
      <c r="AAA159" s="36"/>
      <c r="AAB159" s="36"/>
      <c r="AAC159" s="36"/>
      <c r="AAD159" s="36"/>
      <c r="AAE159" s="36"/>
      <c r="AAF159" s="36"/>
      <c r="AAG159" s="36"/>
      <c r="AAH159" s="36"/>
      <c r="AAI159" s="36"/>
      <c r="AAJ159" s="36"/>
      <c r="AAK159" s="36"/>
      <c r="AAL159" s="36"/>
      <c r="AAM159" s="36"/>
      <c r="AAN159" s="36"/>
      <c r="AAO159" s="36"/>
      <c r="AAP159" s="36"/>
      <c r="AAQ159" s="36"/>
      <c r="AAR159" s="36"/>
      <c r="AAS159" s="36"/>
      <c r="AAT159" s="36"/>
      <c r="AAU159" s="36"/>
      <c r="AAV159" s="36"/>
      <c r="AAW159" s="36"/>
      <c r="AAX159" s="36"/>
      <c r="AAY159" s="36"/>
      <c r="AAZ159" s="36"/>
      <c r="ABA159" s="36"/>
      <c r="ABB159" s="36"/>
      <c r="ABC159" s="36"/>
      <c r="ABD159" s="36"/>
      <c r="ABE159" s="36"/>
      <c r="ABF159" s="36"/>
      <c r="ABG159" s="36"/>
      <c r="ABH159" s="36"/>
      <c r="ABI159" s="36"/>
      <c r="ABJ159" s="36"/>
      <c r="ABK159" s="36"/>
      <c r="ABL159" s="36"/>
      <c r="ABM159" s="36"/>
      <c r="ABN159" s="36"/>
      <c r="ABO159" s="36"/>
      <c r="ABP159" s="36"/>
      <c r="ABQ159" s="36"/>
      <c r="ABR159" s="36"/>
      <c r="ABS159" s="36"/>
      <c r="ABT159" s="36"/>
      <c r="ABU159" s="36"/>
      <c r="ABV159" s="36"/>
      <c r="ABW159" s="36"/>
      <c r="ABX159" s="36"/>
      <c r="ABY159" s="36"/>
      <c r="ABZ159" s="36"/>
      <c r="ACA159" s="36"/>
      <c r="ACB159" s="36"/>
      <c r="ACC159" s="36"/>
      <c r="ACD159" s="36"/>
      <c r="ACE159" s="36"/>
      <c r="ACF159" s="36"/>
      <c r="ACG159" s="36"/>
      <c r="ACH159" s="36"/>
      <c r="ACI159" s="36"/>
      <c r="ACJ159" s="36"/>
      <c r="ACK159" s="36"/>
      <c r="ACL159" s="36"/>
      <c r="ACM159" s="36"/>
      <c r="ACN159" s="36"/>
      <c r="ACO159" s="36"/>
      <c r="ACP159" s="36"/>
      <c r="ACQ159" s="36"/>
      <c r="ACR159" s="36"/>
      <c r="ACS159" s="36"/>
      <c r="ACT159" s="36"/>
      <c r="ACU159" s="36"/>
      <c r="ACV159" s="36"/>
      <c r="ACW159" s="36"/>
      <c r="ACX159" s="36"/>
      <c r="ACY159" s="36"/>
      <c r="ACZ159" s="36"/>
      <c r="ADA159" s="36"/>
      <c r="ADB159" s="36"/>
      <c r="ADC159" s="36"/>
      <c r="ADD159" s="36"/>
      <c r="ADE159" s="36"/>
      <c r="ADF159" s="36"/>
      <c r="ADG159" s="36"/>
      <c r="ADH159" s="36"/>
      <c r="ADI159" s="36"/>
      <c r="ADJ159" s="36"/>
      <c r="ADK159" s="36"/>
      <c r="ADL159" s="36"/>
      <c r="ADM159" s="36"/>
      <c r="ADN159" s="36"/>
      <c r="ADO159" s="36"/>
      <c r="ADP159" s="36"/>
      <c r="ADQ159" s="36"/>
      <c r="ADR159" s="36"/>
      <c r="ADS159" s="36"/>
      <c r="ADT159" s="36"/>
      <c r="ADU159" s="36"/>
      <c r="ADV159" s="36"/>
      <c r="ADW159" s="36"/>
      <c r="ADX159" s="36"/>
      <c r="ADY159" s="36"/>
      <c r="ADZ159" s="36"/>
      <c r="AEA159" s="36"/>
      <c r="AEB159" s="36"/>
      <c r="AEC159" s="36"/>
      <c r="AED159" s="36"/>
      <c r="AEE159" s="36"/>
      <c r="AEF159" s="36"/>
      <c r="AEG159" s="36"/>
      <c r="AEH159" s="36"/>
      <c r="AEI159" s="36"/>
      <c r="AEJ159" s="36"/>
      <c r="AEK159" s="36"/>
      <c r="AEL159" s="36"/>
      <c r="AEM159" s="36"/>
      <c r="AEN159" s="36"/>
      <c r="AEO159" s="36"/>
      <c r="AEP159" s="36"/>
      <c r="AEQ159" s="36"/>
      <c r="AER159" s="36"/>
      <c r="AES159" s="36"/>
      <c r="AET159" s="36"/>
      <c r="AEU159" s="36"/>
      <c r="AEV159" s="36"/>
      <c r="AEW159" s="36"/>
      <c r="AEX159" s="36"/>
      <c r="AEY159" s="36"/>
      <c r="AEZ159" s="36"/>
      <c r="AFA159" s="36"/>
      <c r="AFB159" s="36"/>
      <c r="AFC159" s="36"/>
      <c r="AFD159" s="36"/>
      <c r="AFE159" s="36"/>
      <c r="AFF159" s="36"/>
      <c r="AFG159" s="36"/>
      <c r="AFH159" s="36"/>
      <c r="AFI159" s="36"/>
      <c r="AFJ159" s="36"/>
      <c r="AFK159" s="36"/>
      <c r="AFL159" s="36"/>
      <c r="AFM159" s="36"/>
      <c r="AFN159" s="36"/>
      <c r="AFO159" s="36"/>
      <c r="AFP159" s="36"/>
      <c r="AFQ159" s="36"/>
      <c r="AFR159" s="36"/>
      <c r="AFS159" s="36"/>
      <c r="AFT159" s="36"/>
      <c r="AFU159" s="36"/>
      <c r="AFV159" s="36"/>
      <c r="AFW159" s="36"/>
      <c r="AFX159" s="36"/>
      <c r="AFY159" s="36"/>
      <c r="AFZ159" s="36"/>
      <c r="AGA159" s="36"/>
      <c r="AGB159" s="36"/>
      <c r="AGC159" s="36"/>
      <c r="AGD159" s="36"/>
      <c r="AGE159" s="36"/>
      <c r="AGF159" s="36"/>
      <c r="AGG159" s="36"/>
      <c r="AGH159" s="36"/>
      <c r="AGI159" s="36"/>
      <c r="AGJ159" s="36"/>
      <c r="AGK159" s="36"/>
      <c r="AGL159" s="36"/>
      <c r="AGM159" s="36"/>
      <c r="AGN159" s="36"/>
      <c r="AGO159" s="36"/>
      <c r="AGP159" s="36"/>
      <c r="AGQ159" s="36"/>
      <c r="AGR159" s="36"/>
      <c r="AGS159" s="36"/>
      <c r="AGT159" s="36"/>
      <c r="AGU159" s="36"/>
      <c r="AGV159" s="36"/>
      <c r="AGW159" s="36"/>
      <c r="AGX159" s="36"/>
      <c r="AGY159" s="36"/>
      <c r="AGZ159" s="36"/>
      <c r="AHA159" s="36"/>
      <c r="AHB159" s="36"/>
      <c r="AHC159" s="36"/>
      <c r="AHD159" s="36"/>
      <c r="AHE159" s="36"/>
      <c r="AHF159" s="36"/>
      <c r="AHG159" s="36"/>
      <c r="AHH159" s="36"/>
      <c r="AHI159" s="36"/>
      <c r="AHJ159" s="36"/>
      <c r="AHK159" s="36"/>
      <c r="AHL159" s="36"/>
      <c r="AHM159" s="36"/>
      <c r="AHN159" s="36"/>
      <c r="AHO159" s="36"/>
      <c r="AHP159" s="36"/>
      <c r="AHQ159" s="36"/>
      <c r="AHR159" s="36"/>
      <c r="AHS159" s="36"/>
      <c r="AHT159" s="36"/>
      <c r="AHU159" s="36"/>
      <c r="AHV159" s="36"/>
      <c r="AHW159" s="36"/>
      <c r="AHX159" s="36"/>
      <c r="AHY159" s="36"/>
      <c r="AHZ159" s="36"/>
      <c r="AIA159" s="36"/>
      <c r="AIB159" s="36"/>
      <c r="AIC159" s="36"/>
      <c r="AID159" s="36"/>
      <c r="AIE159" s="36"/>
      <c r="AIF159" s="36"/>
      <c r="AIG159" s="36"/>
      <c r="AIH159" s="36"/>
      <c r="AII159" s="36"/>
      <c r="AIJ159" s="36"/>
      <c r="AIK159" s="36"/>
      <c r="AIL159" s="36"/>
      <c r="AIM159" s="36"/>
      <c r="AIN159" s="36"/>
      <c r="AIO159" s="36"/>
      <c r="AIP159" s="36"/>
      <c r="AIQ159" s="36"/>
      <c r="AIR159" s="36"/>
      <c r="AIS159" s="36"/>
      <c r="AIT159" s="36"/>
      <c r="AIU159" s="36"/>
      <c r="AIV159" s="36"/>
      <c r="AIW159" s="36"/>
      <c r="AIX159" s="36"/>
      <c r="AIY159" s="36"/>
      <c r="AIZ159" s="36"/>
      <c r="AJA159" s="36"/>
      <c r="AJB159" s="36"/>
      <c r="AJC159" s="36"/>
      <c r="AJD159" s="36"/>
      <c r="AJE159" s="36"/>
      <c r="AJF159" s="36"/>
      <c r="AJG159" s="36"/>
      <c r="AJH159" s="36"/>
      <c r="AJI159" s="36"/>
      <c r="AJJ159" s="36"/>
      <c r="AJK159" s="36"/>
      <c r="AJL159" s="36"/>
      <c r="AJM159" s="36"/>
      <c r="AJN159" s="36"/>
      <c r="AJO159" s="36"/>
      <c r="AJP159" s="36"/>
      <c r="AJQ159" s="36"/>
      <c r="AJR159" s="36"/>
      <c r="AJS159" s="36"/>
      <c r="AJT159" s="36"/>
      <c r="AJU159" s="36"/>
      <c r="AJV159" s="36"/>
      <c r="AJW159" s="36"/>
      <c r="AJX159" s="36"/>
      <c r="AJY159" s="36"/>
      <c r="AJZ159" s="36"/>
      <c r="AKA159" s="36"/>
      <c r="AKB159" s="36"/>
      <c r="AKC159" s="36"/>
      <c r="AKD159" s="36"/>
      <c r="AKE159" s="36"/>
      <c r="AKF159" s="36"/>
      <c r="AKG159" s="36"/>
      <c r="AKH159" s="36"/>
      <c r="AKI159" s="36"/>
      <c r="AKJ159" s="36"/>
      <c r="AKK159" s="36"/>
      <c r="AKL159" s="36"/>
      <c r="AKM159" s="36"/>
      <c r="AKN159" s="36"/>
      <c r="AKO159" s="36"/>
      <c r="AKP159" s="36"/>
      <c r="AKQ159" s="36"/>
      <c r="AKR159" s="36"/>
      <c r="AKS159" s="36"/>
      <c r="AKT159" s="36"/>
      <c r="AKU159" s="36"/>
      <c r="AKV159" s="36"/>
      <c r="AKW159" s="36"/>
      <c r="AKX159" s="36"/>
      <c r="AKY159" s="36"/>
      <c r="AKZ159" s="36"/>
      <c r="ALA159" s="36"/>
      <c r="ALB159" s="36"/>
      <c r="ALC159" s="36"/>
      <c r="ALD159" s="36"/>
      <c r="ALE159" s="36"/>
      <c r="ALF159" s="36"/>
      <c r="ALG159" s="36"/>
      <c r="ALH159" s="36"/>
      <c r="ALI159" s="36"/>
      <c r="ALJ159" s="36"/>
      <c r="ALK159" s="36"/>
      <c r="ALL159" s="36"/>
      <c r="ALM159" s="36"/>
      <c r="ALN159" s="36"/>
      <c r="ALO159" s="36"/>
      <c r="ALP159" s="36"/>
      <c r="ALQ159" s="36"/>
      <c r="ALR159" s="36"/>
      <c r="ALS159" s="36"/>
      <c r="ALT159" s="36"/>
      <c r="ALU159" s="36"/>
      <c r="ALV159" s="36"/>
      <c r="ALW159" s="36"/>
      <c r="ALX159" s="36"/>
      <c r="ALY159" s="36"/>
      <c r="ALZ159" s="36"/>
      <c r="AMA159" s="36"/>
      <c r="AMB159" s="36"/>
      <c r="AMC159" s="36"/>
      <c r="AMD159" s="36"/>
      <c r="AME159" s="36"/>
      <c r="AMF159" s="36"/>
      <c r="AMG159" s="36"/>
      <c r="AMH159" s="36"/>
      <c r="AMI159" s="36"/>
      <c r="AMJ159" s="36"/>
      <c r="AMK159" s="36"/>
      <c r="AML159" s="36"/>
      <c r="AMM159" s="36"/>
    </row>
    <row r="160" spans="1:1027" s="51" customFormat="1" ht="38.25">
      <c r="A160" s="349"/>
      <c r="B160" s="349"/>
      <c r="C160" s="381" t="s">
        <v>138</v>
      </c>
      <c r="D160" s="8" t="s">
        <v>12</v>
      </c>
      <c r="E160" s="280" t="s">
        <v>140</v>
      </c>
      <c r="F160" s="281" t="s">
        <v>219</v>
      </c>
      <c r="G160" s="281" t="s">
        <v>22</v>
      </c>
      <c r="H160" s="282"/>
      <c r="I160" s="38" t="s">
        <v>216</v>
      </c>
      <c r="J160" s="99" t="s">
        <v>21</v>
      </c>
      <c r="K160" s="34" t="s">
        <v>22</v>
      </c>
      <c r="L160" s="34" t="s">
        <v>163</v>
      </c>
      <c r="M160" s="174"/>
      <c r="N160" s="419"/>
      <c r="P160" s="75"/>
      <c r="Q160" s="75"/>
      <c r="R160" s="75"/>
      <c r="S160" s="75"/>
      <c r="T160" s="75"/>
      <c r="U160" s="75"/>
      <c r="V160" s="75"/>
      <c r="W160" s="75"/>
      <c r="X160" s="75"/>
      <c r="Y160" s="75"/>
      <c r="Z160" s="75"/>
      <c r="AA160" s="75">
        <v>-28.954728000000003</v>
      </c>
      <c r="AB160" s="75">
        <v>-20.585595999999999</v>
      </c>
      <c r="AC160" s="75">
        <v>-20.921700000000001</v>
      </c>
      <c r="AD160" s="75">
        <v>-20.748452</v>
      </c>
      <c r="AE160" s="75">
        <v>-28.119484</v>
      </c>
      <c r="AF160" s="75">
        <v>-30.505879999999991</v>
      </c>
      <c r="AG160" s="75">
        <v>-23.181687999999998</v>
      </c>
      <c r="AH160" s="75">
        <v>-22.080000000000002</v>
      </c>
      <c r="AI160" s="75">
        <v>-22.72</v>
      </c>
      <c r="AJ160" s="75">
        <v>-20.64</v>
      </c>
      <c r="AK160" s="75">
        <v>-22.24</v>
      </c>
      <c r="AL160" s="75">
        <v>-21.92</v>
      </c>
      <c r="AM160" s="75">
        <v>-21.120000000000005</v>
      </c>
      <c r="AN160" s="75">
        <v>-21.12</v>
      </c>
      <c r="AO160" s="75">
        <v>-20.96</v>
      </c>
      <c r="AP160" s="75">
        <v>-22.24</v>
      </c>
      <c r="AQ160" s="75"/>
      <c r="AR160" s="75"/>
      <c r="AS160" s="75"/>
      <c r="AT160" s="75"/>
      <c r="AU160" s="75"/>
      <c r="AV160" s="75"/>
      <c r="AW160" s="75"/>
      <c r="AX160" s="75"/>
      <c r="AY160" s="75"/>
      <c r="AZ160" s="75"/>
      <c r="BA160" s="75"/>
      <c r="BB160" s="34"/>
      <c r="BC160" s="34"/>
      <c r="BD160" s="34"/>
      <c r="BE160" s="34"/>
      <c r="BF160" s="34"/>
      <c r="BG160" s="34"/>
      <c r="BH160" s="34"/>
      <c r="BI160" s="34"/>
      <c r="BJ160" s="34"/>
      <c r="BK160" s="34"/>
      <c r="BL160" s="34"/>
      <c r="BM160" s="34"/>
      <c r="BN160" s="34"/>
      <c r="BO160" s="34"/>
      <c r="BP160" s="34"/>
      <c r="BQ160" s="34"/>
      <c r="BR160" s="34"/>
      <c r="BS160" s="34"/>
      <c r="BT160" s="34"/>
      <c r="BU160" s="34"/>
      <c r="BV160" s="34"/>
      <c r="BW160" s="34"/>
      <c r="BX160" s="157"/>
      <c r="BY160" s="157"/>
      <c r="BZ160" s="157"/>
      <c r="CA160" s="157"/>
      <c r="CB160" s="157"/>
      <c r="CC160" s="157"/>
      <c r="CD160" s="157"/>
      <c r="CE160" s="121"/>
      <c r="CF160" s="121"/>
      <c r="CG160" s="121"/>
      <c r="CH160" s="121"/>
      <c r="CI160" s="121"/>
      <c r="CJ160" s="121"/>
      <c r="CK160" s="121"/>
      <c r="CL160" s="121"/>
      <c r="CM160" s="121"/>
      <c r="CN160" s="121"/>
      <c r="CO160" s="121"/>
      <c r="CP160" s="121"/>
      <c r="CQ160" s="121"/>
      <c r="CR160" s="121"/>
      <c r="CS160" s="121"/>
      <c r="CT160" s="121"/>
      <c r="CU160" s="121"/>
      <c r="CV160" s="121"/>
      <c r="CW160" s="121"/>
      <c r="CX160" s="121"/>
      <c r="CY160" s="121"/>
      <c r="CZ160" s="121"/>
      <c r="DA160" s="121"/>
      <c r="DB160" s="121"/>
      <c r="DC160" s="121"/>
      <c r="DD160" s="121"/>
      <c r="DE160" s="121"/>
      <c r="DF160" s="121"/>
      <c r="DG160" s="121"/>
      <c r="DH160" s="121"/>
      <c r="DI160" s="121"/>
      <c r="DJ160" s="121"/>
      <c r="DK160" s="121"/>
      <c r="DL160" s="121"/>
      <c r="DM160" s="121"/>
      <c r="DN160" s="121"/>
      <c r="DO160" s="121"/>
      <c r="DP160" s="121"/>
      <c r="DQ160" s="121"/>
      <c r="DR160" s="121"/>
      <c r="DS160" s="121"/>
      <c r="DT160" s="121"/>
      <c r="DU160" s="121"/>
      <c r="DV160" s="121"/>
      <c r="DW160" s="121"/>
      <c r="DX160" s="121"/>
      <c r="DY160" s="121"/>
      <c r="DZ160" s="121"/>
      <c r="EA160" s="121"/>
      <c r="EB160" s="121"/>
      <c r="EC160" s="121"/>
      <c r="ED160" s="121"/>
      <c r="EE160" s="121"/>
      <c r="EF160" s="121"/>
      <c r="EG160" s="121"/>
      <c r="EH160" s="121"/>
      <c r="EI160" s="121"/>
      <c r="EJ160" s="121"/>
      <c r="EK160" s="121"/>
      <c r="EL160" s="121"/>
      <c r="EM160" s="121"/>
      <c r="EN160" s="121"/>
      <c r="EO160" s="121"/>
      <c r="EP160" s="121"/>
      <c r="EQ160" s="121"/>
      <c r="ER160" s="121"/>
      <c r="ES160" s="121"/>
      <c r="ET160" s="121"/>
      <c r="EU160" s="121"/>
      <c r="EV160" s="121"/>
      <c r="EW160" s="121"/>
      <c r="EX160" s="121"/>
      <c r="EY160" s="121"/>
      <c r="EZ160" s="121"/>
      <c r="FA160" s="121"/>
      <c r="FB160" s="121"/>
      <c r="FC160" s="121"/>
      <c r="FD160" s="121"/>
      <c r="FE160" s="121"/>
      <c r="FF160" s="121"/>
      <c r="FG160" s="121"/>
      <c r="FH160" s="121"/>
      <c r="FI160" s="121"/>
      <c r="FJ160" s="121"/>
      <c r="FK160" s="121"/>
      <c r="FL160" s="121"/>
      <c r="FM160" s="121"/>
      <c r="FN160" s="121"/>
      <c r="FO160" s="121"/>
      <c r="FP160" s="121"/>
      <c r="FQ160" s="121"/>
      <c r="FR160" s="121"/>
      <c r="FS160" s="121"/>
      <c r="FT160" s="121"/>
      <c r="FU160" s="121"/>
      <c r="FV160" s="121"/>
      <c r="FW160" s="121"/>
      <c r="FX160" s="121"/>
      <c r="FY160" s="121"/>
      <c r="FZ160" s="121"/>
      <c r="GA160" s="121"/>
      <c r="GB160" s="121"/>
      <c r="GC160" s="121"/>
      <c r="GD160" s="121"/>
      <c r="GE160" s="121"/>
      <c r="GF160" s="121"/>
      <c r="GG160" s="121"/>
      <c r="GH160" s="121"/>
      <c r="GI160" s="121"/>
      <c r="GJ160" s="121"/>
      <c r="GK160" s="121"/>
      <c r="GL160" s="121"/>
      <c r="GM160" s="121"/>
      <c r="GN160" s="121"/>
      <c r="GO160" s="121"/>
      <c r="GP160" s="121"/>
      <c r="GQ160" s="121"/>
      <c r="GR160" s="121"/>
      <c r="GS160" s="121"/>
      <c r="GT160" s="121"/>
      <c r="GU160" s="121"/>
      <c r="GV160" s="121"/>
      <c r="GW160" s="121"/>
      <c r="GX160" s="121"/>
      <c r="GY160" s="121"/>
      <c r="GZ160" s="121"/>
      <c r="HA160" s="121"/>
      <c r="HB160" s="121"/>
      <c r="HC160" s="121"/>
      <c r="HD160" s="121"/>
      <c r="HE160" s="121"/>
      <c r="HF160" s="121"/>
      <c r="HG160" s="121"/>
      <c r="HH160" s="121"/>
      <c r="HI160" s="121"/>
      <c r="HJ160" s="121"/>
      <c r="HK160" s="121"/>
      <c r="HL160" s="121"/>
      <c r="HM160" s="121"/>
      <c r="HN160" s="121"/>
      <c r="HO160" s="121"/>
      <c r="HP160" s="121"/>
      <c r="HQ160" s="121"/>
      <c r="HR160" s="121"/>
      <c r="HS160" s="121"/>
      <c r="HT160" s="121"/>
      <c r="HU160" s="121"/>
      <c r="HV160" s="121"/>
      <c r="HW160" s="121"/>
      <c r="HX160" s="121"/>
      <c r="HY160" s="121"/>
      <c r="HZ160" s="121"/>
      <c r="IA160" s="121"/>
      <c r="IB160" s="121"/>
      <c r="IC160" s="121"/>
      <c r="ID160" s="121"/>
      <c r="IE160" s="121"/>
      <c r="IF160" s="121"/>
      <c r="IG160" s="121"/>
      <c r="IH160" s="121"/>
      <c r="II160" s="121"/>
      <c r="IJ160" s="121"/>
      <c r="IK160" s="121"/>
      <c r="IL160" s="121"/>
      <c r="IM160" s="121"/>
      <c r="IN160" s="121"/>
      <c r="IO160" s="121"/>
      <c r="IP160" s="121"/>
      <c r="IQ160" s="121"/>
      <c r="IR160" s="121"/>
      <c r="IS160" s="121"/>
      <c r="IT160" s="121"/>
      <c r="IU160" s="121"/>
      <c r="IV160" s="121"/>
      <c r="IW160" s="121"/>
      <c r="IX160" s="121"/>
      <c r="IY160" s="121"/>
      <c r="IZ160" s="121"/>
      <c r="JA160" s="121"/>
      <c r="JB160" s="121"/>
      <c r="JC160" s="121"/>
      <c r="JD160" s="121"/>
      <c r="JE160" s="121"/>
      <c r="JF160" s="121"/>
      <c r="JG160" s="121"/>
      <c r="JH160" s="121"/>
      <c r="JI160" s="121"/>
      <c r="JJ160" s="121"/>
      <c r="JK160" s="121"/>
      <c r="JL160" s="121"/>
      <c r="JM160" s="121"/>
      <c r="JN160" s="121"/>
      <c r="JO160" s="121"/>
      <c r="JP160" s="121"/>
      <c r="JQ160" s="121"/>
      <c r="JR160" s="121"/>
      <c r="JS160" s="121"/>
      <c r="JT160" s="121"/>
      <c r="JU160" s="121"/>
      <c r="JV160" s="121"/>
      <c r="JW160" s="121"/>
      <c r="JX160" s="121"/>
      <c r="JY160" s="121"/>
      <c r="JZ160" s="121"/>
      <c r="KA160" s="121"/>
      <c r="KB160" s="121"/>
      <c r="KC160" s="121"/>
      <c r="KD160" s="121"/>
      <c r="KE160" s="121"/>
      <c r="KF160" s="121"/>
      <c r="KG160" s="121"/>
      <c r="KH160" s="121"/>
      <c r="KI160" s="121"/>
      <c r="KJ160" s="121"/>
      <c r="KK160" s="121"/>
      <c r="KL160" s="121"/>
      <c r="KM160" s="121"/>
      <c r="KN160" s="121"/>
      <c r="KO160" s="121"/>
      <c r="KP160" s="121"/>
      <c r="KQ160" s="121"/>
      <c r="KR160" s="121"/>
      <c r="KS160" s="121"/>
      <c r="KT160" s="121"/>
      <c r="KU160" s="121"/>
      <c r="KV160" s="121"/>
      <c r="KW160" s="121"/>
      <c r="KX160" s="121"/>
      <c r="KY160" s="121"/>
      <c r="KZ160" s="121"/>
      <c r="LA160" s="121"/>
      <c r="LB160" s="121"/>
      <c r="LC160" s="121"/>
      <c r="LD160" s="121"/>
      <c r="LE160" s="121"/>
      <c r="LF160" s="121"/>
      <c r="LG160" s="121"/>
      <c r="LH160" s="121"/>
      <c r="LI160" s="121"/>
      <c r="LJ160" s="121"/>
      <c r="LK160" s="121"/>
      <c r="LL160" s="121"/>
      <c r="LM160" s="121"/>
      <c r="LN160" s="121"/>
      <c r="LO160" s="121"/>
      <c r="LP160" s="121"/>
      <c r="LQ160" s="121"/>
      <c r="LR160" s="121"/>
      <c r="LS160" s="121"/>
      <c r="LT160" s="121"/>
      <c r="LU160" s="121"/>
      <c r="LV160" s="36"/>
      <c r="LW160" s="36"/>
      <c r="LX160" s="36"/>
      <c r="LY160" s="36"/>
      <c r="LZ160" s="36"/>
      <c r="MA160" s="36"/>
      <c r="MB160" s="36"/>
      <c r="MC160" s="36"/>
      <c r="MD160" s="36"/>
      <c r="ME160" s="36"/>
      <c r="MF160" s="36"/>
      <c r="MG160" s="36"/>
      <c r="MH160" s="36"/>
      <c r="MI160" s="36"/>
      <c r="MJ160" s="36"/>
      <c r="MK160" s="36"/>
      <c r="ML160" s="36"/>
      <c r="MM160" s="36"/>
      <c r="MN160" s="36"/>
      <c r="MO160" s="36"/>
      <c r="MP160" s="36"/>
      <c r="MQ160" s="36"/>
      <c r="MR160" s="36"/>
      <c r="MS160" s="36"/>
      <c r="MT160" s="36"/>
      <c r="MU160" s="36"/>
      <c r="MV160" s="36"/>
      <c r="MW160" s="36"/>
      <c r="MX160" s="36"/>
      <c r="MY160" s="36"/>
      <c r="MZ160" s="36"/>
      <c r="NA160" s="36"/>
      <c r="NB160" s="36"/>
      <c r="NC160" s="36"/>
      <c r="ND160" s="36"/>
      <c r="NE160" s="36"/>
      <c r="NF160" s="36"/>
      <c r="NG160" s="36"/>
      <c r="NH160" s="36"/>
      <c r="NI160" s="36"/>
      <c r="NJ160" s="36"/>
      <c r="NK160" s="36"/>
      <c r="NL160" s="36"/>
      <c r="NM160" s="36"/>
      <c r="NN160" s="36"/>
      <c r="NO160" s="36"/>
      <c r="NP160" s="36"/>
      <c r="NQ160" s="36"/>
      <c r="NR160" s="36"/>
      <c r="NS160" s="36"/>
      <c r="NT160" s="36"/>
      <c r="NU160" s="36"/>
      <c r="NV160" s="36"/>
      <c r="NW160" s="36"/>
      <c r="NX160" s="36"/>
      <c r="NY160" s="36"/>
      <c r="NZ160" s="36"/>
      <c r="OA160" s="36"/>
      <c r="OB160" s="36"/>
      <c r="OC160" s="36"/>
      <c r="OD160" s="36"/>
      <c r="OE160" s="36"/>
      <c r="OF160" s="36"/>
      <c r="OG160" s="36"/>
      <c r="OH160" s="36"/>
      <c r="OI160" s="36"/>
      <c r="OJ160" s="36"/>
      <c r="OK160" s="36"/>
      <c r="OL160" s="36"/>
      <c r="OM160" s="36"/>
      <c r="ON160" s="36"/>
      <c r="OO160" s="36"/>
      <c r="OP160" s="36"/>
      <c r="OQ160" s="36"/>
      <c r="OR160" s="36"/>
      <c r="OS160" s="36"/>
      <c r="OT160" s="36"/>
      <c r="OU160" s="36"/>
      <c r="OV160" s="36"/>
      <c r="OW160" s="36"/>
      <c r="OX160" s="36"/>
      <c r="OY160" s="36"/>
      <c r="OZ160" s="36"/>
      <c r="PA160" s="36"/>
      <c r="PB160" s="36"/>
      <c r="PC160" s="36"/>
      <c r="PD160" s="36"/>
      <c r="PE160" s="36"/>
      <c r="PF160" s="36"/>
      <c r="PG160" s="36"/>
      <c r="PH160" s="36"/>
      <c r="PI160" s="36"/>
      <c r="PJ160" s="36"/>
      <c r="PK160" s="36"/>
      <c r="PL160" s="36"/>
      <c r="PM160" s="36"/>
      <c r="PN160" s="36"/>
      <c r="PO160" s="36"/>
      <c r="PP160" s="36"/>
      <c r="PQ160" s="36"/>
      <c r="PR160" s="36"/>
      <c r="PS160" s="36"/>
      <c r="PT160" s="36"/>
      <c r="PU160" s="36"/>
      <c r="PV160" s="36"/>
      <c r="PW160" s="36"/>
      <c r="PX160" s="36"/>
      <c r="PY160" s="36"/>
      <c r="PZ160" s="36"/>
      <c r="QA160" s="36"/>
      <c r="QB160" s="36"/>
      <c r="QC160" s="36"/>
      <c r="QD160" s="36"/>
      <c r="QE160" s="36"/>
      <c r="QF160" s="36"/>
      <c r="QG160" s="36"/>
      <c r="QH160" s="36"/>
      <c r="QI160" s="36"/>
      <c r="QJ160" s="36"/>
      <c r="QK160" s="36"/>
      <c r="QL160" s="36"/>
      <c r="QM160" s="36"/>
      <c r="QN160" s="36"/>
      <c r="QO160" s="36"/>
      <c r="QP160" s="36"/>
      <c r="QQ160" s="36"/>
      <c r="QR160" s="36"/>
      <c r="QS160" s="36"/>
      <c r="QT160" s="36"/>
      <c r="QU160" s="36"/>
      <c r="QV160" s="36"/>
      <c r="QW160" s="36"/>
      <c r="QX160" s="36"/>
      <c r="QY160" s="36"/>
      <c r="QZ160" s="36"/>
      <c r="RA160" s="36"/>
      <c r="RB160" s="36"/>
      <c r="RC160" s="36"/>
      <c r="RD160" s="36"/>
      <c r="RE160" s="36"/>
      <c r="RF160" s="36"/>
      <c r="RG160" s="36"/>
      <c r="RH160" s="36"/>
      <c r="RI160" s="36"/>
      <c r="RJ160" s="36"/>
      <c r="RK160" s="36"/>
      <c r="RL160" s="36"/>
      <c r="RM160" s="36"/>
      <c r="RN160" s="36"/>
      <c r="RO160" s="36"/>
      <c r="RP160" s="36"/>
      <c r="RQ160" s="36"/>
      <c r="RR160" s="36"/>
      <c r="RS160" s="36"/>
      <c r="RT160" s="36"/>
      <c r="RU160" s="36"/>
      <c r="RV160" s="36"/>
      <c r="RW160" s="36"/>
      <c r="RX160" s="36"/>
      <c r="RY160" s="36"/>
      <c r="RZ160" s="36"/>
      <c r="SA160" s="36"/>
      <c r="SB160" s="36"/>
      <c r="SC160" s="36"/>
      <c r="SD160" s="36"/>
      <c r="SE160" s="36"/>
      <c r="SF160" s="36"/>
      <c r="SG160" s="36"/>
      <c r="SH160" s="36"/>
      <c r="SI160" s="36"/>
      <c r="SJ160" s="36"/>
      <c r="SK160" s="36"/>
      <c r="SL160" s="36"/>
      <c r="SM160" s="36"/>
      <c r="SN160" s="36"/>
      <c r="SO160" s="36"/>
      <c r="SP160" s="36"/>
      <c r="SQ160" s="36"/>
      <c r="SR160" s="36"/>
      <c r="SS160" s="36"/>
      <c r="ST160" s="36"/>
      <c r="SU160" s="36"/>
      <c r="SV160" s="36"/>
      <c r="SW160" s="36"/>
      <c r="SX160" s="36"/>
      <c r="SY160" s="36"/>
      <c r="SZ160" s="36"/>
      <c r="TA160" s="36"/>
      <c r="TB160" s="36"/>
      <c r="TC160" s="36"/>
      <c r="TD160" s="36"/>
      <c r="TE160" s="36"/>
      <c r="TF160" s="36"/>
      <c r="TG160" s="36"/>
      <c r="TH160" s="36"/>
      <c r="TI160" s="36"/>
      <c r="TJ160" s="36"/>
      <c r="TK160" s="36"/>
      <c r="TL160" s="36"/>
      <c r="TM160" s="36"/>
      <c r="TN160" s="36"/>
      <c r="TO160" s="36"/>
      <c r="TP160" s="36"/>
      <c r="TQ160" s="36"/>
      <c r="TR160" s="36"/>
      <c r="TS160" s="36"/>
      <c r="TT160" s="36"/>
      <c r="TU160" s="36"/>
      <c r="TV160" s="36"/>
      <c r="TW160" s="36"/>
      <c r="TX160" s="36"/>
      <c r="TY160" s="36"/>
      <c r="TZ160" s="36"/>
      <c r="UA160" s="36"/>
      <c r="UB160" s="36"/>
      <c r="UC160" s="36"/>
      <c r="UD160" s="36"/>
      <c r="UE160" s="36"/>
      <c r="UF160" s="36"/>
      <c r="UG160" s="36"/>
      <c r="UH160" s="36"/>
      <c r="UI160" s="36"/>
      <c r="UJ160" s="36"/>
      <c r="UK160" s="36"/>
      <c r="UL160" s="36"/>
      <c r="UM160" s="36"/>
      <c r="UN160" s="36"/>
      <c r="UO160" s="36"/>
      <c r="UP160" s="36"/>
      <c r="UQ160" s="36"/>
      <c r="UR160" s="36"/>
      <c r="US160" s="36"/>
      <c r="UT160" s="36"/>
      <c r="UU160" s="36"/>
      <c r="UV160" s="36"/>
      <c r="UW160" s="36"/>
      <c r="UX160" s="36"/>
      <c r="UY160" s="36"/>
      <c r="UZ160" s="36"/>
      <c r="VA160" s="36"/>
      <c r="VB160" s="36"/>
      <c r="VC160" s="36"/>
      <c r="VD160" s="36"/>
      <c r="VE160" s="36"/>
      <c r="VF160" s="36"/>
      <c r="VG160" s="36"/>
      <c r="VH160" s="36"/>
      <c r="VI160" s="36"/>
      <c r="VJ160" s="36"/>
      <c r="VK160" s="36"/>
      <c r="VL160" s="36"/>
      <c r="VM160" s="36"/>
      <c r="VN160" s="36"/>
      <c r="VO160" s="36"/>
      <c r="VP160" s="36"/>
      <c r="VQ160" s="36"/>
      <c r="VR160" s="36"/>
      <c r="VS160" s="36"/>
      <c r="VT160" s="36"/>
      <c r="VU160" s="36"/>
      <c r="VV160" s="36"/>
      <c r="VW160" s="36"/>
      <c r="VX160" s="36"/>
      <c r="VY160" s="36"/>
      <c r="VZ160" s="36"/>
      <c r="WA160" s="36"/>
      <c r="WB160" s="36"/>
      <c r="WC160" s="36"/>
      <c r="WD160" s="36"/>
      <c r="WE160" s="36"/>
      <c r="WF160" s="36"/>
      <c r="WG160" s="36"/>
      <c r="WH160" s="36"/>
      <c r="WI160" s="36"/>
      <c r="WJ160" s="36"/>
      <c r="WK160" s="36"/>
      <c r="WL160" s="36"/>
      <c r="WM160" s="36"/>
      <c r="WN160" s="36"/>
      <c r="WO160" s="36"/>
      <c r="WP160" s="36"/>
      <c r="WQ160" s="36"/>
      <c r="WR160" s="36"/>
      <c r="WS160" s="36"/>
      <c r="WT160" s="36"/>
      <c r="WU160" s="36"/>
      <c r="WV160" s="36"/>
      <c r="WW160" s="36"/>
      <c r="WX160" s="36"/>
      <c r="WY160" s="36"/>
      <c r="WZ160" s="36"/>
      <c r="XA160" s="36"/>
      <c r="XB160" s="36"/>
      <c r="XC160" s="36"/>
      <c r="XD160" s="36"/>
      <c r="XE160" s="36"/>
      <c r="XF160" s="36"/>
      <c r="XG160" s="36"/>
      <c r="XH160" s="36"/>
      <c r="XI160" s="36"/>
      <c r="XJ160" s="36"/>
      <c r="XK160" s="36"/>
      <c r="XL160" s="36"/>
      <c r="XM160" s="36"/>
      <c r="XN160" s="36"/>
      <c r="XO160" s="36"/>
      <c r="XP160" s="36"/>
      <c r="XQ160" s="36"/>
      <c r="XR160" s="36"/>
      <c r="XS160" s="36"/>
      <c r="XT160" s="36"/>
      <c r="XU160" s="36"/>
      <c r="XV160" s="36"/>
      <c r="XW160" s="36"/>
      <c r="XX160" s="36"/>
      <c r="XY160" s="36"/>
      <c r="XZ160" s="36"/>
      <c r="YA160" s="36"/>
      <c r="YB160" s="36"/>
      <c r="YC160" s="36"/>
      <c r="YD160" s="36"/>
      <c r="YE160" s="36"/>
      <c r="YF160" s="36"/>
      <c r="YG160" s="36"/>
      <c r="YH160" s="36"/>
      <c r="YI160" s="36"/>
      <c r="YJ160" s="36"/>
      <c r="YK160" s="36"/>
      <c r="YL160" s="36"/>
      <c r="YM160" s="36"/>
      <c r="YN160" s="36"/>
      <c r="YO160" s="36"/>
      <c r="YP160" s="36"/>
      <c r="YQ160" s="36"/>
      <c r="YR160" s="36"/>
      <c r="YS160" s="36"/>
      <c r="YT160" s="36"/>
      <c r="YU160" s="36"/>
      <c r="YV160" s="36"/>
      <c r="YW160" s="36"/>
      <c r="YX160" s="36"/>
      <c r="YY160" s="36"/>
      <c r="YZ160" s="36"/>
      <c r="ZA160" s="36"/>
      <c r="ZB160" s="36"/>
      <c r="ZC160" s="36"/>
      <c r="ZD160" s="36"/>
      <c r="ZE160" s="36"/>
      <c r="ZF160" s="36"/>
      <c r="ZG160" s="36"/>
      <c r="ZH160" s="36"/>
      <c r="ZI160" s="36"/>
      <c r="ZJ160" s="36"/>
      <c r="ZK160" s="36"/>
      <c r="ZL160" s="36"/>
      <c r="ZM160" s="36"/>
      <c r="ZN160" s="36"/>
      <c r="ZO160" s="36"/>
      <c r="ZP160" s="36"/>
      <c r="ZQ160" s="36"/>
      <c r="ZR160" s="36"/>
      <c r="ZS160" s="36"/>
      <c r="ZT160" s="36"/>
      <c r="ZU160" s="36"/>
      <c r="ZV160" s="36"/>
      <c r="ZW160" s="36"/>
      <c r="ZX160" s="36"/>
      <c r="ZY160" s="36"/>
      <c r="ZZ160" s="36"/>
      <c r="AAA160" s="36"/>
      <c r="AAB160" s="36"/>
      <c r="AAC160" s="36"/>
      <c r="AAD160" s="36"/>
      <c r="AAE160" s="36"/>
      <c r="AAF160" s="36"/>
      <c r="AAG160" s="36"/>
      <c r="AAH160" s="36"/>
      <c r="AAI160" s="36"/>
      <c r="AAJ160" s="36"/>
      <c r="AAK160" s="36"/>
      <c r="AAL160" s="36"/>
      <c r="AAM160" s="36"/>
      <c r="AAN160" s="36"/>
      <c r="AAO160" s="36"/>
      <c r="AAP160" s="36"/>
      <c r="AAQ160" s="36"/>
      <c r="AAR160" s="36"/>
      <c r="AAS160" s="36"/>
      <c r="AAT160" s="36"/>
      <c r="AAU160" s="36"/>
      <c r="AAV160" s="36"/>
      <c r="AAW160" s="36"/>
      <c r="AAX160" s="36"/>
      <c r="AAY160" s="36"/>
      <c r="AAZ160" s="36"/>
      <c r="ABA160" s="36"/>
      <c r="ABB160" s="36"/>
      <c r="ABC160" s="36"/>
      <c r="ABD160" s="36"/>
      <c r="ABE160" s="36"/>
      <c r="ABF160" s="36"/>
      <c r="ABG160" s="36"/>
      <c r="ABH160" s="36"/>
      <c r="ABI160" s="36"/>
      <c r="ABJ160" s="36"/>
      <c r="ABK160" s="36"/>
      <c r="ABL160" s="36"/>
      <c r="ABM160" s="36"/>
      <c r="ABN160" s="36"/>
      <c r="ABO160" s="36"/>
      <c r="ABP160" s="36"/>
      <c r="ABQ160" s="36"/>
      <c r="ABR160" s="36"/>
      <c r="ABS160" s="36"/>
      <c r="ABT160" s="36"/>
      <c r="ABU160" s="36"/>
      <c r="ABV160" s="36"/>
      <c r="ABW160" s="36"/>
      <c r="ABX160" s="36"/>
      <c r="ABY160" s="36"/>
      <c r="ABZ160" s="36"/>
      <c r="ACA160" s="36"/>
      <c r="ACB160" s="36"/>
      <c r="ACC160" s="36"/>
      <c r="ACD160" s="36"/>
      <c r="ACE160" s="36"/>
      <c r="ACF160" s="36"/>
      <c r="ACG160" s="36"/>
      <c r="ACH160" s="36"/>
      <c r="ACI160" s="36"/>
      <c r="ACJ160" s="36"/>
      <c r="ACK160" s="36"/>
      <c r="ACL160" s="36"/>
      <c r="ACM160" s="36"/>
      <c r="ACN160" s="36"/>
      <c r="ACO160" s="36"/>
      <c r="ACP160" s="36"/>
      <c r="ACQ160" s="36"/>
      <c r="ACR160" s="36"/>
      <c r="ACS160" s="36"/>
      <c r="ACT160" s="36"/>
      <c r="ACU160" s="36"/>
      <c r="ACV160" s="36"/>
      <c r="ACW160" s="36"/>
      <c r="ACX160" s="36"/>
      <c r="ACY160" s="36"/>
      <c r="ACZ160" s="36"/>
      <c r="ADA160" s="36"/>
      <c r="ADB160" s="36"/>
      <c r="ADC160" s="36"/>
      <c r="ADD160" s="36"/>
      <c r="ADE160" s="36"/>
      <c r="ADF160" s="36"/>
      <c r="ADG160" s="36"/>
      <c r="ADH160" s="36"/>
      <c r="ADI160" s="36"/>
      <c r="ADJ160" s="36"/>
      <c r="ADK160" s="36"/>
      <c r="ADL160" s="36"/>
      <c r="ADM160" s="36"/>
      <c r="ADN160" s="36"/>
      <c r="ADO160" s="36"/>
      <c r="ADP160" s="36"/>
      <c r="ADQ160" s="36"/>
      <c r="ADR160" s="36"/>
      <c r="ADS160" s="36"/>
      <c r="ADT160" s="36"/>
      <c r="ADU160" s="36"/>
      <c r="ADV160" s="36"/>
      <c r="ADW160" s="36"/>
      <c r="ADX160" s="36"/>
      <c r="ADY160" s="36"/>
      <c r="ADZ160" s="36"/>
      <c r="AEA160" s="36"/>
      <c r="AEB160" s="36"/>
      <c r="AEC160" s="36"/>
      <c r="AED160" s="36"/>
      <c r="AEE160" s="36"/>
      <c r="AEF160" s="36"/>
      <c r="AEG160" s="36"/>
      <c r="AEH160" s="36"/>
      <c r="AEI160" s="36"/>
      <c r="AEJ160" s="36"/>
      <c r="AEK160" s="36"/>
      <c r="AEL160" s="36"/>
      <c r="AEM160" s="36"/>
      <c r="AEN160" s="36"/>
      <c r="AEO160" s="36"/>
      <c r="AEP160" s="36"/>
      <c r="AEQ160" s="36"/>
      <c r="AER160" s="36"/>
      <c r="AES160" s="36"/>
      <c r="AET160" s="36"/>
      <c r="AEU160" s="36"/>
      <c r="AEV160" s="36"/>
      <c r="AEW160" s="36"/>
      <c r="AEX160" s="36"/>
      <c r="AEY160" s="36"/>
      <c r="AEZ160" s="36"/>
      <c r="AFA160" s="36"/>
      <c r="AFB160" s="36"/>
      <c r="AFC160" s="36"/>
      <c r="AFD160" s="36"/>
      <c r="AFE160" s="36"/>
      <c r="AFF160" s="36"/>
      <c r="AFG160" s="36"/>
      <c r="AFH160" s="36"/>
      <c r="AFI160" s="36"/>
      <c r="AFJ160" s="36"/>
      <c r="AFK160" s="36"/>
      <c r="AFL160" s="36"/>
      <c r="AFM160" s="36"/>
      <c r="AFN160" s="36"/>
      <c r="AFO160" s="36"/>
      <c r="AFP160" s="36"/>
      <c r="AFQ160" s="36"/>
      <c r="AFR160" s="36"/>
      <c r="AFS160" s="36"/>
      <c r="AFT160" s="36"/>
      <c r="AFU160" s="36"/>
      <c r="AFV160" s="36"/>
      <c r="AFW160" s="36"/>
      <c r="AFX160" s="36"/>
      <c r="AFY160" s="36"/>
      <c r="AFZ160" s="36"/>
      <c r="AGA160" s="36"/>
      <c r="AGB160" s="36"/>
      <c r="AGC160" s="36"/>
      <c r="AGD160" s="36"/>
      <c r="AGE160" s="36"/>
      <c r="AGF160" s="36"/>
      <c r="AGG160" s="36"/>
      <c r="AGH160" s="36"/>
      <c r="AGI160" s="36"/>
      <c r="AGJ160" s="36"/>
      <c r="AGK160" s="36"/>
      <c r="AGL160" s="36"/>
      <c r="AGM160" s="36"/>
      <c r="AGN160" s="36"/>
      <c r="AGO160" s="36"/>
      <c r="AGP160" s="36"/>
      <c r="AGQ160" s="36"/>
      <c r="AGR160" s="36"/>
      <c r="AGS160" s="36"/>
      <c r="AGT160" s="36"/>
      <c r="AGU160" s="36"/>
      <c r="AGV160" s="36"/>
      <c r="AGW160" s="36"/>
      <c r="AGX160" s="36"/>
      <c r="AGY160" s="36"/>
      <c r="AGZ160" s="36"/>
      <c r="AHA160" s="36"/>
      <c r="AHB160" s="36"/>
      <c r="AHC160" s="36"/>
      <c r="AHD160" s="36"/>
      <c r="AHE160" s="36"/>
      <c r="AHF160" s="36"/>
      <c r="AHG160" s="36"/>
      <c r="AHH160" s="36"/>
      <c r="AHI160" s="36"/>
      <c r="AHJ160" s="36"/>
      <c r="AHK160" s="36"/>
      <c r="AHL160" s="36"/>
      <c r="AHM160" s="36"/>
      <c r="AHN160" s="36"/>
      <c r="AHO160" s="36"/>
      <c r="AHP160" s="36"/>
      <c r="AHQ160" s="36"/>
      <c r="AHR160" s="36"/>
      <c r="AHS160" s="36"/>
      <c r="AHT160" s="36"/>
      <c r="AHU160" s="36"/>
      <c r="AHV160" s="36"/>
      <c r="AHW160" s="36"/>
      <c r="AHX160" s="36"/>
      <c r="AHY160" s="36"/>
      <c r="AHZ160" s="36"/>
      <c r="AIA160" s="36"/>
      <c r="AIB160" s="36"/>
      <c r="AIC160" s="36"/>
      <c r="AID160" s="36"/>
      <c r="AIE160" s="36"/>
      <c r="AIF160" s="36"/>
      <c r="AIG160" s="36"/>
      <c r="AIH160" s="36"/>
      <c r="AII160" s="36"/>
      <c r="AIJ160" s="36"/>
      <c r="AIK160" s="36"/>
      <c r="AIL160" s="36"/>
      <c r="AIM160" s="36"/>
      <c r="AIN160" s="36"/>
      <c r="AIO160" s="36"/>
      <c r="AIP160" s="36"/>
      <c r="AIQ160" s="36"/>
      <c r="AIR160" s="36"/>
      <c r="AIS160" s="36"/>
      <c r="AIT160" s="36"/>
      <c r="AIU160" s="36"/>
      <c r="AIV160" s="36"/>
      <c r="AIW160" s="36"/>
      <c r="AIX160" s="36"/>
      <c r="AIY160" s="36"/>
      <c r="AIZ160" s="36"/>
      <c r="AJA160" s="36"/>
      <c r="AJB160" s="36"/>
      <c r="AJC160" s="36"/>
      <c r="AJD160" s="36"/>
      <c r="AJE160" s="36"/>
      <c r="AJF160" s="36"/>
      <c r="AJG160" s="36"/>
      <c r="AJH160" s="36"/>
      <c r="AJI160" s="36"/>
      <c r="AJJ160" s="36"/>
      <c r="AJK160" s="36"/>
      <c r="AJL160" s="36"/>
      <c r="AJM160" s="36"/>
      <c r="AJN160" s="36"/>
      <c r="AJO160" s="36"/>
      <c r="AJP160" s="36"/>
      <c r="AJQ160" s="36"/>
      <c r="AJR160" s="36"/>
      <c r="AJS160" s="36"/>
      <c r="AJT160" s="36"/>
      <c r="AJU160" s="36"/>
      <c r="AJV160" s="36"/>
      <c r="AJW160" s="36"/>
      <c r="AJX160" s="36"/>
      <c r="AJY160" s="36"/>
      <c r="AJZ160" s="36"/>
      <c r="AKA160" s="36"/>
      <c r="AKB160" s="36"/>
      <c r="AKC160" s="36"/>
      <c r="AKD160" s="36"/>
      <c r="AKE160" s="36"/>
      <c r="AKF160" s="36"/>
      <c r="AKG160" s="36"/>
      <c r="AKH160" s="36"/>
      <c r="AKI160" s="36"/>
      <c r="AKJ160" s="36"/>
      <c r="AKK160" s="36"/>
      <c r="AKL160" s="36"/>
      <c r="AKM160" s="36"/>
      <c r="AKN160" s="36"/>
      <c r="AKO160" s="36"/>
      <c r="AKP160" s="36"/>
      <c r="AKQ160" s="36"/>
      <c r="AKR160" s="36"/>
      <c r="AKS160" s="36"/>
      <c r="AKT160" s="36"/>
      <c r="AKU160" s="36"/>
      <c r="AKV160" s="36"/>
      <c r="AKW160" s="36"/>
      <c r="AKX160" s="36"/>
      <c r="AKY160" s="36"/>
      <c r="AKZ160" s="36"/>
      <c r="ALA160" s="36"/>
      <c r="ALB160" s="36"/>
      <c r="ALC160" s="36"/>
      <c r="ALD160" s="36"/>
      <c r="ALE160" s="36"/>
      <c r="ALF160" s="36"/>
      <c r="ALG160" s="36"/>
      <c r="ALH160" s="36"/>
      <c r="ALI160" s="36"/>
      <c r="ALJ160" s="36"/>
      <c r="ALK160" s="36"/>
      <c r="ALL160" s="36"/>
      <c r="ALM160" s="36"/>
      <c r="ALN160" s="36"/>
      <c r="ALO160" s="36"/>
      <c r="ALP160" s="36"/>
      <c r="ALQ160" s="36"/>
      <c r="ALR160" s="36"/>
      <c r="ALS160" s="36"/>
      <c r="ALT160" s="36"/>
      <c r="ALU160" s="36"/>
      <c r="ALV160" s="36"/>
      <c r="ALW160" s="36"/>
      <c r="ALX160" s="36"/>
      <c r="ALY160" s="36"/>
      <c r="ALZ160" s="36"/>
      <c r="AMA160" s="36"/>
      <c r="AMB160" s="36"/>
      <c r="AMC160" s="36"/>
      <c r="AMD160" s="36"/>
      <c r="AME160" s="36"/>
      <c r="AMF160" s="36"/>
      <c r="AMG160" s="36"/>
      <c r="AMH160" s="36"/>
      <c r="AMI160" s="36"/>
      <c r="AMJ160" s="36"/>
      <c r="AMK160" s="36"/>
      <c r="AML160" s="36"/>
      <c r="AMM160" s="36"/>
    </row>
    <row r="161" spans="1:1027" s="51" customFormat="1" ht="12.75" hidden="1" customHeight="1">
      <c r="A161" s="349"/>
      <c r="B161" s="226"/>
      <c r="C161" s="382"/>
      <c r="D161" s="8" t="s">
        <v>15</v>
      </c>
      <c r="E161" s="8"/>
      <c r="F161" s="38"/>
      <c r="G161" s="38"/>
      <c r="H161" s="256"/>
      <c r="I161" s="38"/>
      <c r="J161" s="99"/>
      <c r="K161" s="34"/>
      <c r="L161" s="34"/>
      <c r="M161" s="174"/>
      <c r="N161" s="227"/>
      <c r="O161" s="189"/>
      <c r="P161" s="75"/>
      <c r="Q161" s="75"/>
      <c r="R161" s="75"/>
      <c r="S161" s="75"/>
      <c r="T161" s="75"/>
      <c r="U161" s="75"/>
      <c r="V161" s="75"/>
      <c r="W161" s="75"/>
      <c r="X161" s="75"/>
      <c r="Y161" s="75"/>
      <c r="Z161" s="75"/>
      <c r="AA161" s="75"/>
      <c r="AB161" s="75"/>
      <c r="AC161" s="75"/>
      <c r="AD161" s="75"/>
      <c r="AE161" s="75"/>
      <c r="AF161" s="75"/>
      <c r="AG161" s="75"/>
      <c r="AH161" s="75"/>
      <c r="AI161" s="75"/>
      <c r="AJ161" s="75"/>
      <c r="AK161" s="75"/>
      <c r="AL161" s="75"/>
      <c r="AM161" s="75"/>
      <c r="AN161" s="75"/>
      <c r="AO161" s="75"/>
      <c r="AP161" s="75"/>
      <c r="AQ161" s="75"/>
      <c r="AR161" s="75"/>
      <c r="AS161" s="75"/>
      <c r="AT161" s="75"/>
      <c r="AU161" s="75"/>
      <c r="AV161" s="75"/>
      <c r="AW161" s="75"/>
      <c r="AX161" s="75"/>
      <c r="AY161" s="75"/>
      <c r="AZ161" s="75"/>
      <c r="BA161" s="75"/>
      <c r="BB161" s="34"/>
      <c r="BC161" s="34"/>
      <c r="BD161" s="34"/>
      <c r="BE161" s="34"/>
      <c r="BF161" s="34"/>
      <c r="BG161" s="34"/>
      <c r="BH161" s="34"/>
      <c r="BI161" s="34"/>
      <c r="BJ161" s="34"/>
      <c r="BK161" s="34"/>
      <c r="BL161" s="34"/>
      <c r="BM161" s="34"/>
      <c r="BN161" s="34"/>
      <c r="BO161" s="34"/>
      <c r="BP161" s="34"/>
      <c r="BQ161" s="34"/>
      <c r="BR161" s="34"/>
      <c r="BS161" s="34"/>
      <c r="BT161" s="34"/>
      <c r="BU161" s="34"/>
      <c r="BV161" s="34"/>
      <c r="BW161" s="34"/>
      <c r="BX161" s="157"/>
      <c r="BY161" s="157"/>
      <c r="BZ161" s="157"/>
      <c r="CA161" s="157"/>
      <c r="CB161" s="157"/>
      <c r="CC161" s="157"/>
      <c r="CD161" s="157"/>
      <c r="CE161" s="121"/>
      <c r="CF161" s="121"/>
      <c r="CG161" s="121"/>
      <c r="CH161" s="121"/>
      <c r="CI161" s="121"/>
      <c r="CJ161" s="121"/>
      <c r="CK161" s="121"/>
      <c r="CL161" s="121"/>
      <c r="CM161" s="121"/>
      <c r="CN161" s="121"/>
      <c r="CO161" s="121"/>
      <c r="CP161" s="121"/>
      <c r="CQ161" s="121"/>
      <c r="CR161" s="121"/>
      <c r="CS161" s="121"/>
      <c r="CT161" s="121"/>
      <c r="CU161" s="121"/>
      <c r="CV161" s="121"/>
      <c r="CW161" s="121"/>
      <c r="CX161" s="121"/>
      <c r="CY161" s="121"/>
      <c r="CZ161" s="121"/>
      <c r="DA161" s="121"/>
      <c r="DB161" s="121"/>
      <c r="DC161" s="121"/>
      <c r="DD161" s="121"/>
      <c r="DE161" s="121"/>
      <c r="DF161" s="121"/>
      <c r="DG161" s="121"/>
      <c r="DH161" s="121"/>
      <c r="DI161" s="121"/>
      <c r="DJ161" s="121"/>
      <c r="DK161" s="121"/>
      <c r="DL161" s="121"/>
      <c r="DM161" s="121"/>
      <c r="DN161" s="121"/>
      <c r="DO161" s="121"/>
      <c r="DP161" s="121"/>
      <c r="DQ161" s="121"/>
      <c r="DR161" s="121"/>
      <c r="DS161" s="121"/>
      <c r="DT161" s="121"/>
      <c r="DU161" s="121"/>
      <c r="DV161" s="121"/>
      <c r="DW161" s="121"/>
      <c r="DX161" s="121"/>
      <c r="DY161" s="121"/>
      <c r="DZ161" s="121"/>
      <c r="EA161" s="121"/>
      <c r="EB161" s="121"/>
      <c r="EC161" s="121"/>
      <c r="ED161" s="121"/>
      <c r="EE161" s="121"/>
      <c r="EF161" s="121"/>
      <c r="EG161" s="121"/>
      <c r="EH161" s="121"/>
      <c r="EI161" s="121"/>
      <c r="EJ161" s="121"/>
      <c r="EK161" s="121"/>
      <c r="EL161" s="121"/>
      <c r="EM161" s="121"/>
      <c r="EN161" s="121"/>
      <c r="EO161" s="121"/>
      <c r="EP161" s="121"/>
      <c r="EQ161" s="121"/>
      <c r="ER161" s="121"/>
      <c r="ES161" s="121"/>
      <c r="ET161" s="121"/>
      <c r="EU161" s="121"/>
      <c r="EV161" s="121"/>
      <c r="EW161" s="121"/>
      <c r="EX161" s="121"/>
      <c r="EY161" s="121"/>
      <c r="EZ161" s="121"/>
      <c r="FA161" s="121"/>
      <c r="FB161" s="121"/>
      <c r="FC161" s="121"/>
      <c r="FD161" s="121"/>
      <c r="FE161" s="121"/>
      <c r="FF161" s="121"/>
      <c r="FG161" s="121"/>
      <c r="FH161" s="121"/>
      <c r="FI161" s="121"/>
      <c r="FJ161" s="121"/>
      <c r="FK161" s="121"/>
      <c r="FL161" s="121"/>
      <c r="FM161" s="121"/>
      <c r="FN161" s="121"/>
      <c r="FO161" s="121"/>
      <c r="FP161" s="121"/>
      <c r="FQ161" s="121"/>
      <c r="FR161" s="121"/>
      <c r="FS161" s="121"/>
      <c r="FT161" s="121"/>
      <c r="FU161" s="121"/>
      <c r="FV161" s="121"/>
      <c r="FW161" s="121"/>
      <c r="FX161" s="121"/>
      <c r="FY161" s="121"/>
      <c r="FZ161" s="121"/>
      <c r="GA161" s="121"/>
      <c r="GB161" s="121"/>
      <c r="GC161" s="121"/>
      <c r="GD161" s="121"/>
      <c r="GE161" s="121"/>
      <c r="GF161" s="121"/>
      <c r="GG161" s="121"/>
      <c r="GH161" s="121"/>
      <c r="GI161" s="121"/>
      <c r="GJ161" s="121"/>
      <c r="GK161" s="121"/>
      <c r="GL161" s="121"/>
      <c r="GM161" s="121"/>
      <c r="GN161" s="121"/>
      <c r="GO161" s="121"/>
      <c r="GP161" s="121"/>
      <c r="GQ161" s="121"/>
      <c r="GR161" s="121"/>
      <c r="GS161" s="121"/>
      <c r="GT161" s="121"/>
      <c r="GU161" s="121"/>
      <c r="GV161" s="121"/>
      <c r="GW161" s="121"/>
      <c r="GX161" s="121"/>
      <c r="GY161" s="121"/>
      <c r="GZ161" s="121"/>
      <c r="HA161" s="121"/>
      <c r="HB161" s="121"/>
      <c r="HC161" s="121"/>
      <c r="HD161" s="121"/>
      <c r="HE161" s="121"/>
      <c r="HF161" s="121"/>
      <c r="HG161" s="121"/>
      <c r="HH161" s="121"/>
      <c r="HI161" s="121"/>
      <c r="HJ161" s="121"/>
      <c r="HK161" s="121"/>
      <c r="HL161" s="121"/>
      <c r="HM161" s="121"/>
      <c r="HN161" s="121"/>
      <c r="HO161" s="121"/>
      <c r="HP161" s="121"/>
      <c r="HQ161" s="121"/>
      <c r="HR161" s="121"/>
      <c r="HS161" s="121"/>
      <c r="HT161" s="121"/>
      <c r="HU161" s="121"/>
      <c r="HV161" s="121"/>
      <c r="HW161" s="121"/>
      <c r="HX161" s="121"/>
      <c r="HY161" s="121"/>
      <c r="HZ161" s="121"/>
      <c r="IA161" s="121"/>
      <c r="IB161" s="121"/>
      <c r="IC161" s="121"/>
      <c r="ID161" s="121"/>
      <c r="IE161" s="121"/>
      <c r="IF161" s="121"/>
      <c r="IG161" s="121"/>
      <c r="IH161" s="121"/>
      <c r="II161" s="121"/>
      <c r="IJ161" s="121"/>
      <c r="IK161" s="121"/>
      <c r="IL161" s="121"/>
      <c r="IM161" s="121"/>
      <c r="IN161" s="121"/>
      <c r="IO161" s="121"/>
      <c r="IP161" s="121"/>
      <c r="IQ161" s="121"/>
      <c r="IR161" s="121"/>
      <c r="IS161" s="121"/>
      <c r="IT161" s="121"/>
      <c r="IU161" s="121"/>
      <c r="IV161" s="121"/>
      <c r="IW161" s="121"/>
      <c r="IX161" s="121"/>
      <c r="IY161" s="121"/>
      <c r="IZ161" s="121"/>
      <c r="JA161" s="121"/>
      <c r="JB161" s="121"/>
      <c r="JC161" s="121"/>
      <c r="JD161" s="121"/>
      <c r="JE161" s="121"/>
      <c r="JF161" s="121"/>
      <c r="JG161" s="121"/>
      <c r="JH161" s="121"/>
      <c r="JI161" s="121"/>
      <c r="JJ161" s="121"/>
      <c r="JK161" s="121"/>
      <c r="JL161" s="121"/>
      <c r="JM161" s="121"/>
      <c r="JN161" s="121"/>
      <c r="JO161" s="121"/>
      <c r="JP161" s="121"/>
      <c r="JQ161" s="121"/>
      <c r="JR161" s="121"/>
      <c r="JS161" s="121"/>
      <c r="JT161" s="121"/>
      <c r="JU161" s="121"/>
      <c r="JV161" s="121"/>
      <c r="JW161" s="121"/>
      <c r="JX161" s="121"/>
      <c r="JY161" s="121"/>
      <c r="JZ161" s="121"/>
      <c r="KA161" s="121"/>
      <c r="KB161" s="121"/>
      <c r="KC161" s="121"/>
      <c r="KD161" s="121"/>
      <c r="KE161" s="121"/>
      <c r="KF161" s="121"/>
      <c r="KG161" s="121"/>
      <c r="KH161" s="121"/>
      <c r="KI161" s="121"/>
      <c r="KJ161" s="121"/>
      <c r="KK161" s="121"/>
      <c r="KL161" s="121"/>
      <c r="KM161" s="121"/>
      <c r="KN161" s="121"/>
      <c r="KO161" s="121"/>
      <c r="KP161" s="121"/>
      <c r="KQ161" s="121"/>
      <c r="KR161" s="121"/>
      <c r="KS161" s="121"/>
      <c r="KT161" s="121"/>
      <c r="KU161" s="121"/>
      <c r="KV161" s="121"/>
      <c r="KW161" s="121"/>
      <c r="KX161" s="121"/>
      <c r="KY161" s="121"/>
      <c r="KZ161" s="121"/>
      <c r="LA161" s="121"/>
      <c r="LB161" s="121"/>
      <c r="LC161" s="121"/>
      <c r="LD161" s="121"/>
      <c r="LE161" s="121"/>
      <c r="LF161" s="121"/>
      <c r="LG161" s="121"/>
      <c r="LH161" s="121"/>
      <c r="LI161" s="121"/>
      <c r="LJ161" s="121"/>
      <c r="LK161" s="121"/>
      <c r="LL161" s="121"/>
      <c r="LM161" s="121"/>
      <c r="LN161" s="121"/>
      <c r="LO161" s="121"/>
      <c r="LP161" s="121"/>
      <c r="LQ161" s="121"/>
      <c r="LR161" s="121"/>
      <c r="LS161" s="121"/>
      <c r="LT161" s="121"/>
      <c r="LU161" s="121"/>
      <c r="LV161" s="36"/>
      <c r="LW161" s="36"/>
      <c r="LX161" s="36"/>
      <c r="LY161" s="36"/>
      <c r="LZ161" s="36"/>
      <c r="MA161" s="36"/>
      <c r="MB161" s="36"/>
      <c r="MC161" s="36"/>
      <c r="MD161" s="36"/>
      <c r="ME161" s="36"/>
      <c r="MF161" s="36"/>
      <c r="MG161" s="36"/>
      <c r="MH161" s="36"/>
      <c r="MI161" s="36"/>
      <c r="MJ161" s="36"/>
      <c r="MK161" s="36"/>
      <c r="ML161" s="36"/>
      <c r="MM161" s="36"/>
      <c r="MN161" s="36"/>
      <c r="MO161" s="36"/>
      <c r="MP161" s="36"/>
      <c r="MQ161" s="36"/>
      <c r="MR161" s="36"/>
      <c r="MS161" s="36"/>
      <c r="MT161" s="36"/>
      <c r="MU161" s="36"/>
      <c r="MV161" s="36"/>
      <c r="MW161" s="36"/>
      <c r="MX161" s="36"/>
      <c r="MY161" s="36"/>
      <c r="MZ161" s="36"/>
      <c r="NA161" s="36"/>
      <c r="NB161" s="36"/>
      <c r="NC161" s="36"/>
      <c r="ND161" s="36"/>
      <c r="NE161" s="36"/>
      <c r="NF161" s="36"/>
      <c r="NG161" s="36"/>
      <c r="NH161" s="36"/>
      <c r="NI161" s="36"/>
      <c r="NJ161" s="36"/>
      <c r="NK161" s="36"/>
      <c r="NL161" s="36"/>
      <c r="NM161" s="36"/>
      <c r="NN161" s="36"/>
      <c r="NO161" s="36"/>
      <c r="NP161" s="36"/>
      <c r="NQ161" s="36"/>
      <c r="NR161" s="36"/>
      <c r="NS161" s="36"/>
      <c r="NT161" s="36"/>
      <c r="NU161" s="36"/>
      <c r="NV161" s="36"/>
      <c r="NW161" s="36"/>
      <c r="NX161" s="36"/>
      <c r="NY161" s="36"/>
      <c r="NZ161" s="36"/>
      <c r="OA161" s="36"/>
      <c r="OB161" s="36"/>
      <c r="OC161" s="36"/>
      <c r="OD161" s="36"/>
      <c r="OE161" s="36"/>
      <c r="OF161" s="36"/>
      <c r="OG161" s="36"/>
      <c r="OH161" s="36"/>
      <c r="OI161" s="36"/>
      <c r="OJ161" s="36"/>
      <c r="OK161" s="36"/>
      <c r="OL161" s="36"/>
      <c r="OM161" s="36"/>
      <c r="ON161" s="36"/>
      <c r="OO161" s="36"/>
      <c r="OP161" s="36"/>
      <c r="OQ161" s="36"/>
      <c r="OR161" s="36"/>
      <c r="OS161" s="36"/>
      <c r="OT161" s="36"/>
      <c r="OU161" s="36"/>
      <c r="OV161" s="36"/>
      <c r="OW161" s="36"/>
      <c r="OX161" s="36"/>
      <c r="OY161" s="36"/>
      <c r="OZ161" s="36"/>
      <c r="PA161" s="36"/>
      <c r="PB161" s="36"/>
      <c r="PC161" s="36"/>
      <c r="PD161" s="36"/>
      <c r="PE161" s="36"/>
      <c r="PF161" s="36"/>
      <c r="PG161" s="36"/>
      <c r="PH161" s="36"/>
      <c r="PI161" s="36"/>
      <c r="PJ161" s="36"/>
      <c r="PK161" s="36"/>
      <c r="PL161" s="36"/>
      <c r="PM161" s="36"/>
      <c r="PN161" s="36"/>
      <c r="PO161" s="36"/>
      <c r="PP161" s="36"/>
      <c r="PQ161" s="36"/>
      <c r="PR161" s="36"/>
      <c r="PS161" s="36"/>
      <c r="PT161" s="36"/>
      <c r="PU161" s="36"/>
      <c r="PV161" s="36"/>
      <c r="PW161" s="36"/>
      <c r="PX161" s="36"/>
      <c r="PY161" s="36"/>
      <c r="PZ161" s="36"/>
      <c r="QA161" s="36"/>
      <c r="QB161" s="36"/>
      <c r="QC161" s="36"/>
      <c r="QD161" s="36"/>
      <c r="QE161" s="36"/>
      <c r="QF161" s="36"/>
      <c r="QG161" s="36"/>
      <c r="QH161" s="36"/>
      <c r="QI161" s="36"/>
      <c r="QJ161" s="36"/>
      <c r="QK161" s="36"/>
      <c r="QL161" s="36"/>
      <c r="QM161" s="36"/>
      <c r="QN161" s="36"/>
      <c r="QO161" s="36"/>
      <c r="QP161" s="36"/>
      <c r="QQ161" s="36"/>
      <c r="QR161" s="36"/>
      <c r="QS161" s="36"/>
      <c r="QT161" s="36"/>
      <c r="QU161" s="36"/>
      <c r="QV161" s="36"/>
      <c r="QW161" s="36"/>
      <c r="QX161" s="36"/>
      <c r="QY161" s="36"/>
      <c r="QZ161" s="36"/>
      <c r="RA161" s="36"/>
      <c r="RB161" s="36"/>
      <c r="RC161" s="36"/>
      <c r="RD161" s="36"/>
      <c r="RE161" s="36"/>
      <c r="RF161" s="36"/>
      <c r="RG161" s="36"/>
      <c r="RH161" s="36"/>
      <c r="RI161" s="36"/>
      <c r="RJ161" s="36"/>
      <c r="RK161" s="36"/>
      <c r="RL161" s="36"/>
      <c r="RM161" s="36"/>
      <c r="RN161" s="36"/>
      <c r="RO161" s="36"/>
      <c r="RP161" s="36"/>
      <c r="RQ161" s="36"/>
      <c r="RR161" s="36"/>
      <c r="RS161" s="36"/>
      <c r="RT161" s="36"/>
      <c r="RU161" s="36"/>
      <c r="RV161" s="36"/>
      <c r="RW161" s="36"/>
      <c r="RX161" s="36"/>
      <c r="RY161" s="36"/>
      <c r="RZ161" s="36"/>
      <c r="SA161" s="36"/>
      <c r="SB161" s="36"/>
      <c r="SC161" s="36"/>
      <c r="SD161" s="36"/>
      <c r="SE161" s="36"/>
      <c r="SF161" s="36"/>
      <c r="SG161" s="36"/>
      <c r="SH161" s="36"/>
      <c r="SI161" s="36"/>
      <c r="SJ161" s="36"/>
      <c r="SK161" s="36"/>
      <c r="SL161" s="36"/>
      <c r="SM161" s="36"/>
      <c r="SN161" s="36"/>
      <c r="SO161" s="36"/>
      <c r="SP161" s="36"/>
      <c r="SQ161" s="36"/>
      <c r="SR161" s="36"/>
      <c r="SS161" s="36"/>
      <c r="ST161" s="36"/>
      <c r="SU161" s="36"/>
      <c r="SV161" s="36"/>
      <c r="SW161" s="36"/>
      <c r="SX161" s="36"/>
      <c r="SY161" s="36"/>
      <c r="SZ161" s="36"/>
      <c r="TA161" s="36"/>
      <c r="TB161" s="36"/>
      <c r="TC161" s="36"/>
      <c r="TD161" s="36"/>
      <c r="TE161" s="36"/>
      <c r="TF161" s="36"/>
      <c r="TG161" s="36"/>
      <c r="TH161" s="36"/>
      <c r="TI161" s="36"/>
      <c r="TJ161" s="36"/>
      <c r="TK161" s="36"/>
      <c r="TL161" s="36"/>
      <c r="TM161" s="36"/>
      <c r="TN161" s="36"/>
      <c r="TO161" s="36"/>
      <c r="TP161" s="36"/>
      <c r="TQ161" s="36"/>
      <c r="TR161" s="36"/>
      <c r="TS161" s="36"/>
      <c r="TT161" s="36"/>
      <c r="TU161" s="36"/>
      <c r="TV161" s="36"/>
      <c r="TW161" s="36"/>
      <c r="TX161" s="36"/>
      <c r="TY161" s="36"/>
      <c r="TZ161" s="36"/>
      <c r="UA161" s="36"/>
      <c r="UB161" s="36"/>
      <c r="UC161" s="36"/>
      <c r="UD161" s="36"/>
      <c r="UE161" s="36"/>
      <c r="UF161" s="36"/>
      <c r="UG161" s="36"/>
      <c r="UH161" s="36"/>
      <c r="UI161" s="36"/>
      <c r="UJ161" s="36"/>
      <c r="UK161" s="36"/>
      <c r="UL161" s="36"/>
      <c r="UM161" s="36"/>
      <c r="UN161" s="36"/>
      <c r="UO161" s="36"/>
      <c r="UP161" s="36"/>
      <c r="UQ161" s="36"/>
      <c r="UR161" s="36"/>
      <c r="US161" s="36"/>
      <c r="UT161" s="36"/>
      <c r="UU161" s="36"/>
      <c r="UV161" s="36"/>
      <c r="UW161" s="36"/>
      <c r="UX161" s="36"/>
      <c r="UY161" s="36"/>
      <c r="UZ161" s="36"/>
      <c r="VA161" s="36"/>
      <c r="VB161" s="36"/>
      <c r="VC161" s="36"/>
      <c r="VD161" s="36"/>
      <c r="VE161" s="36"/>
      <c r="VF161" s="36"/>
      <c r="VG161" s="36"/>
      <c r="VH161" s="36"/>
      <c r="VI161" s="36"/>
      <c r="VJ161" s="36"/>
      <c r="VK161" s="36"/>
      <c r="VL161" s="36"/>
      <c r="VM161" s="36"/>
      <c r="VN161" s="36"/>
      <c r="VO161" s="36"/>
      <c r="VP161" s="36"/>
      <c r="VQ161" s="36"/>
      <c r="VR161" s="36"/>
      <c r="VS161" s="36"/>
      <c r="VT161" s="36"/>
      <c r="VU161" s="36"/>
      <c r="VV161" s="36"/>
      <c r="VW161" s="36"/>
      <c r="VX161" s="36"/>
      <c r="VY161" s="36"/>
      <c r="VZ161" s="36"/>
      <c r="WA161" s="36"/>
      <c r="WB161" s="36"/>
      <c r="WC161" s="36"/>
      <c r="WD161" s="36"/>
      <c r="WE161" s="36"/>
      <c r="WF161" s="36"/>
      <c r="WG161" s="36"/>
      <c r="WH161" s="36"/>
      <c r="WI161" s="36"/>
      <c r="WJ161" s="36"/>
      <c r="WK161" s="36"/>
      <c r="WL161" s="36"/>
      <c r="WM161" s="36"/>
      <c r="WN161" s="36"/>
      <c r="WO161" s="36"/>
      <c r="WP161" s="36"/>
      <c r="WQ161" s="36"/>
      <c r="WR161" s="36"/>
      <c r="WS161" s="36"/>
      <c r="WT161" s="36"/>
      <c r="WU161" s="36"/>
      <c r="WV161" s="36"/>
      <c r="WW161" s="36"/>
      <c r="WX161" s="36"/>
      <c r="WY161" s="36"/>
      <c r="WZ161" s="36"/>
      <c r="XA161" s="36"/>
      <c r="XB161" s="36"/>
      <c r="XC161" s="36"/>
      <c r="XD161" s="36"/>
      <c r="XE161" s="36"/>
      <c r="XF161" s="36"/>
      <c r="XG161" s="36"/>
      <c r="XH161" s="36"/>
      <c r="XI161" s="36"/>
      <c r="XJ161" s="36"/>
      <c r="XK161" s="36"/>
      <c r="XL161" s="36"/>
      <c r="XM161" s="36"/>
      <c r="XN161" s="36"/>
      <c r="XO161" s="36"/>
      <c r="XP161" s="36"/>
      <c r="XQ161" s="36"/>
      <c r="XR161" s="36"/>
      <c r="XS161" s="36"/>
      <c r="XT161" s="36"/>
      <c r="XU161" s="36"/>
      <c r="XV161" s="36"/>
      <c r="XW161" s="36"/>
      <c r="XX161" s="36"/>
      <c r="XY161" s="36"/>
      <c r="XZ161" s="36"/>
      <c r="YA161" s="36"/>
      <c r="YB161" s="36"/>
      <c r="YC161" s="36"/>
      <c r="YD161" s="36"/>
      <c r="YE161" s="36"/>
      <c r="YF161" s="36"/>
      <c r="YG161" s="36"/>
      <c r="YH161" s="36"/>
      <c r="YI161" s="36"/>
      <c r="YJ161" s="36"/>
      <c r="YK161" s="36"/>
      <c r="YL161" s="36"/>
      <c r="YM161" s="36"/>
      <c r="YN161" s="36"/>
      <c r="YO161" s="36"/>
      <c r="YP161" s="36"/>
      <c r="YQ161" s="36"/>
      <c r="YR161" s="36"/>
      <c r="YS161" s="36"/>
      <c r="YT161" s="36"/>
      <c r="YU161" s="36"/>
      <c r="YV161" s="36"/>
      <c r="YW161" s="36"/>
      <c r="YX161" s="36"/>
      <c r="YY161" s="36"/>
      <c r="YZ161" s="36"/>
      <c r="ZA161" s="36"/>
      <c r="ZB161" s="36"/>
      <c r="ZC161" s="36"/>
      <c r="ZD161" s="36"/>
      <c r="ZE161" s="36"/>
      <c r="ZF161" s="36"/>
      <c r="ZG161" s="36"/>
      <c r="ZH161" s="36"/>
      <c r="ZI161" s="36"/>
      <c r="ZJ161" s="36"/>
      <c r="ZK161" s="36"/>
      <c r="ZL161" s="36"/>
      <c r="ZM161" s="36"/>
      <c r="ZN161" s="36"/>
      <c r="ZO161" s="36"/>
      <c r="ZP161" s="36"/>
      <c r="ZQ161" s="36"/>
      <c r="ZR161" s="36"/>
      <c r="ZS161" s="36"/>
      <c r="ZT161" s="36"/>
      <c r="ZU161" s="36"/>
      <c r="ZV161" s="36"/>
      <c r="ZW161" s="36"/>
      <c r="ZX161" s="36"/>
      <c r="ZY161" s="36"/>
      <c r="ZZ161" s="36"/>
      <c r="AAA161" s="36"/>
      <c r="AAB161" s="36"/>
      <c r="AAC161" s="36"/>
      <c r="AAD161" s="36"/>
      <c r="AAE161" s="36"/>
      <c r="AAF161" s="36"/>
      <c r="AAG161" s="36"/>
      <c r="AAH161" s="36"/>
      <c r="AAI161" s="36"/>
      <c r="AAJ161" s="36"/>
      <c r="AAK161" s="36"/>
      <c r="AAL161" s="36"/>
      <c r="AAM161" s="36"/>
      <c r="AAN161" s="36"/>
      <c r="AAO161" s="36"/>
      <c r="AAP161" s="36"/>
      <c r="AAQ161" s="36"/>
      <c r="AAR161" s="36"/>
      <c r="AAS161" s="36"/>
      <c r="AAT161" s="36"/>
      <c r="AAU161" s="36"/>
      <c r="AAV161" s="36"/>
      <c r="AAW161" s="36"/>
      <c r="AAX161" s="36"/>
      <c r="AAY161" s="36"/>
      <c r="AAZ161" s="36"/>
      <c r="ABA161" s="36"/>
      <c r="ABB161" s="36"/>
      <c r="ABC161" s="36"/>
      <c r="ABD161" s="36"/>
      <c r="ABE161" s="36"/>
      <c r="ABF161" s="36"/>
      <c r="ABG161" s="36"/>
      <c r="ABH161" s="36"/>
      <c r="ABI161" s="36"/>
      <c r="ABJ161" s="36"/>
      <c r="ABK161" s="36"/>
      <c r="ABL161" s="36"/>
      <c r="ABM161" s="36"/>
      <c r="ABN161" s="36"/>
      <c r="ABO161" s="36"/>
      <c r="ABP161" s="36"/>
      <c r="ABQ161" s="36"/>
      <c r="ABR161" s="36"/>
      <c r="ABS161" s="36"/>
      <c r="ABT161" s="36"/>
      <c r="ABU161" s="36"/>
      <c r="ABV161" s="36"/>
      <c r="ABW161" s="36"/>
      <c r="ABX161" s="36"/>
      <c r="ABY161" s="36"/>
      <c r="ABZ161" s="36"/>
      <c r="ACA161" s="36"/>
      <c r="ACB161" s="36"/>
      <c r="ACC161" s="36"/>
      <c r="ACD161" s="36"/>
      <c r="ACE161" s="36"/>
      <c r="ACF161" s="36"/>
      <c r="ACG161" s="36"/>
      <c r="ACH161" s="36"/>
      <c r="ACI161" s="36"/>
      <c r="ACJ161" s="36"/>
      <c r="ACK161" s="36"/>
      <c r="ACL161" s="36"/>
      <c r="ACM161" s="36"/>
      <c r="ACN161" s="36"/>
      <c r="ACO161" s="36"/>
      <c r="ACP161" s="36"/>
      <c r="ACQ161" s="36"/>
      <c r="ACR161" s="36"/>
      <c r="ACS161" s="36"/>
      <c r="ACT161" s="36"/>
      <c r="ACU161" s="36"/>
      <c r="ACV161" s="36"/>
      <c r="ACW161" s="36"/>
      <c r="ACX161" s="36"/>
      <c r="ACY161" s="36"/>
      <c r="ACZ161" s="36"/>
      <c r="ADA161" s="36"/>
      <c r="ADB161" s="36"/>
      <c r="ADC161" s="36"/>
      <c r="ADD161" s="36"/>
      <c r="ADE161" s="36"/>
      <c r="ADF161" s="36"/>
      <c r="ADG161" s="36"/>
      <c r="ADH161" s="36"/>
      <c r="ADI161" s="36"/>
      <c r="ADJ161" s="36"/>
      <c r="ADK161" s="36"/>
      <c r="ADL161" s="36"/>
      <c r="ADM161" s="36"/>
      <c r="ADN161" s="36"/>
      <c r="ADO161" s="36"/>
      <c r="ADP161" s="36"/>
      <c r="ADQ161" s="36"/>
      <c r="ADR161" s="36"/>
      <c r="ADS161" s="36"/>
      <c r="ADT161" s="36"/>
      <c r="ADU161" s="36"/>
      <c r="ADV161" s="36"/>
      <c r="ADW161" s="36"/>
      <c r="ADX161" s="36"/>
      <c r="ADY161" s="36"/>
      <c r="ADZ161" s="36"/>
      <c r="AEA161" s="36"/>
      <c r="AEB161" s="36"/>
      <c r="AEC161" s="36"/>
      <c r="AED161" s="36"/>
      <c r="AEE161" s="36"/>
      <c r="AEF161" s="36"/>
      <c r="AEG161" s="36"/>
      <c r="AEH161" s="36"/>
      <c r="AEI161" s="36"/>
      <c r="AEJ161" s="36"/>
      <c r="AEK161" s="36"/>
      <c r="AEL161" s="36"/>
      <c r="AEM161" s="36"/>
      <c r="AEN161" s="36"/>
      <c r="AEO161" s="36"/>
      <c r="AEP161" s="36"/>
      <c r="AEQ161" s="36"/>
      <c r="AER161" s="36"/>
      <c r="AES161" s="36"/>
      <c r="AET161" s="36"/>
      <c r="AEU161" s="36"/>
      <c r="AEV161" s="36"/>
      <c r="AEW161" s="36"/>
      <c r="AEX161" s="36"/>
      <c r="AEY161" s="36"/>
      <c r="AEZ161" s="36"/>
      <c r="AFA161" s="36"/>
      <c r="AFB161" s="36"/>
      <c r="AFC161" s="36"/>
      <c r="AFD161" s="36"/>
      <c r="AFE161" s="36"/>
      <c r="AFF161" s="36"/>
      <c r="AFG161" s="36"/>
      <c r="AFH161" s="36"/>
      <c r="AFI161" s="36"/>
      <c r="AFJ161" s="36"/>
      <c r="AFK161" s="36"/>
      <c r="AFL161" s="36"/>
      <c r="AFM161" s="36"/>
      <c r="AFN161" s="36"/>
      <c r="AFO161" s="36"/>
      <c r="AFP161" s="36"/>
      <c r="AFQ161" s="36"/>
      <c r="AFR161" s="36"/>
      <c r="AFS161" s="36"/>
      <c r="AFT161" s="36"/>
      <c r="AFU161" s="36"/>
      <c r="AFV161" s="36"/>
      <c r="AFW161" s="36"/>
      <c r="AFX161" s="36"/>
      <c r="AFY161" s="36"/>
      <c r="AFZ161" s="36"/>
      <c r="AGA161" s="36"/>
      <c r="AGB161" s="36"/>
      <c r="AGC161" s="36"/>
      <c r="AGD161" s="36"/>
      <c r="AGE161" s="36"/>
      <c r="AGF161" s="36"/>
      <c r="AGG161" s="36"/>
      <c r="AGH161" s="36"/>
      <c r="AGI161" s="36"/>
      <c r="AGJ161" s="36"/>
      <c r="AGK161" s="36"/>
      <c r="AGL161" s="36"/>
      <c r="AGM161" s="36"/>
      <c r="AGN161" s="36"/>
      <c r="AGO161" s="36"/>
      <c r="AGP161" s="36"/>
      <c r="AGQ161" s="36"/>
      <c r="AGR161" s="36"/>
      <c r="AGS161" s="36"/>
      <c r="AGT161" s="36"/>
      <c r="AGU161" s="36"/>
      <c r="AGV161" s="36"/>
      <c r="AGW161" s="36"/>
      <c r="AGX161" s="36"/>
      <c r="AGY161" s="36"/>
      <c r="AGZ161" s="36"/>
      <c r="AHA161" s="36"/>
      <c r="AHB161" s="36"/>
      <c r="AHC161" s="36"/>
      <c r="AHD161" s="36"/>
      <c r="AHE161" s="36"/>
      <c r="AHF161" s="36"/>
      <c r="AHG161" s="36"/>
      <c r="AHH161" s="36"/>
      <c r="AHI161" s="36"/>
      <c r="AHJ161" s="36"/>
      <c r="AHK161" s="36"/>
      <c r="AHL161" s="36"/>
      <c r="AHM161" s="36"/>
      <c r="AHN161" s="36"/>
      <c r="AHO161" s="36"/>
      <c r="AHP161" s="36"/>
      <c r="AHQ161" s="36"/>
      <c r="AHR161" s="36"/>
      <c r="AHS161" s="36"/>
      <c r="AHT161" s="36"/>
      <c r="AHU161" s="36"/>
      <c r="AHV161" s="36"/>
      <c r="AHW161" s="36"/>
      <c r="AHX161" s="36"/>
      <c r="AHY161" s="36"/>
      <c r="AHZ161" s="36"/>
      <c r="AIA161" s="36"/>
      <c r="AIB161" s="36"/>
      <c r="AIC161" s="36"/>
      <c r="AID161" s="36"/>
      <c r="AIE161" s="36"/>
      <c r="AIF161" s="36"/>
      <c r="AIG161" s="36"/>
      <c r="AIH161" s="36"/>
      <c r="AII161" s="36"/>
      <c r="AIJ161" s="36"/>
      <c r="AIK161" s="36"/>
      <c r="AIL161" s="36"/>
      <c r="AIM161" s="36"/>
      <c r="AIN161" s="36"/>
      <c r="AIO161" s="36"/>
      <c r="AIP161" s="36"/>
      <c r="AIQ161" s="36"/>
      <c r="AIR161" s="36"/>
      <c r="AIS161" s="36"/>
      <c r="AIT161" s="36"/>
      <c r="AIU161" s="36"/>
      <c r="AIV161" s="36"/>
      <c r="AIW161" s="36"/>
      <c r="AIX161" s="36"/>
      <c r="AIY161" s="36"/>
      <c r="AIZ161" s="36"/>
      <c r="AJA161" s="36"/>
      <c r="AJB161" s="36"/>
      <c r="AJC161" s="36"/>
      <c r="AJD161" s="36"/>
      <c r="AJE161" s="36"/>
      <c r="AJF161" s="36"/>
      <c r="AJG161" s="36"/>
      <c r="AJH161" s="36"/>
      <c r="AJI161" s="36"/>
      <c r="AJJ161" s="36"/>
      <c r="AJK161" s="36"/>
      <c r="AJL161" s="36"/>
      <c r="AJM161" s="36"/>
      <c r="AJN161" s="36"/>
      <c r="AJO161" s="36"/>
      <c r="AJP161" s="36"/>
      <c r="AJQ161" s="36"/>
      <c r="AJR161" s="36"/>
      <c r="AJS161" s="36"/>
      <c r="AJT161" s="36"/>
      <c r="AJU161" s="36"/>
      <c r="AJV161" s="36"/>
      <c r="AJW161" s="36"/>
      <c r="AJX161" s="36"/>
      <c r="AJY161" s="36"/>
      <c r="AJZ161" s="36"/>
      <c r="AKA161" s="36"/>
      <c r="AKB161" s="36"/>
      <c r="AKC161" s="36"/>
      <c r="AKD161" s="36"/>
      <c r="AKE161" s="36"/>
      <c r="AKF161" s="36"/>
      <c r="AKG161" s="36"/>
      <c r="AKH161" s="36"/>
      <c r="AKI161" s="36"/>
      <c r="AKJ161" s="36"/>
      <c r="AKK161" s="36"/>
      <c r="AKL161" s="36"/>
      <c r="AKM161" s="36"/>
      <c r="AKN161" s="36"/>
      <c r="AKO161" s="36"/>
      <c r="AKP161" s="36"/>
      <c r="AKQ161" s="36"/>
      <c r="AKR161" s="36"/>
      <c r="AKS161" s="36"/>
      <c r="AKT161" s="36"/>
      <c r="AKU161" s="36"/>
      <c r="AKV161" s="36"/>
      <c r="AKW161" s="36"/>
      <c r="AKX161" s="36"/>
      <c r="AKY161" s="36"/>
      <c r="AKZ161" s="36"/>
      <c r="ALA161" s="36"/>
      <c r="ALB161" s="36"/>
      <c r="ALC161" s="36"/>
      <c r="ALD161" s="36"/>
      <c r="ALE161" s="36"/>
      <c r="ALF161" s="36"/>
      <c r="ALG161" s="36"/>
      <c r="ALH161" s="36"/>
      <c r="ALI161" s="36"/>
      <c r="ALJ161" s="36"/>
      <c r="ALK161" s="36"/>
      <c r="ALL161" s="36"/>
      <c r="ALM161" s="36"/>
      <c r="ALN161" s="36"/>
      <c r="ALO161" s="36"/>
      <c r="ALP161" s="36"/>
      <c r="ALQ161" s="36"/>
      <c r="ALR161" s="36"/>
      <c r="ALS161" s="36"/>
      <c r="ALT161" s="36"/>
      <c r="ALU161" s="36"/>
      <c r="ALV161" s="36"/>
      <c r="ALW161" s="36"/>
      <c r="ALX161" s="36"/>
      <c r="ALY161" s="36"/>
      <c r="ALZ161" s="36"/>
      <c r="AMA161" s="36"/>
      <c r="AMB161" s="36"/>
      <c r="AMC161" s="36"/>
      <c r="AMD161" s="36"/>
      <c r="AME161" s="36"/>
      <c r="AMF161" s="36"/>
      <c r="AMG161" s="36"/>
      <c r="AMH161" s="36"/>
      <c r="AMI161" s="36"/>
      <c r="AMJ161" s="36"/>
      <c r="AMK161" s="36"/>
      <c r="AML161" s="36"/>
      <c r="AMM161" s="36"/>
    </row>
    <row r="162" spans="1:1027" s="30" customFormat="1">
      <c r="A162" s="349"/>
      <c r="B162" s="26"/>
      <c r="C162" s="27"/>
      <c r="D162" s="26"/>
      <c r="E162" s="26"/>
      <c r="F162" s="28"/>
      <c r="G162" s="28"/>
      <c r="H162" s="264"/>
      <c r="I162" s="28"/>
      <c r="J162" s="29"/>
      <c r="K162" s="29"/>
      <c r="L162" s="29"/>
      <c r="M162" s="169"/>
      <c r="N162" s="198"/>
      <c r="O162" s="186"/>
      <c r="P162" s="73"/>
      <c r="Q162" s="73"/>
      <c r="R162" s="73"/>
      <c r="S162" s="73"/>
      <c r="T162" s="73"/>
      <c r="U162" s="73"/>
      <c r="V162" s="73"/>
      <c r="W162" s="73"/>
      <c r="X162" s="73"/>
      <c r="Y162" s="73"/>
      <c r="Z162" s="73"/>
      <c r="AA162" s="73"/>
      <c r="AB162" s="73"/>
      <c r="AC162" s="73"/>
      <c r="AD162" s="73"/>
      <c r="AE162" s="73"/>
      <c r="AF162" s="73"/>
      <c r="AG162" s="73"/>
      <c r="AH162" s="73"/>
      <c r="AI162" s="73"/>
      <c r="AJ162" s="73"/>
      <c r="AK162" s="73"/>
      <c r="AL162" s="73"/>
      <c r="AM162" s="73"/>
      <c r="AN162" s="73"/>
      <c r="AO162" s="73"/>
      <c r="AP162" s="73"/>
      <c r="AQ162" s="73"/>
      <c r="AR162" s="73"/>
      <c r="AS162" s="73"/>
      <c r="AT162" s="73"/>
      <c r="AU162" s="73"/>
      <c r="AV162" s="73"/>
      <c r="AW162" s="73"/>
      <c r="AX162" s="73"/>
      <c r="AY162" s="73"/>
      <c r="AZ162" s="73"/>
      <c r="BA162" s="73"/>
      <c r="BB162" s="29"/>
      <c r="BC162" s="29"/>
      <c r="BD162" s="29"/>
      <c r="BE162" s="29"/>
      <c r="BF162" s="29"/>
      <c r="BG162" s="29"/>
      <c r="BH162" s="29"/>
      <c r="BI162" s="29"/>
      <c r="BJ162" s="29"/>
      <c r="BK162" s="29"/>
      <c r="BL162" s="29"/>
      <c r="BM162" s="29"/>
      <c r="BN162" s="29"/>
      <c r="BO162" s="29"/>
      <c r="BP162" s="29"/>
      <c r="BQ162" s="29"/>
      <c r="BR162" s="29"/>
      <c r="BS162" s="29"/>
      <c r="BT162" s="29"/>
      <c r="BU162" s="29"/>
      <c r="BV162" s="29"/>
      <c r="BW162" s="29"/>
      <c r="BX162" s="158"/>
      <c r="BY162" s="158"/>
      <c r="BZ162" s="158"/>
      <c r="CA162" s="158"/>
      <c r="CB162" s="158"/>
      <c r="CC162" s="158"/>
      <c r="CD162" s="158"/>
      <c r="CE162" s="154"/>
      <c r="CF162" s="154"/>
      <c r="CG162" s="154"/>
      <c r="CH162" s="154"/>
      <c r="CI162" s="154"/>
      <c r="CJ162" s="154"/>
      <c r="CK162" s="154"/>
      <c r="CL162" s="154"/>
      <c r="CM162" s="154"/>
      <c r="CN162" s="154"/>
      <c r="CO162" s="154"/>
      <c r="CP162" s="154"/>
      <c r="CQ162" s="154"/>
      <c r="CR162" s="154"/>
      <c r="CS162" s="154"/>
      <c r="CT162" s="154"/>
      <c r="CU162" s="154"/>
      <c r="CV162" s="154"/>
      <c r="CW162" s="154"/>
      <c r="CX162" s="154"/>
      <c r="CY162" s="154"/>
      <c r="CZ162" s="154"/>
      <c r="DA162" s="154"/>
      <c r="DB162" s="154"/>
      <c r="DC162" s="154"/>
      <c r="DD162" s="154"/>
      <c r="DE162" s="154"/>
      <c r="DF162" s="154"/>
      <c r="DG162" s="154"/>
      <c r="DH162" s="154"/>
      <c r="DI162" s="154"/>
      <c r="DJ162" s="154"/>
      <c r="DK162" s="154"/>
      <c r="DL162" s="154"/>
      <c r="DM162" s="154"/>
      <c r="DN162" s="154"/>
      <c r="DO162" s="154"/>
      <c r="DP162" s="154"/>
      <c r="DQ162" s="154"/>
      <c r="DR162" s="154"/>
      <c r="DS162" s="154"/>
      <c r="DT162" s="154"/>
      <c r="DU162" s="154"/>
      <c r="DV162" s="154"/>
      <c r="DW162" s="154"/>
      <c r="DX162" s="154"/>
      <c r="DY162" s="154"/>
      <c r="DZ162" s="154"/>
      <c r="EA162" s="154"/>
      <c r="EB162" s="154"/>
      <c r="EC162" s="154"/>
      <c r="ED162" s="154"/>
      <c r="EE162" s="154"/>
      <c r="EF162" s="154"/>
      <c r="EG162" s="154"/>
      <c r="EH162" s="154"/>
      <c r="EI162" s="154"/>
      <c r="EJ162" s="154"/>
      <c r="EK162" s="154"/>
      <c r="EL162" s="154"/>
      <c r="EM162" s="154"/>
      <c r="EN162" s="154"/>
      <c r="EO162" s="154"/>
      <c r="EP162" s="154"/>
      <c r="EQ162" s="154"/>
      <c r="ER162" s="154"/>
      <c r="ES162" s="154"/>
      <c r="ET162" s="154"/>
      <c r="EU162" s="154"/>
      <c r="EV162" s="154"/>
      <c r="EW162" s="154"/>
      <c r="EX162" s="154"/>
      <c r="EY162" s="154"/>
      <c r="EZ162" s="154"/>
      <c r="FA162" s="154"/>
      <c r="FB162" s="154"/>
      <c r="FC162" s="154"/>
      <c r="FD162" s="154"/>
      <c r="FE162" s="154"/>
      <c r="FF162" s="154"/>
      <c r="FG162" s="154"/>
      <c r="FH162" s="154"/>
      <c r="FI162" s="154"/>
      <c r="FJ162" s="154"/>
      <c r="FK162" s="154"/>
      <c r="FL162" s="154"/>
      <c r="FM162" s="154"/>
      <c r="FN162" s="154"/>
      <c r="FO162" s="154"/>
      <c r="FP162" s="154"/>
      <c r="FQ162" s="154"/>
      <c r="FR162" s="154"/>
      <c r="FS162" s="154"/>
      <c r="FT162" s="154"/>
      <c r="FU162" s="154"/>
      <c r="FV162" s="154"/>
      <c r="FW162" s="154"/>
      <c r="FX162" s="154"/>
      <c r="FY162" s="154"/>
      <c r="FZ162" s="154"/>
      <c r="GA162" s="154"/>
      <c r="GB162" s="154"/>
      <c r="GC162" s="154"/>
      <c r="GD162" s="154"/>
      <c r="GE162" s="154"/>
      <c r="GF162" s="154"/>
      <c r="GG162" s="154"/>
      <c r="GH162" s="154"/>
      <c r="GI162" s="154"/>
      <c r="GJ162" s="154"/>
      <c r="GK162" s="154"/>
      <c r="GL162" s="154"/>
      <c r="GM162" s="154"/>
      <c r="GN162" s="154"/>
      <c r="GO162" s="154"/>
      <c r="GP162" s="154"/>
      <c r="GQ162" s="154"/>
      <c r="GR162" s="154"/>
      <c r="GS162" s="154"/>
      <c r="GT162" s="154"/>
      <c r="GU162" s="154"/>
      <c r="GV162" s="154"/>
      <c r="GW162" s="154"/>
      <c r="GX162" s="154"/>
      <c r="GY162" s="154"/>
      <c r="GZ162" s="154"/>
      <c r="HA162" s="154"/>
      <c r="HB162" s="154"/>
      <c r="HC162" s="154"/>
      <c r="HD162" s="154"/>
      <c r="HE162" s="154"/>
      <c r="HF162" s="154"/>
      <c r="HG162" s="154"/>
      <c r="HH162" s="154"/>
      <c r="HI162" s="154"/>
      <c r="HJ162" s="154"/>
      <c r="HK162" s="154"/>
      <c r="HL162" s="154"/>
      <c r="HM162" s="154"/>
      <c r="HN162" s="154"/>
      <c r="HO162" s="154"/>
      <c r="HP162" s="154"/>
      <c r="HQ162" s="154"/>
      <c r="HR162" s="154"/>
      <c r="HS162" s="154"/>
      <c r="HT162" s="154"/>
      <c r="HU162" s="154"/>
      <c r="HV162" s="154"/>
      <c r="HW162" s="154"/>
      <c r="HX162" s="154"/>
      <c r="HY162" s="154"/>
      <c r="HZ162" s="154"/>
      <c r="IA162" s="154"/>
      <c r="IB162" s="154"/>
      <c r="IC162" s="154"/>
      <c r="ID162" s="154"/>
      <c r="IE162" s="154"/>
      <c r="IF162" s="154"/>
      <c r="IG162" s="154"/>
      <c r="IH162" s="154"/>
      <c r="II162" s="154"/>
      <c r="IJ162" s="154"/>
      <c r="IK162" s="154"/>
      <c r="IL162" s="154"/>
      <c r="IM162" s="154"/>
      <c r="IN162" s="154"/>
      <c r="IO162" s="154"/>
      <c r="IP162" s="154"/>
      <c r="IQ162" s="154"/>
      <c r="IR162" s="154"/>
      <c r="IS162" s="154"/>
      <c r="IT162" s="154"/>
      <c r="IU162" s="154"/>
      <c r="IV162" s="154"/>
      <c r="IW162" s="154"/>
      <c r="IX162" s="154"/>
      <c r="IY162" s="154"/>
      <c r="IZ162" s="154"/>
      <c r="JA162" s="154"/>
      <c r="JB162" s="154"/>
      <c r="JC162" s="154"/>
      <c r="JD162" s="154"/>
      <c r="JE162" s="154"/>
      <c r="JF162" s="154"/>
      <c r="JG162" s="154"/>
      <c r="JH162" s="154"/>
      <c r="JI162" s="154"/>
      <c r="JJ162" s="154"/>
      <c r="JK162" s="154"/>
      <c r="JL162" s="154"/>
      <c r="JM162" s="154"/>
      <c r="JN162" s="154"/>
      <c r="JO162" s="154"/>
      <c r="JP162" s="154"/>
      <c r="JQ162" s="154"/>
      <c r="JR162" s="154"/>
      <c r="JS162" s="154"/>
      <c r="JT162" s="154"/>
      <c r="JU162" s="154"/>
      <c r="JV162" s="154"/>
      <c r="JW162" s="154"/>
      <c r="JX162" s="154"/>
      <c r="JY162" s="154"/>
      <c r="JZ162" s="154"/>
      <c r="KA162" s="154"/>
      <c r="KB162" s="154"/>
      <c r="KC162" s="154"/>
      <c r="KD162" s="154"/>
      <c r="KE162" s="154"/>
      <c r="KF162" s="154"/>
      <c r="KG162" s="154"/>
      <c r="KH162" s="154"/>
      <c r="KI162" s="154"/>
      <c r="KJ162" s="154"/>
      <c r="KK162" s="154"/>
      <c r="KL162" s="154"/>
      <c r="KM162" s="154"/>
      <c r="KN162" s="154"/>
      <c r="KO162" s="154"/>
      <c r="KP162" s="154"/>
      <c r="KQ162" s="154"/>
      <c r="KR162" s="154"/>
      <c r="KS162" s="154"/>
      <c r="KT162" s="154"/>
      <c r="KU162" s="154"/>
      <c r="KV162" s="154"/>
      <c r="KW162" s="154"/>
      <c r="KX162" s="154"/>
      <c r="KY162" s="154"/>
      <c r="KZ162" s="154"/>
      <c r="LA162" s="154"/>
      <c r="LB162" s="154"/>
      <c r="LC162" s="154"/>
      <c r="LD162" s="154"/>
      <c r="LE162" s="154"/>
      <c r="LF162" s="154"/>
      <c r="LG162" s="154"/>
      <c r="LH162" s="154"/>
      <c r="LI162" s="154"/>
      <c r="LJ162" s="154"/>
      <c r="LK162" s="154"/>
      <c r="LL162" s="154"/>
      <c r="LM162" s="154"/>
      <c r="LN162" s="154"/>
      <c r="LO162" s="154"/>
      <c r="LP162" s="154"/>
      <c r="LQ162" s="154"/>
      <c r="LR162" s="154"/>
      <c r="LS162" s="154"/>
      <c r="LT162" s="154"/>
      <c r="LU162" s="154"/>
    </row>
    <row r="163" spans="1:1027" ht="15">
      <c r="A163" s="349"/>
      <c r="B163" s="348" t="s">
        <v>61</v>
      </c>
      <c r="C163" s="331" t="s">
        <v>56</v>
      </c>
      <c r="D163" s="9" t="s">
        <v>12</v>
      </c>
      <c r="E163" s="9" t="s">
        <v>327</v>
      </c>
      <c r="F163" s="10" t="s">
        <v>84</v>
      </c>
      <c r="G163" s="10" t="s">
        <v>73</v>
      </c>
      <c r="H163" s="272" t="s">
        <v>340</v>
      </c>
      <c r="I163" s="10" t="s">
        <v>216</v>
      </c>
      <c r="J163" s="46" t="s">
        <v>21</v>
      </c>
      <c r="K163" s="22" t="s">
        <v>22</v>
      </c>
      <c r="L163" s="241" t="s">
        <v>76</v>
      </c>
      <c r="M163" s="171" t="s">
        <v>341</v>
      </c>
      <c r="N163" s="323" t="s">
        <v>328</v>
      </c>
      <c r="O163" s="181">
        <v>-42.572569332169991</v>
      </c>
      <c r="P163" s="64">
        <v>-41.944936118744891</v>
      </c>
      <c r="Q163" s="64">
        <v>-39.410630663956439</v>
      </c>
      <c r="R163" s="64">
        <v>-42.084898326256656</v>
      </c>
      <c r="S163" s="64">
        <v>-43.879116992529923</v>
      </c>
      <c r="T163" s="64">
        <v>-44.547575144765617</v>
      </c>
      <c r="U163" s="64">
        <v>-50.839315327898042</v>
      </c>
      <c r="V163" s="64">
        <v>-50.817333849953748</v>
      </c>
      <c r="W163" s="64">
        <v>-51.835728302972981</v>
      </c>
      <c r="X163" s="64">
        <v>-57.339099798660044</v>
      </c>
      <c r="Y163" s="64">
        <v>-35.821527285654</v>
      </c>
      <c r="Z163" s="64">
        <v>-48.941734163552972</v>
      </c>
      <c r="AA163" s="64">
        <v>-56.812487559884254</v>
      </c>
      <c r="AB163" s="64">
        <v>-60.408448865895899</v>
      </c>
      <c r="AC163" s="64">
        <v>-64.543204540935093</v>
      </c>
      <c r="AD163" s="64">
        <v>-66.90125678627038</v>
      </c>
      <c r="AE163" s="64">
        <v>-71.424304950400028</v>
      </c>
      <c r="AF163" s="64">
        <v>-74.12839115880368</v>
      </c>
      <c r="AG163" s="64">
        <v>-76.443191618881869</v>
      </c>
      <c r="AH163" s="64">
        <v>-70.83344635525674</v>
      </c>
      <c r="AI163" s="64">
        <v>-63.599161392585181</v>
      </c>
      <c r="AJ163" s="64">
        <v>-56.765624931678687</v>
      </c>
      <c r="AK163" s="64">
        <v>-58.946716575093831</v>
      </c>
      <c r="AL163" s="64">
        <v>-62.493647174293301</v>
      </c>
      <c r="AM163" s="64">
        <v>-54.699229443745544</v>
      </c>
      <c r="AN163" s="64">
        <v>-58.043341541989868</v>
      </c>
      <c r="AO163" s="64">
        <v>-55.942133340153298</v>
      </c>
      <c r="AP163" s="64">
        <v>-54.376450958618463</v>
      </c>
      <c r="AQ163" s="201"/>
      <c r="AR163" s="64"/>
      <c r="AS163" s="64"/>
      <c r="AT163" s="64"/>
      <c r="AU163" s="64"/>
      <c r="AV163" s="64"/>
      <c r="AW163" s="64"/>
      <c r="AX163" s="64"/>
      <c r="AY163" s="64"/>
      <c r="AZ163" s="64"/>
      <c r="BA163" s="64"/>
      <c r="BB163" s="241"/>
      <c r="BC163" s="241"/>
      <c r="BD163" s="241"/>
      <c r="BE163" s="241"/>
      <c r="BF163" s="241"/>
      <c r="BG163" s="241"/>
      <c r="BH163" s="241"/>
      <c r="BI163" s="241"/>
      <c r="BJ163" s="241"/>
      <c r="BK163" s="241"/>
      <c r="BL163" s="241"/>
      <c r="BM163" s="241"/>
      <c r="BN163" s="241"/>
      <c r="BO163" s="241"/>
      <c r="BP163" s="241"/>
      <c r="BQ163" s="241"/>
      <c r="BR163" s="241"/>
      <c r="BS163" s="241"/>
      <c r="BT163" s="241"/>
      <c r="BU163" s="241"/>
      <c r="BV163" s="241"/>
      <c r="BW163" s="241"/>
      <c r="BX163" s="158"/>
      <c r="BY163" s="158"/>
      <c r="BZ163" s="158"/>
      <c r="CA163" s="158"/>
      <c r="CB163" s="158"/>
      <c r="CC163" s="158"/>
      <c r="CD163" s="158"/>
    </row>
    <row r="164" spans="1:1027" ht="12.75" hidden="1" customHeight="1">
      <c r="A164" s="226"/>
      <c r="B164" s="349"/>
      <c r="C164" s="332"/>
      <c r="D164" s="9" t="s">
        <v>15</v>
      </c>
      <c r="E164" s="9"/>
      <c r="F164" s="10"/>
      <c r="G164" s="10"/>
      <c r="H164" s="265"/>
      <c r="I164" s="10"/>
      <c r="J164" s="46"/>
      <c r="K164" s="22"/>
      <c r="L164" s="241"/>
      <c r="M164" s="171"/>
      <c r="N164" s="324"/>
      <c r="O164" s="181"/>
      <c r="P164" s="64"/>
      <c r="Q164" s="64"/>
      <c r="R164" s="64"/>
      <c r="S164" s="64"/>
      <c r="T164" s="64"/>
      <c r="U164" s="64"/>
      <c r="V164" s="64"/>
      <c r="W164" s="64"/>
      <c r="X164" s="64"/>
      <c r="Y164" s="64"/>
      <c r="Z164" s="64"/>
      <c r="AA164" s="64"/>
      <c r="AB164" s="64"/>
      <c r="AC164" s="64"/>
      <c r="AD164" s="64"/>
      <c r="AE164" s="64"/>
      <c r="AF164" s="64"/>
      <c r="AG164" s="64"/>
      <c r="AH164" s="64"/>
      <c r="AI164" s="64"/>
      <c r="AJ164" s="64"/>
      <c r="AK164" s="64"/>
      <c r="AL164" s="64"/>
      <c r="AM164" s="64"/>
      <c r="AN164" s="64"/>
      <c r="AO164" s="64"/>
      <c r="AP164" s="64"/>
      <c r="AQ164" s="64"/>
      <c r="AR164" s="64"/>
      <c r="AS164" s="64"/>
      <c r="AT164" s="64"/>
      <c r="AU164" s="64"/>
      <c r="AV164" s="64"/>
      <c r="AW164" s="64"/>
      <c r="AX164" s="64"/>
      <c r="AY164" s="64"/>
      <c r="AZ164" s="64"/>
      <c r="BA164" s="64"/>
      <c r="BB164" s="241"/>
      <c r="BC164" s="241"/>
      <c r="BD164" s="241"/>
      <c r="BE164" s="241"/>
      <c r="BF164" s="241"/>
      <c r="BG164" s="241"/>
      <c r="BH164" s="241"/>
      <c r="BI164" s="241"/>
      <c r="BJ164" s="241"/>
      <c r="BK164" s="241"/>
      <c r="BL164" s="241"/>
      <c r="BM164" s="241"/>
      <c r="BN164" s="241"/>
      <c r="BO164" s="241"/>
      <c r="BP164" s="241"/>
      <c r="BQ164" s="241"/>
      <c r="BR164" s="241"/>
      <c r="BS164" s="241"/>
      <c r="BT164" s="241"/>
      <c r="BU164" s="241"/>
      <c r="BV164" s="241"/>
      <c r="BW164" s="241"/>
      <c r="BX164" s="158"/>
      <c r="BY164" s="158"/>
      <c r="BZ164" s="158"/>
      <c r="CA164" s="158"/>
      <c r="CB164" s="158"/>
      <c r="CC164" s="158"/>
      <c r="CD164" s="158"/>
    </row>
    <row r="165" spans="1:1027" s="30" customFormat="1">
      <c r="A165" s="26"/>
      <c r="B165" s="26"/>
      <c r="C165" s="27"/>
      <c r="D165" s="26"/>
      <c r="E165" s="26"/>
      <c r="F165" s="28"/>
      <c r="G165" s="28"/>
      <c r="H165" s="264"/>
      <c r="I165" s="28"/>
      <c r="J165" s="29"/>
      <c r="K165" s="29"/>
      <c r="L165" s="29"/>
      <c r="M165" s="169"/>
      <c r="N165" s="198"/>
      <c r="O165" s="186"/>
      <c r="P165" s="73"/>
      <c r="Q165" s="73"/>
      <c r="R165" s="73"/>
      <c r="S165" s="73"/>
      <c r="T165" s="73"/>
      <c r="U165" s="73"/>
      <c r="V165" s="73"/>
      <c r="W165" s="73"/>
      <c r="X165" s="73"/>
      <c r="Y165" s="73"/>
      <c r="Z165" s="73"/>
      <c r="AA165" s="73"/>
      <c r="AB165" s="73"/>
      <c r="AC165" s="73"/>
      <c r="AD165" s="73"/>
      <c r="AE165" s="73"/>
      <c r="AF165" s="73"/>
      <c r="AG165" s="73"/>
      <c r="AH165" s="73"/>
      <c r="AI165" s="73"/>
      <c r="AJ165" s="73"/>
      <c r="AK165" s="73"/>
      <c r="AL165" s="73"/>
      <c r="AM165" s="73"/>
      <c r="AN165" s="73"/>
      <c r="AO165" s="73"/>
      <c r="AP165" s="73"/>
      <c r="AQ165" s="73"/>
      <c r="AR165" s="73"/>
      <c r="AS165" s="73"/>
      <c r="AT165" s="73"/>
      <c r="AU165" s="73"/>
      <c r="AV165" s="73"/>
      <c r="AW165" s="73"/>
      <c r="AX165" s="73"/>
      <c r="AY165" s="73"/>
      <c r="AZ165" s="73"/>
      <c r="BA165" s="73"/>
      <c r="BB165" s="29"/>
      <c r="BC165" s="29"/>
      <c r="BD165" s="29"/>
      <c r="BE165" s="29"/>
      <c r="BF165" s="29"/>
      <c r="BG165" s="29"/>
      <c r="BH165" s="29"/>
      <c r="BI165" s="29"/>
      <c r="BJ165" s="29"/>
      <c r="BK165" s="29"/>
      <c r="BL165" s="29"/>
      <c r="BM165" s="29"/>
      <c r="BN165" s="29"/>
      <c r="BO165" s="29"/>
      <c r="BP165" s="29"/>
      <c r="BQ165" s="29"/>
      <c r="BR165" s="29"/>
      <c r="BS165" s="29"/>
      <c r="BT165" s="29"/>
      <c r="BU165" s="29"/>
      <c r="BV165" s="29"/>
      <c r="BW165" s="29"/>
      <c r="BX165" s="158"/>
      <c r="BY165" s="158"/>
      <c r="BZ165" s="158"/>
      <c r="CA165" s="158"/>
      <c r="CB165" s="158"/>
      <c r="CC165" s="158"/>
      <c r="CD165" s="158"/>
      <c r="CE165" s="154"/>
      <c r="CF165" s="154"/>
      <c r="CG165" s="154"/>
      <c r="CH165" s="154"/>
      <c r="CI165" s="154"/>
      <c r="CJ165" s="154"/>
      <c r="CK165" s="154"/>
      <c r="CL165" s="154"/>
      <c r="CM165" s="154"/>
      <c r="CN165" s="154"/>
      <c r="CO165" s="154"/>
      <c r="CP165" s="154"/>
      <c r="CQ165" s="154"/>
      <c r="CR165" s="154"/>
      <c r="CS165" s="154"/>
      <c r="CT165" s="154"/>
      <c r="CU165" s="154"/>
      <c r="CV165" s="154"/>
      <c r="CW165" s="154"/>
      <c r="CX165" s="154"/>
      <c r="CY165" s="154"/>
      <c r="CZ165" s="154"/>
      <c r="DA165" s="154"/>
      <c r="DB165" s="154"/>
      <c r="DC165" s="154"/>
      <c r="DD165" s="154"/>
      <c r="DE165" s="154"/>
      <c r="DF165" s="154"/>
      <c r="DG165" s="154"/>
      <c r="DH165" s="154"/>
      <c r="DI165" s="154"/>
      <c r="DJ165" s="154"/>
      <c r="DK165" s="154"/>
      <c r="DL165" s="154"/>
      <c r="DM165" s="154"/>
      <c r="DN165" s="154"/>
      <c r="DO165" s="154"/>
      <c r="DP165" s="154"/>
      <c r="DQ165" s="154"/>
      <c r="DR165" s="154"/>
      <c r="DS165" s="154"/>
      <c r="DT165" s="154"/>
      <c r="DU165" s="154"/>
      <c r="DV165" s="154"/>
      <c r="DW165" s="154"/>
      <c r="DX165" s="154"/>
      <c r="DY165" s="154"/>
      <c r="DZ165" s="154"/>
      <c r="EA165" s="154"/>
      <c r="EB165" s="154"/>
      <c r="EC165" s="154"/>
      <c r="ED165" s="154"/>
      <c r="EE165" s="154"/>
      <c r="EF165" s="154"/>
      <c r="EG165" s="154"/>
      <c r="EH165" s="154"/>
      <c r="EI165" s="154"/>
      <c r="EJ165" s="154"/>
      <c r="EK165" s="154"/>
      <c r="EL165" s="154"/>
      <c r="EM165" s="154"/>
      <c r="EN165" s="154"/>
      <c r="EO165" s="154"/>
      <c r="EP165" s="154"/>
      <c r="EQ165" s="154"/>
      <c r="ER165" s="154"/>
      <c r="ES165" s="154"/>
      <c r="ET165" s="154"/>
      <c r="EU165" s="154"/>
      <c r="EV165" s="154"/>
      <c r="EW165" s="154"/>
      <c r="EX165" s="154"/>
      <c r="EY165" s="154"/>
      <c r="EZ165" s="154"/>
      <c r="FA165" s="154"/>
      <c r="FB165" s="154"/>
      <c r="FC165" s="154"/>
      <c r="FD165" s="154"/>
      <c r="FE165" s="154"/>
      <c r="FF165" s="154"/>
      <c r="FG165" s="154"/>
      <c r="FH165" s="154"/>
      <c r="FI165" s="154"/>
      <c r="FJ165" s="154"/>
      <c r="FK165" s="154"/>
      <c r="FL165" s="154"/>
      <c r="FM165" s="154"/>
      <c r="FN165" s="154"/>
      <c r="FO165" s="154"/>
      <c r="FP165" s="154"/>
      <c r="FQ165" s="154"/>
      <c r="FR165" s="154"/>
      <c r="FS165" s="154"/>
      <c r="FT165" s="154"/>
      <c r="FU165" s="154"/>
      <c r="FV165" s="154"/>
      <c r="FW165" s="154"/>
      <c r="FX165" s="154"/>
      <c r="FY165" s="154"/>
      <c r="FZ165" s="154"/>
      <c r="GA165" s="154"/>
      <c r="GB165" s="154"/>
      <c r="GC165" s="154"/>
      <c r="GD165" s="154"/>
      <c r="GE165" s="154"/>
      <c r="GF165" s="154"/>
      <c r="GG165" s="154"/>
      <c r="GH165" s="154"/>
      <c r="GI165" s="154"/>
      <c r="GJ165" s="154"/>
      <c r="GK165" s="154"/>
      <c r="GL165" s="154"/>
      <c r="GM165" s="154"/>
      <c r="GN165" s="154"/>
      <c r="GO165" s="154"/>
      <c r="GP165" s="154"/>
      <c r="GQ165" s="154"/>
      <c r="GR165" s="154"/>
      <c r="GS165" s="154"/>
      <c r="GT165" s="154"/>
      <c r="GU165" s="154"/>
      <c r="GV165" s="154"/>
      <c r="GW165" s="154"/>
      <c r="GX165" s="154"/>
      <c r="GY165" s="154"/>
      <c r="GZ165" s="154"/>
      <c r="HA165" s="154"/>
      <c r="HB165" s="154"/>
      <c r="HC165" s="154"/>
      <c r="HD165" s="154"/>
      <c r="HE165" s="154"/>
      <c r="HF165" s="154"/>
      <c r="HG165" s="154"/>
      <c r="HH165" s="154"/>
      <c r="HI165" s="154"/>
      <c r="HJ165" s="154"/>
      <c r="HK165" s="154"/>
      <c r="HL165" s="154"/>
      <c r="HM165" s="154"/>
      <c r="HN165" s="154"/>
      <c r="HO165" s="154"/>
      <c r="HP165" s="154"/>
      <c r="HQ165" s="154"/>
      <c r="HR165" s="154"/>
      <c r="HS165" s="154"/>
      <c r="HT165" s="154"/>
      <c r="HU165" s="154"/>
      <c r="HV165" s="154"/>
      <c r="HW165" s="154"/>
      <c r="HX165" s="154"/>
      <c r="HY165" s="154"/>
      <c r="HZ165" s="154"/>
      <c r="IA165" s="154"/>
      <c r="IB165" s="154"/>
      <c r="IC165" s="154"/>
      <c r="ID165" s="154"/>
      <c r="IE165" s="154"/>
      <c r="IF165" s="154"/>
      <c r="IG165" s="154"/>
      <c r="IH165" s="154"/>
      <c r="II165" s="154"/>
      <c r="IJ165" s="154"/>
      <c r="IK165" s="154"/>
      <c r="IL165" s="154"/>
      <c r="IM165" s="154"/>
      <c r="IN165" s="154"/>
      <c r="IO165" s="154"/>
      <c r="IP165" s="154"/>
      <c r="IQ165" s="154"/>
      <c r="IR165" s="154"/>
      <c r="IS165" s="154"/>
      <c r="IT165" s="154"/>
      <c r="IU165" s="154"/>
      <c r="IV165" s="154"/>
      <c r="IW165" s="154"/>
      <c r="IX165" s="154"/>
      <c r="IY165" s="154"/>
      <c r="IZ165" s="154"/>
      <c r="JA165" s="154"/>
      <c r="JB165" s="154"/>
      <c r="JC165" s="154"/>
      <c r="JD165" s="154"/>
      <c r="JE165" s="154"/>
      <c r="JF165" s="154"/>
      <c r="JG165" s="154"/>
      <c r="JH165" s="154"/>
      <c r="JI165" s="154"/>
      <c r="JJ165" s="154"/>
      <c r="JK165" s="154"/>
      <c r="JL165" s="154"/>
      <c r="JM165" s="154"/>
      <c r="JN165" s="154"/>
      <c r="JO165" s="154"/>
      <c r="JP165" s="154"/>
      <c r="JQ165" s="154"/>
      <c r="JR165" s="154"/>
      <c r="JS165" s="154"/>
      <c r="JT165" s="154"/>
      <c r="JU165" s="154"/>
      <c r="JV165" s="154"/>
      <c r="JW165" s="154"/>
      <c r="JX165" s="154"/>
      <c r="JY165" s="154"/>
      <c r="JZ165" s="154"/>
      <c r="KA165" s="154"/>
      <c r="KB165" s="154"/>
      <c r="KC165" s="154"/>
      <c r="KD165" s="154"/>
      <c r="KE165" s="154"/>
      <c r="KF165" s="154"/>
      <c r="KG165" s="154"/>
      <c r="KH165" s="154"/>
      <c r="KI165" s="154"/>
      <c r="KJ165" s="154"/>
      <c r="KK165" s="154"/>
      <c r="KL165" s="154"/>
      <c r="KM165" s="154"/>
      <c r="KN165" s="154"/>
      <c r="KO165" s="154"/>
      <c r="KP165" s="154"/>
      <c r="KQ165" s="154"/>
      <c r="KR165" s="154"/>
      <c r="KS165" s="154"/>
      <c r="KT165" s="154"/>
      <c r="KU165" s="154"/>
      <c r="KV165" s="154"/>
      <c r="KW165" s="154"/>
      <c r="KX165" s="154"/>
      <c r="KY165" s="154"/>
      <c r="KZ165" s="154"/>
      <c r="LA165" s="154"/>
      <c r="LB165" s="154"/>
      <c r="LC165" s="154"/>
      <c r="LD165" s="154"/>
      <c r="LE165" s="154"/>
      <c r="LF165" s="154"/>
      <c r="LG165" s="154"/>
      <c r="LH165" s="154"/>
      <c r="LI165" s="154"/>
      <c r="LJ165" s="154"/>
      <c r="LK165" s="154"/>
      <c r="LL165" s="154"/>
      <c r="LM165" s="154"/>
      <c r="LN165" s="154"/>
      <c r="LO165" s="154"/>
      <c r="LP165" s="154"/>
      <c r="LQ165" s="154"/>
      <c r="LR165" s="154"/>
      <c r="LS165" s="154"/>
      <c r="LT165" s="154"/>
      <c r="LU165" s="154"/>
    </row>
    <row r="166" spans="1:1027" s="217" customFormat="1" ht="25.5" customHeight="1">
      <c r="A166" s="409" t="s">
        <v>315</v>
      </c>
      <c r="B166" s="409" t="s">
        <v>314</v>
      </c>
      <c r="C166" s="212" t="s">
        <v>315</v>
      </c>
      <c r="D166" s="9" t="s">
        <v>12</v>
      </c>
      <c r="E166" s="383" t="s">
        <v>81</v>
      </c>
      <c r="F166" s="10" t="s">
        <v>84</v>
      </c>
      <c r="G166" s="340" t="s">
        <v>73</v>
      </c>
      <c r="H166" s="403" t="s">
        <v>340</v>
      </c>
      <c r="I166" s="10" t="s">
        <v>216</v>
      </c>
      <c r="J166" s="46" t="s">
        <v>21</v>
      </c>
      <c r="K166" s="22" t="s">
        <v>22</v>
      </c>
      <c r="L166" s="241" t="s">
        <v>76</v>
      </c>
      <c r="M166" s="214"/>
      <c r="N166" s="390" t="s">
        <v>324</v>
      </c>
      <c r="O166" s="309">
        <v>-21.836063817800596</v>
      </c>
      <c r="P166" s="215">
        <v>-21.578556530965539</v>
      </c>
      <c r="Q166" s="215">
        <v>-19.248728741426461</v>
      </c>
      <c r="R166" s="215">
        <v>-22.047861754228183</v>
      </c>
      <c r="S166" s="215">
        <v>-19.611748587902262</v>
      </c>
      <c r="T166" s="215">
        <v>-21.55533146800666</v>
      </c>
      <c r="U166" s="215">
        <v>-27.918728847344113</v>
      </c>
      <c r="V166" s="215">
        <v>-28.191668707899868</v>
      </c>
      <c r="W166" s="215">
        <v>-30.171990782755035</v>
      </c>
      <c r="X166" s="215">
        <v>-33.390103816484263</v>
      </c>
      <c r="Y166" s="215">
        <v>-16.458565268535313</v>
      </c>
      <c r="Z166" s="215">
        <v>-28.518671248031072</v>
      </c>
      <c r="AA166" s="215">
        <v>-36.703353311966559</v>
      </c>
      <c r="AB166" s="215">
        <v>-41.048717582283118</v>
      </c>
      <c r="AC166" s="215">
        <v>-43.585480416969148</v>
      </c>
      <c r="AD166" s="215">
        <v>-44.374577042721121</v>
      </c>
      <c r="AE166" s="215">
        <v>-46.979902084043076</v>
      </c>
      <c r="AF166" s="215">
        <v>-47.616936182081588</v>
      </c>
      <c r="AG166" s="215">
        <v>-48.603535798146936</v>
      </c>
      <c r="AH166" s="215">
        <v>-44.516026326692121</v>
      </c>
      <c r="AI166" s="215">
        <v>-39.269244138241774</v>
      </c>
      <c r="AJ166" s="215">
        <v>-34.200185745045552</v>
      </c>
      <c r="AK166" s="215">
        <v>-36.507805667404625</v>
      </c>
      <c r="AL166" s="215">
        <v>-40.413708331997192</v>
      </c>
      <c r="AM166" s="215">
        <v>-32.519992901967441</v>
      </c>
      <c r="AN166" s="215">
        <v>-35.490259771782945</v>
      </c>
      <c r="AO166" s="215">
        <v>-33.25758918337884</v>
      </c>
      <c r="AP166" s="215">
        <v>-31.607777766498355</v>
      </c>
      <c r="AQ166" s="215"/>
      <c r="AR166" s="215"/>
      <c r="AS166" s="215"/>
      <c r="AT166" s="215"/>
      <c r="AU166" s="215"/>
      <c r="AV166" s="215"/>
      <c r="AW166" s="215"/>
      <c r="AX166" s="215"/>
      <c r="AY166" s="215"/>
      <c r="AZ166" s="215"/>
      <c r="BA166" s="215"/>
      <c r="BB166" s="213"/>
      <c r="BC166" s="213"/>
      <c r="BD166" s="213"/>
      <c r="BE166" s="213"/>
      <c r="BF166" s="213"/>
      <c r="BG166" s="213"/>
      <c r="BH166" s="213"/>
      <c r="BI166" s="213"/>
      <c r="BJ166" s="213"/>
      <c r="BK166" s="213"/>
      <c r="BL166" s="213"/>
      <c r="BM166" s="213"/>
      <c r="BN166" s="213"/>
      <c r="BO166" s="213"/>
      <c r="BP166" s="213"/>
      <c r="BQ166" s="213"/>
      <c r="BR166" s="213"/>
      <c r="BS166" s="213"/>
      <c r="BT166" s="213"/>
      <c r="BU166" s="213"/>
      <c r="BV166" s="213"/>
      <c r="BW166" s="213"/>
      <c r="BX166" s="216"/>
      <c r="BY166" s="216"/>
      <c r="BZ166" s="216"/>
      <c r="CA166" s="216"/>
      <c r="CB166" s="216"/>
      <c r="CC166" s="216"/>
      <c r="CD166" s="216"/>
      <c r="CE166" s="69"/>
      <c r="CF166" s="69"/>
      <c r="CG166" s="69"/>
      <c r="CH166" s="69"/>
      <c r="CI166" s="69"/>
      <c r="CJ166" s="69"/>
      <c r="CK166" s="69"/>
      <c r="CL166" s="69"/>
      <c r="CM166" s="69"/>
      <c r="CN166" s="69"/>
      <c r="CO166" s="69"/>
      <c r="CP166" s="69"/>
      <c r="CQ166" s="69"/>
      <c r="CR166" s="69"/>
      <c r="CS166" s="69"/>
      <c r="CT166" s="69"/>
      <c r="CU166" s="69"/>
      <c r="CV166" s="69"/>
      <c r="CW166" s="69"/>
      <c r="CX166" s="69"/>
      <c r="CY166" s="69"/>
      <c r="CZ166" s="69"/>
      <c r="DA166" s="69"/>
      <c r="DB166" s="69"/>
      <c r="DC166" s="69"/>
      <c r="DD166" s="69"/>
      <c r="DE166" s="69"/>
      <c r="DF166" s="69"/>
      <c r="DG166" s="69"/>
      <c r="DH166" s="69"/>
      <c r="DI166" s="69"/>
      <c r="DJ166" s="69"/>
      <c r="DK166" s="69"/>
      <c r="DL166" s="69"/>
      <c r="DM166" s="69"/>
      <c r="DN166" s="69"/>
      <c r="DO166" s="69"/>
      <c r="DP166" s="69"/>
      <c r="DQ166" s="69"/>
      <c r="DR166" s="69"/>
      <c r="DS166" s="69"/>
      <c r="DT166" s="69"/>
      <c r="DU166" s="69"/>
      <c r="DV166" s="69"/>
      <c r="DW166" s="69"/>
      <c r="DX166" s="69"/>
      <c r="DY166" s="69"/>
      <c r="DZ166" s="69"/>
      <c r="EA166" s="69"/>
      <c r="EB166" s="69"/>
      <c r="EC166" s="69"/>
      <c r="ED166" s="69"/>
      <c r="EE166" s="69"/>
      <c r="EF166" s="69"/>
      <c r="EG166" s="69"/>
      <c r="EH166" s="69"/>
      <c r="EI166" s="69"/>
      <c r="EJ166" s="69"/>
      <c r="EK166" s="69"/>
      <c r="EL166" s="69"/>
      <c r="EM166" s="69"/>
      <c r="EN166" s="69"/>
      <c r="EO166" s="69"/>
      <c r="EP166" s="69"/>
      <c r="EQ166" s="69"/>
      <c r="ER166" s="69"/>
      <c r="ES166" s="69"/>
      <c r="ET166" s="69"/>
      <c r="EU166" s="69"/>
      <c r="EV166" s="69"/>
      <c r="EW166" s="69"/>
      <c r="EX166" s="69"/>
      <c r="EY166" s="69"/>
      <c r="EZ166" s="69"/>
      <c r="FA166" s="69"/>
      <c r="FB166" s="69"/>
      <c r="FC166" s="69"/>
      <c r="FD166" s="69"/>
      <c r="FE166" s="69"/>
      <c r="FF166" s="69"/>
      <c r="FG166" s="69"/>
      <c r="FH166" s="69"/>
      <c r="FI166" s="69"/>
      <c r="FJ166" s="69"/>
      <c r="FK166" s="69"/>
      <c r="FL166" s="69"/>
      <c r="FM166" s="69"/>
      <c r="FN166" s="69"/>
      <c r="FO166" s="69"/>
      <c r="FP166" s="69"/>
      <c r="FQ166" s="69"/>
      <c r="FR166" s="69"/>
      <c r="FS166" s="69"/>
      <c r="FT166" s="69"/>
      <c r="FU166" s="69"/>
      <c r="FV166" s="69"/>
      <c r="FW166" s="69"/>
      <c r="FX166" s="69"/>
      <c r="FY166" s="69"/>
      <c r="FZ166" s="69"/>
      <c r="GA166" s="69"/>
      <c r="GB166" s="69"/>
      <c r="GC166" s="69"/>
      <c r="GD166" s="69"/>
      <c r="GE166" s="69"/>
      <c r="GF166" s="69"/>
      <c r="GG166" s="69"/>
      <c r="GH166" s="69"/>
      <c r="GI166" s="69"/>
      <c r="GJ166" s="69"/>
      <c r="GK166" s="69"/>
      <c r="GL166" s="69"/>
      <c r="GM166" s="69"/>
      <c r="GN166" s="69"/>
      <c r="GO166" s="69"/>
      <c r="GP166" s="69"/>
      <c r="GQ166" s="69"/>
      <c r="GR166" s="69"/>
      <c r="GS166" s="69"/>
      <c r="GT166" s="69"/>
      <c r="GU166" s="69"/>
      <c r="GV166" s="69"/>
      <c r="GW166" s="69"/>
      <c r="GX166" s="69"/>
      <c r="GY166" s="69"/>
      <c r="GZ166" s="69"/>
      <c r="HA166" s="69"/>
      <c r="HB166" s="69"/>
      <c r="HC166" s="69"/>
      <c r="HD166" s="69"/>
      <c r="HE166" s="69"/>
      <c r="HF166" s="69"/>
      <c r="HG166" s="69"/>
      <c r="HH166" s="69"/>
      <c r="HI166" s="69"/>
      <c r="HJ166" s="69"/>
      <c r="HK166" s="69"/>
      <c r="HL166" s="69"/>
      <c r="HM166" s="69"/>
      <c r="HN166" s="69"/>
      <c r="HO166" s="69"/>
      <c r="HP166" s="69"/>
      <c r="HQ166" s="69"/>
      <c r="HR166" s="69"/>
      <c r="HS166" s="69"/>
      <c r="HT166" s="69"/>
      <c r="HU166" s="69"/>
      <c r="HV166" s="69"/>
      <c r="HW166" s="69"/>
      <c r="HX166" s="69"/>
      <c r="HY166" s="69"/>
      <c r="HZ166" s="69"/>
      <c r="IA166" s="69"/>
      <c r="IB166" s="69"/>
      <c r="IC166" s="69"/>
      <c r="ID166" s="69"/>
      <c r="IE166" s="69"/>
      <c r="IF166" s="69"/>
      <c r="IG166" s="69"/>
      <c r="IH166" s="69"/>
      <c r="II166" s="69"/>
      <c r="IJ166" s="69"/>
      <c r="IK166" s="69"/>
      <c r="IL166" s="69"/>
      <c r="IM166" s="69"/>
      <c r="IN166" s="69"/>
      <c r="IO166" s="69"/>
      <c r="IP166" s="69"/>
      <c r="IQ166" s="69"/>
      <c r="IR166" s="69"/>
      <c r="IS166" s="69"/>
      <c r="IT166" s="69"/>
      <c r="IU166" s="69"/>
      <c r="IV166" s="69"/>
      <c r="IW166" s="69"/>
      <c r="IX166" s="69"/>
      <c r="IY166" s="69"/>
      <c r="IZ166" s="69"/>
      <c r="JA166" s="69"/>
      <c r="JB166" s="69"/>
      <c r="JC166" s="69"/>
      <c r="JD166" s="69"/>
      <c r="JE166" s="69"/>
      <c r="JF166" s="69"/>
      <c r="JG166" s="69"/>
      <c r="JH166" s="69"/>
      <c r="JI166" s="69"/>
      <c r="JJ166" s="69"/>
      <c r="JK166" s="69"/>
      <c r="JL166" s="69"/>
      <c r="JM166" s="69"/>
      <c r="JN166" s="69"/>
      <c r="JO166" s="69"/>
      <c r="JP166" s="69"/>
      <c r="JQ166" s="69"/>
      <c r="JR166" s="69"/>
      <c r="JS166" s="69"/>
      <c r="JT166" s="69"/>
      <c r="JU166" s="69"/>
      <c r="JV166" s="69"/>
      <c r="JW166" s="69"/>
      <c r="JX166" s="69"/>
      <c r="JY166" s="69"/>
      <c r="JZ166" s="69"/>
      <c r="KA166" s="69"/>
      <c r="KB166" s="69"/>
      <c r="KC166" s="69"/>
      <c r="KD166" s="69"/>
      <c r="KE166" s="69"/>
      <c r="KF166" s="69"/>
      <c r="KG166" s="69"/>
      <c r="KH166" s="69"/>
      <c r="KI166" s="69"/>
      <c r="KJ166" s="69"/>
      <c r="KK166" s="69"/>
      <c r="KL166" s="69"/>
      <c r="KM166" s="69"/>
      <c r="KN166" s="69"/>
      <c r="KO166" s="69"/>
      <c r="KP166" s="69"/>
      <c r="KQ166" s="69"/>
      <c r="KR166" s="69"/>
      <c r="KS166" s="69"/>
      <c r="KT166" s="69"/>
      <c r="KU166" s="69"/>
      <c r="KV166" s="69"/>
      <c r="KW166" s="69"/>
      <c r="KX166" s="69"/>
      <c r="KY166" s="69"/>
      <c r="KZ166" s="69"/>
      <c r="LA166" s="69"/>
      <c r="LB166" s="69"/>
      <c r="LC166" s="69"/>
      <c r="LD166" s="69"/>
      <c r="LE166" s="69"/>
      <c r="LF166" s="69"/>
      <c r="LG166" s="69"/>
      <c r="LH166" s="69"/>
      <c r="LI166" s="69"/>
      <c r="LJ166" s="69"/>
      <c r="LK166" s="69"/>
      <c r="LL166" s="69"/>
      <c r="LM166" s="69"/>
      <c r="LN166" s="69"/>
      <c r="LO166" s="69"/>
      <c r="LP166" s="69"/>
      <c r="LQ166" s="69"/>
      <c r="LR166" s="69"/>
      <c r="LS166" s="69"/>
      <c r="LT166" s="69"/>
      <c r="LU166" s="69"/>
    </row>
    <row r="167" spans="1:1027" s="248" customFormat="1" ht="15" customHeight="1">
      <c r="A167" s="410"/>
      <c r="B167" s="410"/>
      <c r="C167" s="218" t="s">
        <v>316</v>
      </c>
      <c r="D167" s="8" t="s">
        <v>12</v>
      </c>
      <c r="E167" s="389"/>
      <c r="F167" s="38" t="s">
        <v>84</v>
      </c>
      <c r="G167" s="406"/>
      <c r="H167" s="404"/>
      <c r="I167" s="38" t="s">
        <v>216</v>
      </c>
      <c r="J167" s="99" t="s">
        <v>21</v>
      </c>
      <c r="K167" s="122" t="s">
        <v>22</v>
      </c>
      <c r="L167" s="34" t="s">
        <v>76</v>
      </c>
      <c r="M167" s="246"/>
      <c r="N167" s="391"/>
      <c r="O167" s="222">
        <v>-37.151085013469988</v>
      </c>
      <c r="P167" s="219">
        <v>-36.775851800074889</v>
      </c>
      <c r="Q167" s="219">
        <v>-36.16945634528615</v>
      </c>
      <c r="R167" s="219">
        <v>-39.989494007586366</v>
      </c>
      <c r="S167" s="219">
        <v>-40.893282673859623</v>
      </c>
      <c r="T167" s="219">
        <v>-41.185590826095314</v>
      </c>
      <c r="U167" s="219">
        <v>-47.979671009217746</v>
      </c>
      <c r="V167" s="219">
        <v>-47.340389531253749</v>
      </c>
      <c r="W167" s="219">
        <v>-47.793183984302679</v>
      </c>
      <c r="X167" s="219">
        <v>-53.147395479989754</v>
      </c>
      <c r="Y167" s="219">
        <v>-30.344572966983698</v>
      </c>
      <c r="Z167" s="219">
        <v>-43.845339844872683</v>
      </c>
      <c r="AA167" s="219">
        <v>-52.878793241184262</v>
      </c>
      <c r="AB167" s="219">
        <v>-56.6312045471959</v>
      </c>
      <c r="AC167" s="219">
        <v>-60.12649022226509</v>
      </c>
      <c r="AD167" s="219">
        <v>-62.454172467600088</v>
      </c>
      <c r="AE167" s="219">
        <v>-66.828310631730531</v>
      </c>
      <c r="AF167" s="219">
        <v>-69.319716840132926</v>
      </c>
      <c r="AG167" s="219">
        <v>-72.696607300212378</v>
      </c>
      <c r="AH167" s="219">
        <v>-69.177432036586438</v>
      </c>
      <c r="AI167" s="219">
        <v>-59.841377073914892</v>
      </c>
      <c r="AJ167" s="219">
        <v>-53.001540613008387</v>
      </c>
      <c r="AK167" s="219">
        <v>-56.32189225642383</v>
      </c>
      <c r="AL167" s="219">
        <v>-60.404992855613045</v>
      </c>
      <c r="AM167" s="219">
        <v>-52.734505125075543</v>
      </c>
      <c r="AN167" s="219">
        <v>-56.628687223319567</v>
      </c>
      <c r="AO167" s="219">
        <v>-54.789579021483</v>
      </c>
      <c r="AP167" s="219">
        <v>-52.858146639948167</v>
      </c>
      <c r="AQ167" s="220"/>
      <c r="AR167" s="220"/>
      <c r="AS167" s="220"/>
      <c r="AT167" s="220"/>
      <c r="AU167" s="220"/>
      <c r="AV167" s="220"/>
      <c r="AW167" s="220"/>
      <c r="AX167" s="220"/>
      <c r="AY167" s="220"/>
      <c r="AZ167" s="220"/>
      <c r="BA167" s="220"/>
      <c r="BB167" s="221"/>
      <c r="BC167" s="221"/>
      <c r="BD167" s="221"/>
      <c r="BE167" s="221"/>
      <c r="BF167" s="221"/>
      <c r="BG167" s="221"/>
      <c r="BH167" s="221"/>
      <c r="BI167" s="221"/>
      <c r="BJ167" s="221"/>
      <c r="BK167" s="221"/>
      <c r="BL167" s="221"/>
      <c r="BM167" s="221"/>
      <c r="BN167" s="221"/>
      <c r="BO167" s="221"/>
      <c r="BP167" s="221"/>
      <c r="BQ167" s="221"/>
      <c r="BR167" s="221"/>
      <c r="BS167" s="221"/>
      <c r="BT167" s="221"/>
      <c r="BU167" s="221"/>
      <c r="BV167" s="221"/>
      <c r="BW167" s="221"/>
      <c r="BX167" s="247"/>
      <c r="BY167" s="247"/>
      <c r="BZ167" s="247"/>
      <c r="CA167" s="247"/>
      <c r="CB167" s="247"/>
      <c r="CC167" s="247"/>
      <c r="CD167" s="247"/>
      <c r="CE167" s="247"/>
      <c r="CF167" s="247"/>
      <c r="CG167" s="247"/>
      <c r="CH167" s="247"/>
      <c r="CI167" s="247"/>
      <c r="CJ167" s="247"/>
      <c r="CK167" s="247"/>
      <c r="CL167" s="247"/>
      <c r="CM167" s="247"/>
      <c r="CN167" s="247"/>
      <c r="CO167" s="247"/>
      <c r="CP167" s="247"/>
      <c r="CQ167" s="247"/>
      <c r="CR167" s="247"/>
      <c r="CS167" s="247"/>
      <c r="CT167" s="247"/>
      <c r="CU167" s="247"/>
      <c r="CV167" s="247"/>
      <c r="CW167" s="247"/>
      <c r="CX167" s="247"/>
      <c r="CY167" s="247"/>
      <c r="CZ167" s="247"/>
      <c r="DA167" s="247"/>
      <c r="DB167" s="247"/>
      <c r="DC167" s="247"/>
      <c r="DD167" s="247"/>
      <c r="DE167" s="247"/>
      <c r="DF167" s="247"/>
      <c r="DG167" s="247"/>
      <c r="DH167" s="247"/>
      <c r="DI167" s="247"/>
      <c r="DJ167" s="247"/>
      <c r="DK167" s="247"/>
      <c r="DL167" s="247"/>
      <c r="DM167" s="247"/>
      <c r="DN167" s="247"/>
      <c r="DO167" s="247"/>
      <c r="DP167" s="247"/>
      <c r="DQ167" s="247"/>
      <c r="DR167" s="247"/>
      <c r="DS167" s="247"/>
      <c r="DT167" s="247"/>
      <c r="DU167" s="247"/>
      <c r="DV167" s="247"/>
      <c r="DW167" s="247"/>
      <c r="DX167" s="247"/>
      <c r="DY167" s="247"/>
      <c r="DZ167" s="247"/>
      <c r="EA167" s="247"/>
      <c r="EB167" s="247"/>
      <c r="EC167" s="247"/>
      <c r="ED167" s="247"/>
      <c r="EE167" s="247"/>
      <c r="EF167" s="247"/>
      <c r="EG167" s="247"/>
      <c r="EH167" s="247"/>
      <c r="EI167" s="247"/>
      <c r="EJ167" s="247"/>
      <c r="EK167" s="247"/>
      <c r="EL167" s="247"/>
      <c r="EM167" s="247"/>
      <c r="EN167" s="247"/>
      <c r="EO167" s="247"/>
      <c r="EP167" s="247"/>
      <c r="EQ167" s="247"/>
      <c r="ER167" s="247"/>
      <c r="ES167" s="247"/>
      <c r="ET167" s="247"/>
      <c r="EU167" s="247"/>
      <c r="EV167" s="247"/>
      <c r="EW167" s="247"/>
      <c r="EX167" s="247"/>
      <c r="EY167" s="247"/>
      <c r="EZ167" s="247"/>
      <c r="FA167" s="247"/>
      <c r="FB167" s="247"/>
      <c r="FC167" s="247"/>
      <c r="FD167" s="247"/>
      <c r="FE167" s="247"/>
      <c r="FF167" s="247"/>
      <c r="FG167" s="247"/>
      <c r="FH167" s="247"/>
      <c r="FI167" s="247"/>
      <c r="FJ167" s="247"/>
      <c r="FK167" s="247"/>
      <c r="FL167" s="247"/>
      <c r="FM167" s="247"/>
      <c r="FN167" s="247"/>
      <c r="FO167" s="247"/>
      <c r="FP167" s="247"/>
      <c r="FQ167" s="247"/>
      <c r="FR167" s="247"/>
      <c r="FS167" s="247"/>
      <c r="FT167" s="247"/>
      <c r="FU167" s="247"/>
      <c r="FV167" s="247"/>
      <c r="FW167" s="247"/>
      <c r="FX167" s="247"/>
      <c r="FY167" s="247"/>
      <c r="FZ167" s="247"/>
      <c r="GA167" s="247"/>
      <c r="GB167" s="247"/>
      <c r="GC167" s="247"/>
      <c r="GD167" s="247"/>
      <c r="GE167" s="247"/>
      <c r="GF167" s="247"/>
      <c r="GG167" s="247"/>
      <c r="GH167" s="247"/>
      <c r="GI167" s="247"/>
      <c r="GJ167" s="247"/>
      <c r="GK167" s="247"/>
      <c r="GL167" s="247"/>
      <c r="GM167" s="247"/>
      <c r="GN167" s="247"/>
      <c r="GO167" s="247"/>
      <c r="GP167" s="247"/>
      <c r="GQ167" s="247"/>
      <c r="GR167" s="247"/>
      <c r="GS167" s="247"/>
      <c r="GT167" s="247"/>
      <c r="GU167" s="247"/>
      <c r="GV167" s="247"/>
      <c r="GW167" s="247"/>
      <c r="GX167" s="247"/>
      <c r="GY167" s="247"/>
      <c r="GZ167" s="247"/>
      <c r="HA167" s="247"/>
      <c r="HB167" s="247"/>
      <c r="HC167" s="247"/>
      <c r="HD167" s="247"/>
      <c r="HE167" s="247"/>
      <c r="HF167" s="247"/>
      <c r="HG167" s="247"/>
      <c r="HH167" s="247"/>
      <c r="HI167" s="247"/>
      <c r="HJ167" s="247"/>
      <c r="HK167" s="247"/>
      <c r="HL167" s="247"/>
      <c r="HM167" s="247"/>
      <c r="HN167" s="247"/>
      <c r="HO167" s="247"/>
      <c r="HP167" s="247"/>
      <c r="HQ167" s="247"/>
      <c r="HR167" s="247"/>
      <c r="HS167" s="247"/>
      <c r="HT167" s="247"/>
      <c r="HU167" s="247"/>
      <c r="HV167" s="247"/>
      <c r="HW167" s="247"/>
      <c r="HX167" s="247"/>
      <c r="HY167" s="247"/>
      <c r="HZ167" s="247"/>
      <c r="IA167" s="247"/>
      <c r="IB167" s="247"/>
      <c r="IC167" s="247"/>
      <c r="ID167" s="247"/>
      <c r="IE167" s="247"/>
      <c r="IF167" s="247"/>
      <c r="IG167" s="247"/>
      <c r="IH167" s="247"/>
      <c r="II167" s="247"/>
      <c r="IJ167" s="247"/>
      <c r="IK167" s="247"/>
      <c r="IL167" s="247"/>
      <c r="IM167" s="247"/>
      <c r="IN167" s="247"/>
      <c r="IO167" s="247"/>
      <c r="IP167" s="247"/>
      <c r="IQ167" s="247"/>
      <c r="IR167" s="247"/>
      <c r="IS167" s="247"/>
      <c r="IT167" s="247"/>
      <c r="IU167" s="247"/>
      <c r="IV167" s="247"/>
      <c r="IW167" s="247"/>
      <c r="IX167" s="247"/>
      <c r="IY167" s="247"/>
      <c r="IZ167" s="247"/>
      <c r="JA167" s="247"/>
      <c r="JB167" s="247"/>
      <c r="JC167" s="247"/>
      <c r="JD167" s="247"/>
      <c r="JE167" s="247"/>
      <c r="JF167" s="247"/>
      <c r="JG167" s="247"/>
      <c r="JH167" s="247"/>
      <c r="JI167" s="247"/>
      <c r="JJ167" s="247"/>
      <c r="JK167" s="247"/>
      <c r="JL167" s="247"/>
      <c r="JM167" s="247"/>
      <c r="JN167" s="247"/>
      <c r="JO167" s="247"/>
      <c r="JP167" s="247"/>
      <c r="JQ167" s="247"/>
      <c r="JR167" s="247"/>
      <c r="JS167" s="247"/>
      <c r="JT167" s="247"/>
      <c r="JU167" s="247"/>
      <c r="JV167" s="247"/>
      <c r="JW167" s="247"/>
      <c r="JX167" s="247"/>
      <c r="JY167" s="247"/>
      <c r="JZ167" s="247"/>
      <c r="KA167" s="247"/>
      <c r="KB167" s="247"/>
      <c r="KC167" s="247"/>
      <c r="KD167" s="247"/>
      <c r="KE167" s="247"/>
      <c r="KF167" s="247"/>
      <c r="KG167" s="247"/>
      <c r="KH167" s="247"/>
      <c r="KI167" s="247"/>
      <c r="KJ167" s="247"/>
      <c r="KK167" s="247"/>
      <c r="KL167" s="247"/>
      <c r="KM167" s="247"/>
      <c r="KN167" s="247"/>
      <c r="KO167" s="247"/>
      <c r="KP167" s="247"/>
      <c r="KQ167" s="247"/>
      <c r="KR167" s="247"/>
      <c r="KS167" s="247"/>
      <c r="KT167" s="247"/>
      <c r="KU167" s="247"/>
      <c r="KV167" s="247"/>
      <c r="KW167" s="247"/>
      <c r="KX167" s="247"/>
      <c r="KY167" s="247"/>
      <c r="KZ167" s="247"/>
      <c r="LA167" s="247"/>
      <c r="LB167" s="247"/>
      <c r="LC167" s="247"/>
      <c r="LD167" s="247"/>
      <c r="LE167" s="247"/>
      <c r="LF167" s="247"/>
      <c r="LG167" s="247"/>
      <c r="LH167" s="247"/>
      <c r="LI167" s="247"/>
      <c r="LJ167" s="247"/>
      <c r="LK167" s="247"/>
      <c r="LL167" s="247"/>
      <c r="LM167" s="247"/>
      <c r="LN167" s="247"/>
      <c r="LO167" s="247"/>
      <c r="LP167" s="247"/>
      <c r="LQ167" s="247"/>
      <c r="LR167" s="247"/>
      <c r="LS167" s="247"/>
      <c r="LT167" s="247"/>
      <c r="LU167" s="247"/>
    </row>
    <row r="168" spans="1:1027" s="248" customFormat="1" ht="15" customHeight="1">
      <c r="A168" s="410"/>
      <c r="B168" s="410"/>
      <c r="C168" s="218" t="s">
        <v>318</v>
      </c>
      <c r="D168" s="8" t="s">
        <v>12</v>
      </c>
      <c r="E168" s="389"/>
      <c r="F168" s="38" t="s">
        <v>84</v>
      </c>
      <c r="G168" s="406"/>
      <c r="H168" s="404"/>
      <c r="I168" s="38" t="s">
        <v>216</v>
      </c>
      <c r="J168" s="99" t="s">
        <v>21</v>
      </c>
      <c r="K168" s="122" t="s">
        <v>22</v>
      </c>
      <c r="L168" s="34" t="s">
        <v>76</v>
      </c>
      <c r="M168" s="246"/>
      <c r="N168" s="391"/>
      <c r="O168" s="222">
        <v>23.306566132546582</v>
      </c>
      <c r="P168" s="219">
        <v>23.268499627562758</v>
      </c>
      <c r="Q168" s="219">
        <v>23.341230158284446</v>
      </c>
      <c r="R168" s="219">
        <v>23.433040172691953</v>
      </c>
      <c r="S168" s="219">
        <v>23.349755431834584</v>
      </c>
      <c r="T168" s="219">
        <v>22.85610990248454</v>
      </c>
      <c r="U168" s="219">
        <v>23.146355618987492</v>
      </c>
      <c r="V168" s="219">
        <v>22.732977909597238</v>
      </c>
      <c r="W168" s="219">
        <v>22.726470389816587</v>
      </c>
      <c r="X168" s="219">
        <v>22.641649956517384</v>
      </c>
      <c r="Y168" s="219">
        <v>21.345651156243203</v>
      </c>
      <c r="Z168" s="219">
        <v>21.223396610924059</v>
      </c>
      <c r="AA168" s="219">
        <v>20.201974046929841</v>
      </c>
      <c r="AB168" s="219">
        <v>19.318371764492635</v>
      </c>
      <c r="AC168" s="219">
        <v>18.891182046667726</v>
      </c>
      <c r="AD168" s="219">
        <v>18.818260178548396</v>
      </c>
      <c r="AE168" s="219">
        <v>19.090202626707246</v>
      </c>
      <c r="AF168" s="219">
        <v>19.690813879089724</v>
      </c>
      <c r="AG168" s="219">
        <v>21.001847524653968</v>
      </c>
      <c r="AH168" s="219">
        <v>20.32471082559222</v>
      </c>
      <c r="AI168" s="219">
        <v>20.043802816494676</v>
      </c>
      <c r="AJ168" s="219">
        <v>19.093208914555827</v>
      </c>
      <c r="AK168" s="219">
        <v>18.645127945442656</v>
      </c>
      <c r="AL168" s="219">
        <v>18.047158275717564</v>
      </c>
      <c r="AM168" s="219">
        <v>17.8603050936945</v>
      </c>
      <c r="AN168" s="219">
        <v>17.96280780930374</v>
      </c>
      <c r="AO168" s="219">
        <v>17.8295283486698</v>
      </c>
      <c r="AP168" s="219">
        <v>17.731474462257289</v>
      </c>
      <c r="AQ168" s="220"/>
      <c r="AR168" s="220"/>
      <c r="AS168" s="220"/>
      <c r="AT168" s="220"/>
      <c r="AU168" s="220"/>
      <c r="AV168" s="220"/>
      <c r="AW168" s="220"/>
      <c r="AX168" s="220"/>
      <c r="AY168" s="220"/>
      <c r="AZ168" s="220"/>
      <c r="BA168" s="220"/>
      <c r="BB168" s="221"/>
      <c r="BC168" s="221"/>
      <c r="BD168" s="221"/>
      <c r="BE168" s="221"/>
      <c r="BF168" s="221"/>
      <c r="BG168" s="221"/>
      <c r="BH168" s="221"/>
      <c r="BI168" s="221"/>
      <c r="BJ168" s="221"/>
      <c r="BK168" s="221"/>
      <c r="BL168" s="221"/>
      <c r="BM168" s="221"/>
      <c r="BN168" s="221"/>
      <c r="BO168" s="221"/>
      <c r="BP168" s="221"/>
      <c r="BQ168" s="221"/>
      <c r="BR168" s="221"/>
      <c r="BS168" s="221"/>
      <c r="BT168" s="221"/>
      <c r="BU168" s="221"/>
      <c r="BV168" s="221"/>
      <c r="BW168" s="221"/>
      <c r="BX168" s="247"/>
      <c r="BY168" s="247"/>
      <c r="BZ168" s="247"/>
      <c r="CA168" s="247"/>
      <c r="CB168" s="247"/>
      <c r="CC168" s="247"/>
      <c r="CD168" s="247"/>
      <c r="CE168" s="247"/>
      <c r="CF168" s="247"/>
      <c r="CG168" s="247"/>
      <c r="CH168" s="247"/>
      <c r="CI168" s="247"/>
      <c r="CJ168" s="247"/>
      <c r="CK168" s="247"/>
      <c r="CL168" s="247"/>
      <c r="CM168" s="247"/>
      <c r="CN168" s="247"/>
      <c r="CO168" s="247"/>
      <c r="CP168" s="247"/>
      <c r="CQ168" s="247"/>
      <c r="CR168" s="247"/>
      <c r="CS168" s="247"/>
      <c r="CT168" s="247"/>
      <c r="CU168" s="247"/>
      <c r="CV168" s="247"/>
      <c r="CW168" s="247"/>
      <c r="CX168" s="247"/>
      <c r="CY168" s="247"/>
      <c r="CZ168" s="247"/>
      <c r="DA168" s="247"/>
      <c r="DB168" s="247"/>
      <c r="DC168" s="247"/>
      <c r="DD168" s="247"/>
      <c r="DE168" s="247"/>
      <c r="DF168" s="247"/>
      <c r="DG168" s="247"/>
      <c r="DH168" s="247"/>
      <c r="DI168" s="247"/>
      <c r="DJ168" s="247"/>
      <c r="DK168" s="247"/>
      <c r="DL168" s="247"/>
      <c r="DM168" s="247"/>
      <c r="DN168" s="247"/>
      <c r="DO168" s="247"/>
      <c r="DP168" s="247"/>
      <c r="DQ168" s="247"/>
      <c r="DR168" s="247"/>
      <c r="DS168" s="247"/>
      <c r="DT168" s="247"/>
      <c r="DU168" s="247"/>
      <c r="DV168" s="247"/>
      <c r="DW168" s="247"/>
      <c r="DX168" s="247"/>
      <c r="DY168" s="247"/>
      <c r="DZ168" s="247"/>
      <c r="EA168" s="247"/>
      <c r="EB168" s="247"/>
      <c r="EC168" s="247"/>
      <c r="ED168" s="247"/>
      <c r="EE168" s="247"/>
      <c r="EF168" s="247"/>
      <c r="EG168" s="247"/>
      <c r="EH168" s="247"/>
      <c r="EI168" s="247"/>
      <c r="EJ168" s="247"/>
      <c r="EK168" s="247"/>
      <c r="EL168" s="247"/>
      <c r="EM168" s="247"/>
      <c r="EN168" s="247"/>
      <c r="EO168" s="247"/>
      <c r="EP168" s="247"/>
      <c r="EQ168" s="247"/>
      <c r="ER168" s="247"/>
      <c r="ES168" s="247"/>
      <c r="ET168" s="247"/>
      <c r="EU168" s="247"/>
      <c r="EV168" s="247"/>
      <c r="EW168" s="247"/>
      <c r="EX168" s="247"/>
      <c r="EY168" s="247"/>
      <c r="EZ168" s="247"/>
      <c r="FA168" s="247"/>
      <c r="FB168" s="247"/>
      <c r="FC168" s="247"/>
      <c r="FD168" s="247"/>
      <c r="FE168" s="247"/>
      <c r="FF168" s="247"/>
      <c r="FG168" s="247"/>
      <c r="FH168" s="247"/>
      <c r="FI168" s="247"/>
      <c r="FJ168" s="247"/>
      <c r="FK168" s="247"/>
      <c r="FL168" s="247"/>
      <c r="FM168" s="247"/>
      <c r="FN168" s="247"/>
      <c r="FO168" s="247"/>
      <c r="FP168" s="247"/>
      <c r="FQ168" s="247"/>
      <c r="FR168" s="247"/>
      <c r="FS168" s="247"/>
      <c r="FT168" s="247"/>
      <c r="FU168" s="247"/>
      <c r="FV168" s="247"/>
      <c r="FW168" s="247"/>
      <c r="FX168" s="247"/>
      <c r="FY168" s="247"/>
      <c r="FZ168" s="247"/>
      <c r="GA168" s="247"/>
      <c r="GB168" s="247"/>
      <c r="GC168" s="247"/>
      <c r="GD168" s="247"/>
      <c r="GE168" s="247"/>
      <c r="GF168" s="247"/>
      <c r="GG168" s="247"/>
      <c r="GH168" s="247"/>
      <c r="GI168" s="247"/>
      <c r="GJ168" s="247"/>
      <c r="GK168" s="247"/>
      <c r="GL168" s="247"/>
      <c r="GM168" s="247"/>
      <c r="GN168" s="247"/>
      <c r="GO168" s="247"/>
      <c r="GP168" s="247"/>
      <c r="GQ168" s="247"/>
      <c r="GR168" s="247"/>
      <c r="GS168" s="247"/>
      <c r="GT168" s="247"/>
      <c r="GU168" s="247"/>
      <c r="GV168" s="247"/>
      <c r="GW168" s="247"/>
      <c r="GX168" s="247"/>
      <c r="GY168" s="247"/>
      <c r="GZ168" s="247"/>
      <c r="HA168" s="247"/>
      <c r="HB168" s="247"/>
      <c r="HC168" s="247"/>
      <c r="HD168" s="247"/>
      <c r="HE168" s="247"/>
      <c r="HF168" s="247"/>
      <c r="HG168" s="247"/>
      <c r="HH168" s="247"/>
      <c r="HI168" s="247"/>
      <c r="HJ168" s="247"/>
      <c r="HK168" s="247"/>
      <c r="HL168" s="247"/>
      <c r="HM168" s="247"/>
      <c r="HN168" s="247"/>
      <c r="HO168" s="247"/>
      <c r="HP168" s="247"/>
      <c r="HQ168" s="247"/>
      <c r="HR168" s="247"/>
      <c r="HS168" s="247"/>
      <c r="HT168" s="247"/>
      <c r="HU168" s="247"/>
      <c r="HV168" s="247"/>
      <c r="HW168" s="247"/>
      <c r="HX168" s="247"/>
      <c r="HY168" s="247"/>
      <c r="HZ168" s="247"/>
      <c r="IA168" s="247"/>
      <c r="IB168" s="247"/>
      <c r="IC168" s="247"/>
      <c r="ID168" s="247"/>
      <c r="IE168" s="247"/>
      <c r="IF168" s="247"/>
      <c r="IG168" s="247"/>
      <c r="IH168" s="247"/>
      <c r="II168" s="247"/>
      <c r="IJ168" s="247"/>
      <c r="IK168" s="247"/>
      <c r="IL168" s="247"/>
      <c r="IM168" s="247"/>
      <c r="IN168" s="247"/>
      <c r="IO168" s="247"/>
      <c r="IP168" s="247"/>
      <c r="IQ168" s="247"/>
      <c r="IR168" s="247"/>
      <c r="IS168" s="247"/>
      <c r="IT168" s="247"/>
      <c r="IU168" s="247"/>
      <c r="IV168" s="247"/>
      <c r="IW168" s="247"/>
      <c r="IX168" s="247"/>
      <c r="IY168" s="247"/>
      <c r="IZ168" s="247"/>
      <c r="JA168" s="247"/>
      <c r="JB168" s="247"/>
      <c r="JC168" s="247"/>
      <c r="JD168" s="247"/>
      <c r="JE168" s="247"/>
      <c r="JF168" s="247"/>
      <c r="JG168" s="247"/>
      <c r="JH168" s="247"/>
      <c r="JI168" s="247"/>
      <c r="JJ168" s="247"/>
      <c r="JK168" s="247"/>
      <c r="JL168" s="247"/>
      <c r="JM168" s="247"/>
      <c r="JN168" s="247"/>
      <c r="JO168" s="247"/>
      <c r="JP168" s="247"/>
      <c r="JQ168" s="247"/>
      <c r="JR168" s="247"/>
      <c r="JS168" s="247"/>
      <c r="JT168" s="247"/>
      <c r="JU168" s="247"/>
      <c r="JV168" s="247"/>
      <c r="JW168" s="247"/>
      <c r="JX168" s="247"/>
      <c r="JY168" s="247"/>
      <c r="JZ168" s="247"/>
      <c r="KA168" s="247"/>
      <c r="KB168" s="247"/>
      <c r="KC168" s="247"/>
      <c r="KD168" s="247"/>
      <c r="KE168" s="247"/>
      <c r="KF168" s="247"/>
      <c r="KG168" s="247"/>
      <c r="KH168" s="247"/>
      <c r="KI168" s="247"/>
      <c r="KJ168" s="247"/>
      <c r="KK168" s="247"/>
      <c r="KL168" s="247"/>
      <c r="KM168" s="247"/>
      <c r="KN168" s="247"/>
      <c r="KO168" s="247"/>
      <c r="KP168" s="247"/>
      <c r="KQ168" s="247"/>
      <c r="KR168" s="247"/>
      <c r="KS168" s="247"/>
      <c r="KT168" s="247"/>
      <c r="KU168" s="247"/>
      <c r="KV168" s="247"/>
      <c r="KW168" s="247"/>
      <c r="KX168" s="247"/>
      <c r="KY168" s="247"/>
      <c r="KZ168" s="247"/>
      <c r="LA168" s="247"/>
      <c r="LB168" s="247"/>
      <c r="LC168" s="247"/>
      <c r="LD168" s="247"/>
      <c r="LE168" s="247"/>
      <c r="LF168" s="247"/>
      <c r="LG168" s="247"/>
      <c r="LH168" s="247"/>
      <c r="LI168" s="247"/>
      <c r="LJ168" s="247"/>
      <c r="LK168" s="247"/>
      <c r="LL168" s="247"/>
      <c r="LM168" s="247"/>
      <c r="LN168" s="247"/>
      <c r="LO168" s="247"/>
      <c r="LP168" s="247"/>
      <c r="LQ168" s="247"/>
      <c r="LR168" s="247"/>
      <c r="LS168" s="247"/>
      <c r="LT168" s="247"/>
      <c r="LU168" s="247"/>
    </row>
    <row r="169" spans="1:1027" s="248" customFormat="1" ht="15" customHeight="1">
      <c r="A169" s="410"/>
      <c r="B169" s="410"/>
      <c r="C169" s="218" t="s">
        <v>317</v>
      </c>
      <c r="D169" s="8" t="s">
        <v>12</v>
      </c>
      <c r="E169" s="389"/>
      <c r="F169" s="38" t="s">
        <v>84</v>
      </c>
      <c r="G169" s="406"/>
      <c r="H169" s="404"/>
      <c r="I169" s="38" t="s">
        <v>216</v>
      </c>
      <c r="J169" s="99" t="s">
        <v>21</v>
      </c>
      <c r="K169" s="122" t="s">
        <v>22</v>
      </c>
      <c r="L169" s="34" t="s">
        <v>76</v>
      </c>
      <c r="M169" s="246"/>
      <c r="N169" s="391"/>
      <c r="O169" s="222">
        <v>-13.556509055035697</v>
      </c>
      <c r="P169" s="219">
        <v>-13.805957268314256</v>
      </c>
      <c r="Q169" s="219">
        <v>-14.014963149577273</v>
      </c>
      <c r="R169" s="219">
        <v>-14.182464692994174</v>
      </c>
      <c r="S169" s="219">
        <v>-13.872556093050209</v>
      </c>
      <c r="T169" s="219">
        <v>-14.736797260974951</v>
      </c>
      <c r="U169" s="219">
        <v>-14.229017081652437</v>
      </c>
      <c r="V169" s="219">
        <v>-14.061414030623645</v>
      </c>
      <c r="W169" s="219">
        <v>-14.18050799359265</v>
      </c>
      <c r="X169" s="219">
        <v>-12.802222089586873</v>
      </c>
      <c r="Y169" s="219">
        <v>-14.087189139175909</v>
      </c>
      <c r="Z169" s="219">
        <v>-13.179564057286942</v>
      </c>
      <c r="AA169" s="219">
        <v>-12.493694948442236</v>
      </c>
      <c r="AB169" s="219">
        <v>-11.731081141116</v>
      </c>
      <c r="AC169" s="219">
        <v>-10.357297273624873</v>
      </c>
      <c r="AD169" s="219">
        <v>-9.4959182586072899</v>
      </c>
      <c r="AE169" s="219">
        <v>-8.7174390395646455</v>
      </c>
      <c r="AF169" s="219">
        <v>-7.9835738614754446</v>
      </c>
      <c r="AG169" s="219">
        <v>-8.4552789639988344</v>
      </c>
      <c r="AH169" s="219">
        <v>-9.0731646373481958</v>
      </c>
      <c r="AI169" s="219">
        <v>-9.7884684590624165</v>
      </c>
      <c r="AJ169" s="219">
        <v>-10.567512983993383</v>
      </c>
      <c r="AK169" s="219">
        <v>-10.119711510343967</v>
      </c>
      <c r="AL169" s="219">
        <v>-9.7340429029565811</v>
      </c>
      <c r="AM169" s="219">
        <v>-9.2449540086966913</v>
      </c>
      <c r="AN169" s="219">
        <v>-8.8790616552011574</v>
      </c>
      <c r="AO169" s="219">
        <v>-8.5306646350403117</v>
      </c>
      <c r="AP169" s="219">
        <v>-8.2663566953496463</v>
      </c>
      <c r="AQ169" s="220"/>
      <c r="AR169" s="220"/>
      <c r="AS169" s="220"/>
      <c r="AT169" s="220"/>
      <c r="AU169" s="220"/>
      <c r="AV169" s="220"/>
      <c r="AW169" s="220"/>
      <c r="AX169" s="220"/>
      <c r="AY169" s="220"/>
      <c r="AZ169" s="220"/>
      <c r="BA169" s="220"/>
      <c r="BB169" s="221"/>
      <c r="BC169" s="221"/>
      <c r="BD169" s="221"/>
      <c r="BE169" s="221"/>
      <c r="BF169" s="221"/>
      <c r="BG169" s="221"/>
      <c r="BH169" s="221"/>
      <c r="BI169" s="221"/>
      <c r="BJ169" s="221"/>
      <c r="BK169" s="221"/>
      <c r="BL169" s="221"/>
      <c r="BM169" s="221"/>
      <c r="BN169" s="221"/>
      <c r="BO169" s="221"/>
      <c r="BP169" s="221"/>
      <c r="BQ169" s="221"/>
      <c r="BR169" s="221"/>
      <c r="BS169" s="221"/>
      <c r="BT169" s="221"/>
      <c r="BU169" s="221"/>
      <c r="BV169" s="221"/>
      <c r="BW169" s="221"/>
      <c r="BX169" s="247"/>
      <c r="BY169" s="247"/>
      <c r="BZ169" s="247"/>
      <c r="CA169" s="247"/>
      <c r="CB169" s="247"/>
      <c r="CC169" s="247"/>
      <c r="CD169" s="247"/>
      <c r="CE169" s="247"/>
      <c r="CF169" s="247"/>
      <c r="CG169" s="247"/>
      <c r="CH169" s="247"/>
      <c r="CI169" s="247"/>
      <c r="CJ169" s="247"/>
      <c r="CK169" s="247"/>
      <c r="CL169" s="247"/>
      <c r="CM169" s="247"/>
      <c r="CN169" s="247"/>
      <c r="CO169" s="247"/>
      <c r="CP169" s="247"/>
      <c r="CQ169" s="247"/>
      <c r="CR169" s="247"/>
      <c r="CS169" s="247"/>
      <c r="CT169" s="247"/>
      <c r="CU169" s="247"/>
      <c r="CV169" s="247"/>
      <c r="CW169" s="247"/>
      <c r="CX169" s="247"/>
      <c r="CY169" s="247"/>
      <c r="CZ169" s="247"/>
      <c r="DA169" s="247"/>
      <c r="DB169" s="247"/>
      <c r="DC169" s="247"/>
      <c r="DD169" s="247"/>
      <c r="DE169" s="247"/>
      <c r="DF169" s="247"/>
      <c r="DG169" s="247"/>
      <c r="DH169" s="247"/>
      <c r="DI169" s="247"/>
      <c r="DJ169" s="247"/>
      <c r="DK169" s="247"/>
      <c r="DL169" s="247"/>
      <c r="DM169" s="247"/>
      <c r="DN169" s="247"/>
      <c r="DO169" s="247"/>
      <c r="DP169" s="247"/>
      <c r="DQ169" s="247"/>
      <c r="DR169" s="247"/>
      <c r="DS169" s="247"/>
      <c r="DT169" s="247"/>
      <c r="DU169" s="247"/>
      <c r="DV169" s="247"/>
      <c r="DW169" s="247"/>
      <c r="DX169" s="247"/>
      <c r="DY169" s="247"/>
      <c r="DZ169" s="247"/>
      <c r="EA169" s="247"/>
      <c r="EB169" s="247"/>
      <c r="EC169" s="247"/>
      <c r="ED169" s="247"/>
      <c r="EE169" s="247"/>
      <c r="EF169" s="247"/>
      <c r="EG169" s="247"/>
      <c r="EH169" s="247"/>
      <c r="EI169" s="247"/>
      <c r="EJ169" s="247"/>
      <c r="EK169" s="247"/>
      <c r="EL169" s="247"/>
      <c r="EM169" s="247"/>
      <c r="EN169" s="247"/>
      <c r="EO169" s="247"/>
      <c r="EP169" s="247"/>
      <c r="EQ169" s="247"/>
      <c r="ER169" s="247"/>
      <c r="ES169" s="247"/>
      <c r="ET169" s="247"/>
      <c r="EU169" s="247"/>
      <c r="EV169" s="247"/>
      <c r="EW169" s="247"/>
      <c r="EX169" s="247"/>
      <c r="EY169" s="247"/>
      <c r="EZ169" s="247"/>
      <c r="FA169" s="247"/>
      <c r="FB169" s="247"/>
      <c r="FC169" s="247"/>
      <c r="FD169" s="247"/>
      <c r="FE169" s="247"/>
      <c r="FF169" s="247"/>
      <c r="FG169" s="247"/>
      <c r="FH169" s="247"/>
      <c r="FI169" s="247"/>
      <c r="FJ169" s="247"/>
      <c r="FK169" s="247"/>
      <c r="FL169" s="247"/>
      <c r="FM169" s="247"/>
      <c r="FN169" s="247"/>
      <c r="FO169" s="247"/>
      <c r="FP169" s="247"/>
      <c r="FQ169" s="247"/>
      <c r="FR169" s="247"/>
      <c r="FS169" s="247"/>
      <c r="FT169" s="247"/>
      <c r="FU169" s="247"/>
      <c r="FV169" s="247"/>
      <c r="FW169" s="247"/>
      <c r="FX169" s="247"/>
      <c r="FY169" s="247"/>
      <c r="FZ169" s="247"/>
      <c r="GA169" s="247"/>
      <c r="GB169" s="247"/>
      <c r="GC169" s="247"/>
      <c r="GD169" s="247"/>
      <c r="GE169" s="247"/>
      <c r="GF169" s="247"/>
      <c r="GG169" s="247"/>
      <c r="GH169" s="247"/>
      <c r="GI169" s="247"/>
      <c r="GJ169" s="247"/>
      <c r="GK169" s="247"/>
      <c r="GL169" s="247"/>
      <c r="GM169" s="247"/>
      <c r="GN169" s="247"/>
      <c r="GO169" s="247"/>
      <c r="GP169" s="247"/>
      <c r="GQ169" s="247"/>
      <c r="GR169" s="247"/>
      <c r="GS169" s="247"/>
      <c r="GT169" s="247"/>
      <c r="GU169" s="247"/>
      <c r="GV169" s="247"/>
      <c r="GW169" s="247"/>
      <c r="GX169" s="247"/>
      <c r="GY169" s="247"/>
      <c r="GZ169" s="247"/>
      <c r="HA169" s="247"/>
      <c r="HB169" s="247"/>
      <c r="HC169" s="247"/>
      <c r="HD169" s="247"/>
      <c r="HE169" s="247"/>
      <c r="HF169" s="247"/>
      <c r="HG169" s="247"/>
      <c r="HH169" s="247"/>
      <c r="HI169" s="247"/>
      <c r="HJ169" s="247"/>
      <c r="HK169" s="247"/>
      <c r="HL169" s="247"/>
      <c r="HM169" s="247"/>
      <c r="HN169" s="247"/>
      <c r="HO169" s="247"/>
      <c r="HP169" s="247"/>
      <c r="HQ169" s="247"/>
      <c r="HR169" s="247"/>
      <c r="HS169" s="247"/>
      <c r="HT169" s="247"/>
      <c r="HU169" s="247"/>
      <c r="HV169" s="247"/>
      <c r="HW169" s="247"/>
      <c r="HX169" s="247"/>
      <c r="HY169" s="247"/>
      <c r="HZ169" s="247"/>
      <c r="IA169" s="247"/>
      <c r="IB169" s="247"/>
      <c r="IC169" s="247"/>
      <c r="ID169" s="247"/>
      <c r="IE169" s="247"/>
      <c r="IF169" s="247"/>
      <c r="IG169" s="247"/>
      <c r="IH169" s="247"/>
      <c r="II169" s="247"/>
      <c r="IJ169" s="247"/>
      <c r="IK169" s="247"/>
      <c r="IL169" s="247"/>
      <c r="IM169" s="247"/>
      <c r="IN169" s="247"/>
      <c r="IO169" s="247"/>
      <c r="IP169" s="247"/>
      <c r="IQ169" s="247"/>
      <c r="IR169" s="247"/>
      <c r="IS169" s="247"/>
      <c r="IT169" s="247"/>
      <c r="IU169" s="247"/>
      <c r="IV169" s="247"/>
      <c r="IW169" s="247"/>
      <c r="IX169" s="247"/>
      <c r="IY169" s="247"/>
      <c r="IZ169" s="247"/>
      <c r="JA169" s="247"/>
      <c r="JB169" s="247"/>
      <c r="JC169" s="247"/>
      <c r="JD169" s="247"/>
      <c r="JE169" s="247"/>
      <c r="JF169" s="247"/>
      <c r="JG169" s="247"/>
      <c r="JH169" s="247"/>
      <c r="JI169" s="247"/>
      <c r="JJ169" s="247"/>
      <c r="JK169" s="247"/>
      <c r="JL169" s="247"/>
      <c r="JM169" s="247"/>
      <c r="JN169" s="247"/>
      <c r="JO169" s="247"/>
      <c r="JP169" s="247"/>
      <c r="JQ169" s="247"/>
      <c r="JR169" s="247"/>
      <c r="JS169" s="247"/>
      <c r="JT169" s="247"/>
      <c r="JU169" s="247"/>
      <c r="JV169" s="247"/>
      <c r="JW169" s="247"/>
      <c r="JX169" s="247"/>
      <c r="JY169" s="247"/>
      <c r="JZ169" s="247"/>
      <c r="KA169" s="247"/>
      <c r="KB169" s="247"/>
      <c r="KC169" s="247"/>
      <c r="KD169" s="247"/>
      <c r="KE169" s="247"/>
      <c r="KF169" s="247"/>
      <c r="KG169" s="247"/>
      <c r="KH169" s="247"/>
      <c r="KI169" s="247"/>
      <c r="KJ169" s="247"/>
      <c r="KK169" s="247"/>
      <c r="KL169" s="247"/>
      <c r="KM169" s="247"/>
      <c r="KN169" s="247"/>
      <c r="KO169" s="247"/>
      <c r="KP169" s="247"/>
      <c r="KQ169" s="247"/>
      <c r="KR169" s="247"/>
      <c r="KS169" s="247"/>
      <c r="KT169" s="247"/>
      <c r="KU169" s="247"/>
      <c r="KV169" s="247"/>
      <c r="KW169" s="247"/>
      <c r="KX169" s="247"/>
      <c r="KY169" s="247"/>
      <c r="KZ169" s="247"/>
      <c r="LA169" s="247"/>
      <c r="LB169" s="247"/>
      <c r="LC169" s="247"/>
      <c r="LD169" s="247"/>
      <c r="LE169" s="247"/>
      <c r="LF169" s="247"/>
      <c r="LG169" s="247"/>
      <c r="LH169" s="247"/>
      <c r="LI169" s="247"/>
      <c r="LJ169" s="247"/>
      <c r="LK169" s="247"/>
      <c r="LL169" s="247"/>
      <c r="LM169" s="247"/>
      <c r="LN169" s="247"/>
      <c r="LO169" s="247"/>
      <c r="LP169" s="247"/>
      <c r="LQ169" s="247"/>
      <c r="LR169" s="247"/>
      <c r="LS169" s="247"/>
      <c r="LT169" s="247"/>
      <c r="LU169" s="247"/>
    </row>
    <row r="170" spans="1:1027" s="248" customFormat="1" ht="15" customHeight="1">
      <c r="A170" s="410"/>
      <c r="B170" s="410"/>
      <c r="C170" s="218" t="s">
        <v>319</v>
      </c>
      <c r="D170" s="8" t="s">
        <v>12</v>
      </c>
      <c r="E170" s="389"/>
      <c r="F170" s="38" t="s">
        <v>84</v>
      </c>
      <c r="G170" s="406"/>
      <c r="H170" s="404"/>
      <c r="I170" s="38" t="s">
        <v>216</v>
      </c>
      <c r="J170" s="99" t="s">
        <v>21</v>
      </c>
      <c r="K170" s="122" t="s">
        <v>22</v>
      </c>
      <c r="L170" s="34" t="s">
        <v>76</v>
      </c>
      <c r="M170" s="246"/>
      <c r="N170" s="391"/>
      <c r="O170" s="222">
        <v>0.3937724048475913</v>
      </c>
      <c r="P170" s="219">
        <v>0.37308490965972763</v>
      </c>
      <c r="Q170" s="219">
        <v>0.35195071040300679</v>
      </c>
      <c r="R170" s="219">
        <v>0.33036980707822178</v>
      </c>
      <c r="S170" s="219">
        <v>0.38674706644790918</v>
      </c>
      <c r="T170" s="219">
        <v>0.23824140111602246</v>
      </c>
      <c r="U170" s="219">
        <v>0.44366574308472917</v>
      </c>
      <c r="V170" s="219">
        <v>0.41234006747529489</v>
      </c>
      <c r="W170" s="219">
        <v>0.26512215141603002</v>
      </c>
      <c r="X170" s="219">
        <v>0.36024382310778175</v>
      </c>
      <c r="Y170" s="219">
        <v>0.25829521022032204</v>
      </c>
      <c r="Z170" s="219">
        <v>0.39870106882655837</v>
      </c>
      <c r="AA170" s="219">
        <v>0.22859471174521706</v>
      </c>
      <c r="AB170" s="219">
        <v>0.18409206181602208</v>
      </c>
      <c r="AC170" s="219">
        <v>0.36328462646714849</v>
      </c>
      <c r="AD170" s="219">
        <v>0.54491158163479769</v>
      </c>
      <c r="AE170" s="219">
        <v>0.7264404813262656</v>
      </c>
      <c r="AF170" s="219">
        <v>0.88754718416848621</v>
      </c>
      <c r="AG170" s="219">
        <v>0.34650765504472758</v>
      </c>
      <c r="AH170" s="219">
        <v>0.49181370850265904</v>
      </c>
      <c r="AI170" s="219">
        <v>0.36434077606234699</v>
      </c>
      <c r="AJ170" s="219">
        <v>0.53035311144913877</v>
      </c>
      <c r="AK170" s="219">
        <v>0.53011111495182606</v>
      </c>
      <c r="AL170" s="219">
        <v>0.52988121824915468</v>
      </c>
      <c r="AM170" s="219">
        <v>0.5296628163548559</v>
      </c>
      <c r="AN170" s="219">
        <v>0.52945533460732996</v>
      </c>
      <c r="AO170" s="219">
        <v>0.52925822690831126</v>
      </c>
      <c r="AP170" s="219">
        <v>0.52907097461592567</v>
      </c>
      <c r="AQ170" s="220"/>
      <c r="AR170" s="220"/>
      <c r="AS170" s="220"/>
      <c r="AT170" s="220"/>
      <c r="AU170" s="220"/>
      <c r="AV170" s="220"/>
      <c r="AW170" s="220"/>
      <c r="AX170" s="220"/>
      <c r="AY170" s="220"/>
      <c r="AZ170" s="220"/>
      <c r="BA170" s="220"/>
      <c r="BB170" s="221"/>
      <c r="BC170" s="221"/>
      <c r="BD170" s="221"/>
      <c r="BE170" s="221"/>
      <c r="BF170" s="221"/>
      <c r="BG170" s="221"/>
      <c r="BH170" s="221"/>
      <c r="BI170" s="221"/>
      <c r="BJ170" s="221"/>
      <c r="BK170" s="221"/>
      <c r="BL170" s="221"/>
      <c r="BM170" s="221"/>
      <c r="BN170" s="221"/>
      <c r="BO170" s="221"/>
      <c r="BP170" s="221"/>
      <c r="BQ170" s="221"/>
      <c r="BR170" s="221"/>
      <c r="BS170" s="221"/>
      <c r="BT170" s="221"/>
      <c r="BU170" s="221"/>
      <c r="BV170" s="221"/>
      <c r="BW170" s="221"/>
      <c r="BX170" s="247"/>
      <c r="BY170" s="247"/>
      <c r="BZ170" s="247"/>
      <c r="CA170" s="247"/>
      <c r="CB170" s="247"/>
      <c r="CC170" s="247"/>
      <c r="CD170" s="247"/>
      <c r="CE170" s="247"/>
      <c r="CF170" s="247"/>
      <c r="CG170" s="247"/>
      <c r="CH170" s="247"/>
      <c r="CI170" s="247"/>
      <c r="CJ170" s="247"/>
      <c r="CK170" s="247"/>
      <c r="CL170" s="247"/>
      <c r="CM170" s="247"/>
      <c r="CN170" s="247"/>
      <c r="CO170" s="247"/>
      <c r="CP170" s="247"/>
      <c r="CQ170" s="247"/>
      <c r="CR170" s="247"/>
      <c r="CS170" s="247"/>
      <c r="CT170" s="247"/>
      <c r="CU170" s="247"/>
      <c r="CV170" s="247"/>
      <c r="CW170" s="247"/>
      <c r="CX170" s="247"/>
      <c r="CY170" s="247"/>
      <c r="CZ170" s="247"/>
      <c r="DA170" s="247"/>
      <c r="DB170" s="247"/>
      <c r="DC170" s="247"/>
      <c r="DD170" s="247"/>
      <c r="DE170" s="247"/>
      <c r="DF170" s="247"/>
      <c r="DG170" s="247"/>
      <c r="DH170" s="247"/>
      <c r="DI170" s="247"/>
      <c r="DJ170" s="247"/>
      <c r="DK170" s="247"/>
      <c r="DL170" s="247"/>
      <c r="DM170" s="247"/>
      <c r="DN170" s="247"/>
      <c r="DO170" s="247"/>
      <c r="DP170" s="247"/>
      <c r="DQ170" s="247"/>
      <c r="DR170" s="247"/>
      <c r="DS170" s="247"/>
      <c r="DT170" s="247"/>
      <c r="DU170" s="247"/>
      <c r="DV170" s="247"/>
      <c r="DW170" s="247"/>
      <c r="DX170" s="247"/>
      <c r="DY170" s="247"/>
      <c r="DZ170" s="247"/>
      <c r="EA170" s="247"/>
      <c r="EB170" s="247"/>
      <c r="EC170" s="247"/>
      <c r="ED170" s="247"/>
      <c r="EE170" s="247"/>
      <c r="EF170" s="247"/>
      <c r="EG170" s="247"/>
      <c r="EH170" s="247"/>
      <c r="EI170" s="247"/>
      <c r="EJ170" s="247"/>
      <c r="EK170" s="247"/>
      <c r="EL170" s="247"/>
      <c r="EM170" s="247"/>
      <c r="EN170" s="247"/>
      <c r="EO170" s="247"/>
      <c r="EP170" s="247"/>
      <c r="EQ170" s="247"/>
      <c r="ER170" s="247"/>
      <c r="ES170" s="247"/>
      <c r="ET170" s="247"/>
      <c r="EU170" s="247"/>
      <c r="EV170" s="247"/>
      <c r="EW170" s="247"/>
      <c r="EX170" s="247"/>
      <c r="EY170" s="247"/>
      <c r="EZ170" s="247"/>
      <c r="FA170" s="247"/>
      <c r="FB170" s="247"/>
      <c r="FC170" s="247"/>
      <c r="FD170" s="247"/>
      <c r="FE170" s="247"/>
      <c r="FF170" s="247"/>
      <c r="FG170" s="247"/>
      <c r="FH170" s="247"/>
      <c r="FI170" s="247"/>
      <c r="FJ170" s="247"/>
      <c r="FK170" s="247"/>
      <c r="FL170" s="247"/>
      <c r="FM170" s="247"/>
      <c r="FN170" s="247"/>
      <c r="FO170" s="247"/>
      <c r="FP170" s="247"/>
      <c r="FQ170" s="247"/>
      <c r="FR170" s="247"/>
      <c r="FS170" s="247"/>
      <c r="FT170" s="247"/>
      <c r="FU170" s="247"/>
      <c r="FV170" s="247"/>
      <c r="FW170" s="247"/>
      <c r="FX170" s="247"/>
      <c r="FY170" s="247"/>
      <c r="FZ170" s="247"/>
      <c r="GA170" s="247"/>
      <c r="GB170" s="247"/>
      <c r="GC170" s="247"/>
      <c r="GD170" s="247"/>
      <c r="GE170" s="247"/>
      <c r="GF170" s="247"/>
      <c r="GG170" s="247"/>
      <c r="GH170" s="247"/>
      <c r="GI170" s="247"/>
      <c r="GJ170" s="247"/>
      <c r="GK170" s="247"/>
      <c r="GL170" s="247"/>
      <c r="GM170" s="247"/>
      <c r="GN170" s="247"/>
      <c r="GO170" s="247"/>
      <c r="GP170" s="247"/>
      <c r="GQ170" s="247"/>
      <c r="GR170" s="247"/>
      <c r="GS170" s="247"/>
      <c r="GT170" s="247"/>
      <c r="GU170" s="247"/>
      <c r="GV170" s="247"/>
      <c r="GW170" s="247"/>
      <c r="GX170" s="247"/>
      <c r="GY170" s="247"/>
      <c r="GZ170" s="247"/>
      <c r="HA170" s="247"/>
      <c r="HB170" s="247"/>
      <c r="HC170" s="247"/>
      <c r="HD170" s="247"/>
      <c r="HE170" s="247"/>
      <c r="HF170" s="247"/>
      <c r="HG170" s="247"/>
      <c r="HH170" s="247"/>
      <c r="HI170" s="247"/>
      <c r="HJ170" s="247"/>
      <c r="HK170" s="247"/>
      <c r="HL170" s="247"/>
      <c r="HM170" s="247"/>
      <c r="HN170" s="247"/>
      <c r="HO170" s="247"/>
      <c r="HP170" s="247"/>
      <c r="HQ170" s="247"/>
      <c r="HR170" s="247"/>
      <c r="HS170" s="247"/>
      <c r="HT170" s="247"/>
      <c r="HU170" s="247"/>
      <c r="HV170" s="247"/>
      <c r="HW170" s="247"/>
      <c r="HX170" s="247"/>
      <c r="HY170" s="247"/>
      <c r="HZ170" s="247"/>
      <c r="IA170" s="247"/>
      <c r="IB170" s="247"/>
      <c r="IC170" s="247"/>
      <c r="ID170" s="247"/>
      <c r="IE170" s="247"/>
      <c r="IF170" s="247"/>
      <c r="IG170" s="247"/>
      <c r="IH170" s="247"/>
      <c r="II170" s="247"/>
      <c r="IJ170" s="247"/>
      <c r="IK170" s="247"/>
      <c r="IL170" s="247"/>
      <c r="IM170" s="247"/>
      <c r="IN170" s="247"/>
      <c r="IO170" s="247"/>
      <c r="IP170" s="247"/>
      <c r="IQ170" s="247"/>
      <c r="IR170" s="247"/>
      <c r="IS170" s="247"/>
      <c r="IT170" s="247"/>
      <c r="IU170" s="247"/>
      <c r="IV170" s="247"/>
      <c r="IW170" s="247"/>
      <c r="IX170" s="247"/>
      <c r="IY170" s="247"/>
      <c r="IZ170" s="247"/>
      <c r="JA170" s="247"/>
      <c r="JB170" s="247"/>
      <c r="JC170" s="247"/>
      <c r="JD170" s="247"/>
      <c r="JE170" s="247"/>
      <c r="JF170" s="247"/>
      <c r="JG170" s="247"/>
      <c r="JH170" s="247"/>
      <c r="JI170" s="247"/>
      <c r="JJ170" s="247"/>
      <c r="JK170" s="247"/>
      <c r="JL170" s="247"/>
      <c r="JM170" s="247"/>
      <c r="JN170" s="247"/>
      <c r="JO170" s="247"/>
      <c r="JP170" s="247"/>
      <c r="JQ170" s="247"/>
      <c r="JR170" s="247"/>
      <c r="JS170" s="247"/>
      <c r="JT170" s="247"/>
      <c r="JU170" s="247"/>
      <c r="JV170" s="247"/>
      <c r="JW170" s="247"/>
      <c r="JX170" s="247"/>
      <c r="JY170" s="247"/>
      <c r="JZ170" s="247"/>
      <c r="KA170" s="247"/>
      <c r="KB170" s="247"/>
      <c r="KC170" s="247"/>
      <c r="KD170" s="247"/>
      <c r="KE170" s="247"/>
      <c r="KF170" s="247"/>
      <c r="KG170" s="247"/>
      <c r="KH170" s="247"/>
      <c r="KI170" s="247"/>
      <c r="KJ170" s="247"/>
      <c r="KK170" s="247"/>
      <c r="KL170" s="247"/>
      <c r="KM170" s="247"/>
      <c r="KN170" s="247"/>
      <c r="KO170" s="247"/>
      <c r="KP170" s="247"/>
      <c r="KQ170" s="247"/>
      <c r="KR170" s="247"/>
      <c r="KS170" s="247"/>
      <c r="KT170" s="247"/>
      <c r="KU170" s="247"/>
      <c r="KV170" s="247"/>
      <c r="KW170" s="247"/>
      <c r="KX170" s="247"/>
      <c r="KY170" s="247"/>
      <c r="KZ170" s="247"/>
      <c r="LA170" s="247"/>
      <c r="LB170" s="247"/>
      <c r="LC170" s="247"/>
      <c r="LD170" s="247"/>
      <c r="LE170" s="247"/>
      <c r="LF170" s="247"/>
      <c r="LG170" s="247"/>
      <c r="LH170" s="247"/>
      <c r="LI170" s="247"/>
      <c r="LJ170" s="247"/>
      <c r="LK170" s="247"/>
      <c r="LL170" s="247"/>
      <c r="LM170" s="247"/>
      <c r="LN170" s="247"/>
      <c r="LO170" s="247"/>
      <c r="LP170" s="247"/>
      <c r="LQ170" s="247"/>
      <c r="LR170" s="247"/>
      <c r="LS170" s="247"/>
      <c r="LT170" s="247"/>
      <c r="LU170" s="247"/>
    </row>
    <row r="171" spans="1:1027" s="248" customFormat="1" ht="15" customHeight="1">
      <c r="A171" s="410"/>
      <c r="B171" s="410"/>
      <c r="C171" s="218" t="s">
        <v>320</v>
      </c>
      <c r="D171" s="8" t="s">
        <v>12</v>
      </c>
      <c r="E171" s="389"/>
      <c r="F171" s="38" t="s">
        <v>84</v>
      </c>
      <c r="G171" s="406"/>
      <c r="H171" s="404"/>
      <c r="I171" s="38" t="s">
        <v>216</v>
      </c>
      <c r="J171" s="99" t="s">
        <v>21</v>
      </c>
      <c r="K171" s="122" t="s">
        <v>22</v>
      </c>
      <c r="L171" s="34" t="s">
        <v>76</v>
      </c>
      <c r="M171" s="246"/>
      <c r="N171" s="391"/>
      <c r="O171" s="222">
        <v>9.7783398642950523</v>
      </c>
      <c r="P171" s="219">
        <v>9.7138753382198662</v>
      </c>
      <c r="Q171" s="219">
        <v>9.66286766998285</v>
      </c>
      <c r="R171" s="219">
        <v>9.6299369967669204</v>
      </c>
      <c r="S171" s="219">
        <v>10.102922965298623</v>
      </c>
      <c r="T171" s="219">
        <v>9.8957366012481867</v>
      </c>
      <c r="U171" s="219">
        <v>9.678229574348995</v>
      </c>
      <c r="V171" s="219">
        <v>10.300853869714336</v>
      </c>
      <c r="W171" s="219">
        <v>10.092750566086824</v>
      </c>
      <c r="X171" s="219">
        <v>11.356247092552939</v>
      </c>
      <c r="Y171" s="219">
        <v>9.7353803150059104</v>
      </c>
      <c r="Z171" s="219">
        <v>10.087202216816275</v>
      </c>
      <c r="AA171" s="219">
        <v>10.448789499830422</v>
      </c>
      <c r="AB171" s="219">
        <v>10.000451456584663</v>
      </c>
      <c r="AC171" s="219">
        <v>10.581512882399087</v>
      </c>
      <c r="AD171" s="219">
        <v>11.259439601533206</v>
      </c>
      <c r="AE171" s="219">
        <v>12.001446643760731</v>
      </c>
      <c r="AF171" s="219">
        <v>12.613582953479108</v>
      </c>
      <c r="AG171" s="219">
        <v>13.666807928803323</v>
      </c>
      <c r="AH171" s="219">
        <v>13.324329348993784</v>
      </c>
      <c r="AI171" s="219">
        <v>12.492345543431547</v>
      </c>
      <c r="AJ171" s="219">
        <v>12.325377553760397</v>
      </c>
      <c r="AK171" s="219">
        <v>12.230744268462432</v>
      </c>
      <c r="AL171" s="219">
        <v>12.113882569548164</v>
      </c>
      <c r="AM171" s="219">
        <v>11.933513247317386</v>
      </c>
      <c r="AN171" s="219">
        <v>11.855746710214147</v>
      </c>
      <c r="AO171" s="219">
        <v>11.790435217371407</v>
      </c>
      <c r="AP171" s="219">
        <v>11.723391455021785</v>
      </c>
      <c r="AQ171" s="220"/>
      <c r="AR171" s="220"/>
      <c r="AS171" s="220"/>
      <c r="AT171" s="220"/>
      <c r="AU171" s="220"/>
      <c r="AV171" s="220"/>
      <c r="AW171" s="220"/>
      <c r="AX171" s="220"/>
      <c r="AY171" s="220"/>
      <c r="AZ171" s="220"/>
      <c r="BA171" s="220"/>
      <c r="BB171" s="221"/>
      <c r="BC171" s="221"/>
      <c r="BD171" s="221"/>
      <c r="BE171" s="221"/>
      <c r="BF171" s="221"/>
      <c r="BG171" s="221"/>
      <c r="BH171" s="221"/>
      <c r="BI171" s="221"/>
      <c r="BJ171" s="221"/>
      <c r="BK171" s="221"/>
      <c r="BL171" s="221"/>
      <c r="BM171" s="221"/>
      <c r="BN171" s="221"/>
      <c r="BO171" s="221"/>
      <c r="BP171" s="221"/>
      <c r="BQ171" s="221"/>
      <c r="BR171" s="221"/>
      <c r="BS171" s="221"/>
      <c r="BT171" s="221"/>
      <c r="BU171" s="221"/>
      <c r="BV171" s="221"/>
      <c r="BW171" s="221"/>
      <c r="BX171" s="247"/>
      <c r="BY171" s="247"/>
      <c r="BZ171" s="247"/>
      <c r="CA171" s="247"/>
      <c r="CB171" s="247"/>
      <c r="CC171" s="247"/>
      <c r="CD171" s="247"/>
      <c r="CE171" s="247"/>
      <c r="CF171" s="247"/>
      <c r="CG171" s="247"/>
      <c r="CH171" s="247"/>
      <c r="CI171" s="247"/>
      <c r="CJ171" s="247"/>
      <c r="CK171" s="247"/>
      <c r="CL171" s="247"/>
      <c r="CM171" s="247"/>
      <c r="CN171" s="247"/>
      <c r="CO171" s="247"/>
      <c r="CP171" s="247"/>
      <c r="CQ171" s="247"/>
      <c r="CR171" s="247"/>
      <c r="CS171" s="247"/>
      <c r="CT171" s="247"/>
      <c r="CU171" s="247"/>
      <c r="CV171" s="247"/>
      <c r="CW171" s="247"/>
      <c r="CX171" s="247"/>
      <c r="CY171" s="247"/>
      <c r="CZ171" s="247"/>
      <c r="DA171" s="247"/>
      <c r="DB171" s="247"/>
      <c r="DC171" s="247"/>
      <c r="DD171" s="247"/>
      <c r="DE171" s="247"/>
      <c r="DF171" s="247"/>
      <c r="DG171" s="247"/>
      <c r="DH171" s="247"/>
      <c r="DI171" s="247"/>
      <c r="DJ171" s="247"/>
      <c r="DK171" s="247"/>
      <c r="DL171" s="247"/>
      <c r="DM171" s="247"/>
      <c r="DN171" s="247"/>
      <c r="DO171" s="247"/>
      <c r="DP171" s="247"/>
      <c r="DQ171" s="247"/>
      <c r="DR171" s="247"/>
      <c r="DS171" s="247"/>
      <c r="DT171" s="247"/>
      <c r="DU171" s="247"/>
      <c r="DV171" s="247"/>
      <c r="DW171" s="247"/>
      <c r="DX171" s="247"/>
      <c r="DY171" s="247"/>
      <c r="DZ171" s="247"/>
      <c r="EA171" s="247"/>
      <c r="EB171" s="247"/>
      <c r="EC171" s="247"/>
      <c r="ED171" s="247"/>
      <c r="EE171" s="247"/>
      <c r="EF171" s="247"/>
      <c r="EG171" s="247"/>
      <c r="EH171" s="247"/>
      <c r="EI171" s="247"/>
      <c r="EJ171" s="247"/>
      <c r="EK171" s="247"/>
      <c r="EL171" s="247"/>
      <c r="EM171" s="247"/>
      <c r="EN171" s="247"/>
      <c r="EO171" s="247"/>
      <c r="EP171" s="247"/>
      <c r="EQ171" s="247"/>
      <c r="ER171" s="247"/>
      <c r="ES171" s="247"/>
      <c r="ET171" s="247"/>
      <c r="EU171" s="247"/>
      <c r="EV171" s="247"/>
      <c r="EW171" s="247"/>
      <c r="EX171" s="247"/>
      <c r="EY171" s="247"/>
      <c r="EZ171" s="247"/>
      <c r="FA171" s="247"/>
      <c r="FB171" s="247"/>
      <c r="FC171" s="247"/>
      <c r="FD171" s="247"/>
      <c r="FE171" s="247"/>
      <c r="FF171" s="247"/>
      <c r="FG171" s="247"/>
      <c r="FH171" s="247"/>
      <c r="FI171" s="247"/>
      <c r="FJ171" s="247"/>
      <c r="FK171" s="247"/>
      <c r="FL171" s="247"/>
      <c r="FM171" s="247"/>
      <c r="FN171" s="247"/>
      <c r="FO171" s="247"/>
      <c r="FP171" s="247"/>
      <c r="FQ171" s="247"/>
      <c r="FR171" s="247"/>
      <c r="FS171" s="247"/>
      <c r="FT171" s="247"/>
      <c r="FU171" s="247"/>
      <c r="FV171" s="247"/>
      <c r="FW171" s="247"/>
      <c r="FX171" s="247"/>
      <c r="FY171" s="247"/>
      <c r="FZ171" s="247"/>
      <c r="GA171" s="247"/>
      <c r="GB171" s="247"/>
      <c r="GC171" s="247"/>
      <c r="GD171" s="247"/>
      <c r="GE171" s="247"/>
      <c r="GF171" s="247"/>
      <c r="GG171" s="247"/>
      <c r="GH171" s="247"/>
      <c r="GI171" s="247"/>
      <c r="GJ171" s="247"/>
      <c r="GK171" s="247"/>
      <c r="GL171" s="247"/>
      <c r="GM171" s="247"/>
      <c r="GN171" s="247"/>
      <c r="GO171" s="247"/>
      <c r="GP171" s="247"/>
      <c r="GQ171" s="247"/>
      <c r="GR171" s="247"/>
      <c r="GS171" s="247"/>
      <c r="GT171" s="247"/>
      <c r="GU171" s="247"/>
      <c r="GV171" s="247"/>
      <c r="GW171" s="247"/>
      <c r="GX171" s="247"/>
      <c r="GY171" s="247"/>
      <c r="GZ171" s="247"/>
      <c r="HA171" s="247"/>
      <c r="HB171" s="247"/>
      <c r="HC171" s="247"/>
      <c r="HD171" s="247"/>
      <c r="HE171" s="247"/>
      <c r="HF171" s="247"/>
      <c r="HG171" s="247"/>
      <c r="HH171" s="247"/>
      <c r="HI171" s="247"/>
      <c r="HJ171" s="247"/>
      <c r="HK171" s="247"/>
      <c r="HL171" s="247"/>
      <c r="HM171" s="247"/>
      <c r="HN171" s="247"/>
      <c r="HO171" s="247"/>
      <c r="HP171" s="247"/>
      <c r="HQ171" s="247"/>
      <c r="HR171" s="247"/>
      <c r="HS171" s="247"/>
      <c r="HT171" s="247"/>
      <c r="HU171" s="247"/>
      <c r="HV171" s="247"/>
      <c r="HW171" s="247"/>
      <c r="HX171" s="247"/>
      <c r="HY171" s="247"/>
      <c r="HZ171" s="247"/>
      <c r="IA171" s="247"/>
      <c r="IB171" s="247"/>
      <c r="IC171" s="247"/>
      <c r="ID171" s="247"/>
      <c r="IE171" s="247"/>
      <c r="IF171" s="247"/>
      <c r="IG171" s="247"/>
      <c r="IH171" s="247"/>
      <c r="II171" s="247"/>
      <c r="IJ171" s="247"/>
      <c r="IK171" s="247"/>
      <c r="IL171" s="247"/>
      <c r="IM171" s="247"/>
      <c r="IN171" s="247"/>
      <c r="IO171" s="247"/>
      <c r="IP171" s="247"/>
      <c r="IQ171" s="247"/>
      <c r="IR171" s="247"/>
      <c r="IS171" s="247"/>
      <c r="IT171" s="247"/>
      <c r="IU171" s="247"/>
      <c r="IV171" s="247"/>
      <c r="IW171" s="247"/>
      <c r="IX171" s="247"/>
      <c r="IY171" s="247"/>
      <c r="IZ171" s="247"/>
      <c r="JA171" s="247"/>
      <c r="JB171" s="247"/>
      <c r="JC171" s="247"/>
      <c r="JD171" s="247"/>
      <c r="JE171" s="247"/>
      <c r="JF171" s="247"/>
      <c r="JG171" s="247"/>
      <c r="JH171" s="247"/>
      <c r="JI171" s="247"/>
      <c r="JJ171" s="247"/>
      <c r="JK171" s="247"/>
      <c r="JL171" s="247"/>
      <c r="JM171" s="247"/>
      <c r="JN171" s="247"/>
      <c r="JO171" s="247"/>
      <c r="JP171" s="247"/>
      <c r="JQ171" s="247"/>
      <c r="JR171" s="247"/>
      <c r="JS171" s="247"/>
      <c r="JT171" s="247"/>
      <c r="JU171" s="247"/>
      <c r="JV171" s="247"/>
      <c r="JW171" s="247"/>
      <c r="JX171" s="247"/>
      <c r="JY171" s="247"/>
      <c r="JZ171" s="247"/>
      <c r="KA171" s="247"/>
      <c r="KB171" s="247"/>
      <c r="KC171" s="247"/>
      <c r="KD171" s="247"/>
      <c r="KE171" s="247"/>
      <c r="KF171" s="247"/>
      <c r="KG171" s="247"/>
      <c r="KH171" s="247"/>
      <c r="KI171" s="247"/>
      <c r="KJ171" s="247"/>
      <c r="KK171" s="247"/>
      <c r="KL171" s="247"/>
      <c r="KM171" s="247"/>
      <c r="KN171" s="247"/>
      <c r="KO171" s="247"/>
      <c r="KP171" s="247"/>
      <c r="KQ171" s="247"/>
      <c r="KR171" s="247"/>
      <c r="KS171" s="247"/>
      <c r="KT171" s="247"/>
      <c r="KU171" s="247"/>
      <c r="KV171" s="247"/>
      <c r="KW171" s="247"/>
      <c r="KX171" s="247"/>
      <c r="KY171" s="247"/>
      <c r="KZ171" s="247"/>
      <c r="LA171" s="247"/>
      <c r="LB171" s="247"/>
      <c r="LC171" s="247"/>
      <c r="LD171" s="247"/>
      <c r="LE171" s="247"/>
      <c r="LF171" s="247"/>
      <c r="LG171" s="247"/>
      <c r="LH171" s="247"/>
      <c r="LI171" s="247"/>
      <c r="LJ171" s="247"/>
      <c r="LK171" s="247"/>
      <c r="LL171" s="247"/>
      <c r="LM171" s="247"/>
      <c r="LN171" s="247"/>
      <c r="LO171" s="247"/>
      <c r="LP171" s="247"/>
      <c r="LQ171" s="247"/>
      <c r="LR171" s="247"/>
      <c r="LS171" s="247"/>
      <c r="LT171" s="247"/>
      <c r="LU171" s="247"/>
    </row>
    <row r="172" spans="1:1027" s="248" customFormat="1" ht="15" hidden="1" customHeight="1">
      <c r="A172" s="410"/>
      <c r="B172" s="410"/>
      <c r="C172" s="218" t="s">
        <v>321</v>
      </c>
      <c r="D172" s="8" t="s">
        <v>12</v>
      </c>
      <c r="E172" s="389"/>
      <c r="F172" s="38" t="s">
        <v>84</v>
      </c>
      <c r="G172" s="406"/>
      <c r="H172" s="404"/>
      <c r="I172" s="38" t="s">
        <v>216</v>
      </c>
      <c r="J172" s="99" t="s">
        <v>21</v>
      </c>
      <c r="K172" s="122" t="s">
        <v>22</v>
      </c>
      <c r="L172" s="34" t="s">
        <v>76</v>
      </c>
      <c r="M172" s="246"/>
      <c r="N172" s="391"/>
      <c r="O172" s="222">
        <v>1.6220914285766999E-4</v>
      </c>
      <c r="P172" s="219">
        <v>1.6220914285766999E-4</v>
      </c>
      <c r="Q172" s="219">
        <v>1.6220914285766999E-4</v>
      </c>
      <c r="R172" s="219">
        <v>1.6220914285766999E-4</v>
      </c>
      <c r="S172" s="219">
        <v>1.6220914285766999E-4</v>
      </c>
      <c r="T172" s="219">
        <v>1.6220914285766999E-4</v>
      </c>
      <c r="U172" s="219">
        <v>1.6220914285766999E-4</v>
      </c>
      <c r="V172" s="219">
        <v>1.6220914285766999E-4</v>
      </c>
      <c r="W172" s="219">
        <v>1.6220914285766999E-4</v>
      </c>
      <c r="X172" s="219">
        <v>1.6220914285766999E-4</v>
      </c>
      <c r="Y172" s="219">
        <v>1.6220914285766999E-4</v>
      </c>
      <c r="Z172" s="219">
        <v>1.6220914285766999E-4</v>
      </c>
      <c r="AA172" s="219">
        <v>1.6220914285766999E-4</v>
      </c>
      <c r="AB172" s="219">
        <v>1.6220914285766999E-4</v>
      </c>
      <c r="AC172" s="219">
        <v>1.6220914285766999E-4</v>
      </c>
      <c r="AD172" s="219">
        <v>1.6220914285766999E-4</v>
      </c>
      <c r="AE172" s="219">
        <v>1.6220914285766999E-4</v>
      </c>
      <c r="AF172" s="219">
        <v>1.6220914285766999E-4</v>
      </c>
      <c r="AG172" s="219">
        <v>1.6220914285766999E-4</v>
      </c>
      <c r="AH172" s="219">
        <v>1.6220914285766999E-4</v>
      </c>
      <c r="AI172" s="219">
        <v>1.6220914285766999E-4</v>
      </c>
      <c r="AJ172" s="219">
        <v>1.6220914285766999E-4</v>
      </c>
      <c r="AK172" s="219">
        <v>1.6220914285766999E-4</v>
      </c>
      <c r="AL172" s="219">
        <v>1.6220914285766999E-4</v>
      </c>
      <c r="AM172" s="219">
        <v>1.6220914285766999E-4</v>
      </c>
      <c r="AN172" s="219">
        <v>1.6220914285766999E-4</v>
      </c>
      <c r="AO172" s="219">
        <v>1.6220914285766999E-4</v>
      </c>
      <c r="AP172" s="219">
        <v>1.6220914285766999E-4</v>
      </c>
      <c r="AQ172" s="220"/>
      <c r="AR172" s="220"/>
      <c r="AS172" s="220"/>
      <c r="AT172" s="220"/>
      <c r="AU172" s="220"/>
      <c r="AV172" s="220"/>
      <c r="AW172" s="220"/>
      <c r="AX172" s="220"/>
      <c r="AY172" s="220"/>
      <c r="AZ172" s="220"/>
      <c r="BA172" s="220"/>
      <c r="BB172" s="221"/>
      <c r="BC172" s="221"/>
      <c r="BD172" s="221"/>
      <c r="BE172" s="221"/>
      <c r="BF172" s="221"/>
      <c r="BG172" s="221"/>
      <c r="BH172" s="221"/>
      <c r="BI172" s="221"/>
      <c r="BJ172" s="221"/>
      <c r="BK172" s="221"/>
      <c r="BL172" s="221"/>
      <c r="BM172" s="221"/>
      <c r="BN172" s="221"/>
      <c r="BO172" s="221"/>
      <c r="BP172" s="221"/>
      <c r="BQ172" s="221"/>
      <c r="BR172" s="221"/>
      <c r="BS172" s="221"/>
      <c r="BT172" s="221"/>
      <c r="BU172" s="221"/>
      <c r="BV172" s="221"/>
      <c r="BW172" s="221"/>
      <c r="BX172" s="247"/>
      <c r="BY172" s="247"/>
      <c r="BZ172" s="247"/>
      <c r="CA172" s="247"/>
      <c r="CB172" s="247"/>
      <c r="CC172" s="247"/>
      <c r="CD172" s="247"/>
      <c r="CE172" s="247"/>
      <c r="CF172" s="247"/>
      <c r="CG172" s="247"/>
      <c r="CH172" s="247"/>
      <c r="CI172" s="247"/>
      <c r="CJ172" s="247"/>
      <c r="CK172" s="247"/>
      <c r="CL172" s="247"/>
      <c r="CM172" s="247"/>
      <c r="CN172" s="247"/>
      <c r="CO172" s="247"/>
      <c r="CP172" s="247"/>
      <c r="CQ172" s="247"/>
      <c r="CR172" s="247"/>
      <c r="CS172" s="247"/>
      <c r="CT172" s="247"/>
      <c r="CU172" s="247"/>
      <c r="CV172" s="247"/>
      <c r="CW172" s="247"/>
      <c r="CX172" s="247"/>
      <c r="CY172" s="247"/>
      <c r="CZ172" s="247"/>
      <c r="DA172" s="247"/>
      <c r="DB172" s="247"/>
      <c r="DC172" s="247"/>
      <c r="DD172" s="247"/>
      <c r="DE172" s="247"/>
      <c r="DF172" s="247"/>
      <c r="DG172" s="247"/>
      <c r="DH172" s="247"/>
      <c r="DI172" s="247"/>
      <c r="DJ172" s="247"/>
      <c r="DK172" s="247"/>
      <c r="DL172" s="247"/>
      <c r="DM172" s="247"/>
      <c r="DN172" s="247"/>
      <c r="DO172" s="247"/>
      <c r="DP172" s="247"/>
      <c r="DQ172" s="247"/>
      <c r="DR172" s="247"/>
      <c r="DS172" s="247"/>
      <c r="DT172" s="247"/>
      <c r="DU172" s="247"/>
      <c r="DV172" s="247"/>
      <c r="DW172" s="247"/>
      <c r="DX172" s="247"/>
      <c r="DY172" s="247"/>
      <c r="DZ172" s="247"/>
      <c r="EA172" s="247"/>
      <c r="EB172" s="247"/>
      <c r="EC172" s="247"/>
      <c r="ED172" s="247"/>
      <c r="EE172" s="247"/>
      <c r="EF172" s="247"/>
      <c r="EG172" s="247"/>
      <c r="EH172" s="247"/>
      <c r="EI172" s="247"/>
      <c r="EJ172" s="247"/>
      <c r="EK172" s="247"/>
      <c r="EL172" s="247"/>
      <c r="EM172" s="247"/>
      <c r="EN172" s="247"/>
      <c r="EO172" s="247"/>
      <c r="EP172" s="247"/>
      <c r="EQ172" s="247"/>
      <c r="ER172" s="247"/>
      <c r="ES172" s="247"/>
      <c r="ET172" s="247"/>
      <c r="EU172" s="247"/>
      <c r="EV172" s="247"/>
      <c r="EW172" s="247"/>
      <c r="EX172" s="247"/>
      <c r="EY172" s="247"/>
      <c r="EZ172" s="247"/>
      <c r="FA172" s="247"/>
      <c r="FB172" s="247"/>
      <c r="FC172" s="247"/>
      <c r="FD172" s="247"/>
      <c r="FE172" s="247"/>
      <c r="FF172" s="247"/>
      <c r="FG172" s="247"/>
      <c r="FH172" s="247"/>
      <c r="FI172" s="247"/>
      <c r="FJ172" s="247"/>
      <c r="FK172" s="247"/>
      <c r="FL172" s="247"/>
      <c r="FM172" s="247"/>
      <c r="FN172" s="247"/>
      <c r="FO172" s="247"/>
      <c r="FP172" s="247"/>
      <c r="FQ172" s="247"/>
      <c r="FR172" s="247"/>
      <c r="FS172" s="247"/>
      <c r="FT172" s="247"/>
      <c r="FU172" s="247"/>
      <c r="FV172" s="247"/>
      <c r="FW172" s="247"/>
      <c r="FX172" s="247"/>
      <c r="FY172" s="247"/>
      <c r="FZ172" s="247"/>
      <c r="GA172" s="247"/>
      <c r="GB172" s="247"/>
      <c r="GC172" s="247"/>
      <c r="GD172" s="247"/>
      <c r="GE172" s="247"/>
      <c r="GF172" s="247"/>
      <c r="GG172" s="247"/>
      <c r="GH172" s="247"/>
      <c r="GI172" s="247"/>
      <c r="GJ172" s="247"/>
      <c r="GK172" s="247"/>
      <c r="GL172" s="247"/>
      <c r="GM172" s="247"/>
      <c r="GN172" s="247"/>
      <c r="GO172" s="247"/>
      <c r="GP172" s="247"/>
      <c r="GQ172" s="247"/>
      <c r="GR172" s="247"/>
      <c r="GS172" s="247"/>
      <c r="GT172" s="247"/>
      <c r="GU172" s="247"/>
      <c r="GV172" s="247"/>
      <c r="GW172" s="247"/>
      <c r="GX172" s="247"/>
      <c r="GY172" s="247"/>
      <c r="GZ172" s="247"/>
      <c r="HA172" s="247"/>
      <c r="HB172" s="247"/>
      <c r="HC172" s="247"/>
      <c r="HD172" s="247"/>
      <c r="HE172" s="247"/>
      <c r="HF172" s="247"/>
      <c r="HG172" s="247"/>
      <c r="HH172" s="247"/>
      <c r="HI172" s="247"/>
      <c r="HJ172" s="247"/>
      <c r="HK172" s="247"/>
      <c r="HL172" s="247"/>
      <c r="HM172" s="247"/>
      <c r="HN172" s="247"/>
      <c r="HO172" s="247"/>
      <c r="HP172" s="247"/>
      <c r="HQ172" s="247"/>
      <c r="HR172" s="247"/>
      <c r="HS172" s="247"/>
      <c r="HT172" s="247"/>
      <c r="HU172" s="247"/>
      <c r="HV172" s="247"/>
      <c r="HW172" s="247"/>
      <c r="HX172" s="247"/>
      <c r="HY172" s="247"/>
      <c r="HZ172" s="247"/>
      <c r="IA172" s="247"/>
      <c r="IB172" s="247"/>
      <c r="IC172" s="247"/>
      <c r="ID172" s="247"/>
      <c r="IE172" s="247"/>
      <c r="IF172" s="247"/>
      <c r="IG172" s="247"/>
      <c r="IH172" s="247"/>
      <c r="II172" s="247"/>
      <c r="IJ172" s="247"/>
      <c r="IK172" s="247"/>
      <c r="IL172" s="247"/>
      <c r="IM172" s="247"/>
      <c r="IN172" s="247"/>
      <c r="IO172" s="247"/>
      <c r="IP172" s="247"/>
      <c r="IQ172" s="247"/>
      <c r="IR172" s="247"/>
      <c r="IS172" s="247"/>
      <c r="IT172" s="247"/>
      <c r="IU172" s="247"/>
      <c r="IV172" s="247"/>
      <c r="IW172" s="247"/>
      <c r="IX172" s="247"/>
      <c r="IY172" s="247"/>
      <c r="IZ172" s="247"/>
      <c r="JA172" s="247"/>
      <c r="JB172" s="247"/>
      <c r="JC172" s="247"/>
      <c r="JD172" s="247"/>
      <c r="JE172" s="247"/>
      <c r="JF172" s="247"/>
      <c r="JG172" s="247"/>
      <c r="JH172" s="247"/>
      <c r="JI172" s="247"/>
      <c r="JJ172" s="247"/>
      <c r="JK172" s="247"/>
      <c r="JL172" s="247"/>
      <c r="JM172" s="247"/>
      <c r="JN172" s="247"/>
      <c r="JO172" s="247"/>
      <c r="JP172" s="247"/>
      <c r="JQ172" s="247"/>
      <c r="JR172" s="247"/>
      <c r="JS172" s="247"/>
      <c r="JT172" s="247"/>
      <c r="JU172" s="247"/>
      <c r="JV172" s="247"/>
      <c r="JW172" s="247"/>
      <c r="JX172" s="247"/>
      <c r="JY172" s="247"/>
      <c r="JZ172" s="247"/>
      <c r="KA172" s="247"/>
      <c r="KB172" s="247"/>
      <c r="KC172" s="247"/>
      <c r="KD172" s="247"/>
      <c r="KE172" s="247"/>
      <c r="KF172" s="247"/>
      <c r="KG172" s="247"/>
      <c r="KH172" s="247"/>
      <c r="KI172" s="247"/>
      <c r="KJ172" s="247"/>
      <c r="KK172" s="247"/>
      <c r="KL172" s="247"/>
      <c r="KM172" s="247"/>
      <c r="KN172" s="247"/>
      <c r="KO172" s="247"/>
      <c r="KP172" s="247"/>
      <c r="KQ172" s="247"/>
      <c r="KR172" s="247"/>
      <c r="KS172" s="247"/>
      <c r="KT172" s="247"/>
      <c r="KU172" s="247"/>
      <c r="KV172" s="247"/>
      <c r="KW172" s="247"/>
      <c r="KX172" s="247"/>
      <c r="KY172" s="247"/>
      <c r="KZ172" s="247"/>
      <c r="LA172" s="247"/>
      <c r="LB172" s="247"/>
      <c r="LC172" s="247"/>
      <c r="LD172" s="247"/>
      <c r="LE172" s="247"/>
      <c r="LF172" s="247"/>
      <c r="LG172" s="247"/>
      <c r="LH172" s="247"/>
      <c r="LI172" s="247"/>
      <c r="LJ172" s="247"/>
      <c r="LK172" s="247"/>
      <c r="LL172" s="247"/>
      <c r="LM172" s="247"/>
      <c r="LN172" s="247"/>
      <c r="LO172" s="247"/>
      <c r="LP172" s="247"/>
      <c r="LQ172" s="247"/>
      <c r="LR172" s="247"/>
      <c r="LS172" s="247"/>
      <c r="LT172" s="247"/>
      <c r="LU172" s="247"/>
    </row>
    <row r="173" spans="1:1027" s="248" customFormat="1" ht="15" customHeight="1">
      <c r="A173" s="410"/>
      <c r="B173" s="410"/>
      <c r="C173" s="218" t="s">
        <v>322</v>
      </c>
      <c r="D173" s="8" t="s">
        <v>12</v>
      </c>
      <c r="E173" s="389"/>
      <c r="F173" s="38" t="s">
        <v>84</v>
      </c>
      <c r="G173" s="406"/>
      <c r="H173" s="404"/>
      <c r="I173" s="38" t="s">
        <v>216</v>
      </c>
      <c r="J173" s="99" t="s">
        <v>21</v>
      </c>
      <c r="K173" s="122" t="s">
        <v>22</v>
      </c>
      <c r="L173" s="34" t="s">
        <v>76</v>
      </c>
      <c r="M173" s="246"/>
      <c r="N173" s="391"/>
      <c r="O173" s="222">
        <v>-5.0982813503599997</v>
      </c>
      <c r="P173" s="219">
        <v>-4.8458843495199995</v>
      </c>
      <c r="Q173" s="219">
        <v>-2.9179720464300001</v>
      </c>
      <c r="R173" s="219">
        <v>-1.7721954861110001</v>
      </c>
      <c r="S173" s="219">
        <v>-2.6626270788400004</v>
      </c>
      <c r="T173" s="219">
        <v>-3.0387770110000001</v>
      </c>
      <c r="U173" s="219">
        <v>-2.5364359746660003</v>
      </c>
      <c r="V173" s="219">
        <v>-3.1537387005700004</v>
      </c>
      <c r="W173" s="219">
        <v>-3.7193400328799999</v>
      </c>
      <c r="X173" s="219">
        <v>-3.8684993730199997</v>
      </c>
      <c r="Y173" s="219">
        <v>-5.15374979028</v>
      </c>
      <c r="Z173" s="219">
        <v>-4.7731894647199997</v>
      </c>
      <c r="AA173" s="219">
        <v>-3.6104913323300001</v>
      </c>
      <c r="AB173" s="219">
        <v>-3.4540380409384004</v>
      </c>
      <c r="AC173" s="219">
        <v>-4.0935148412300002</v>
      </c>
      <c r="AD173" s="219">
        <v>-4.1238801020410003</v>
      </c>
      <c r="AE173" s="219">
        <v>-4.2727949162000005</v>
      </c>
      <c r="AF173" s="219">
        <v>-4.4854745620659999</v>
      </c>
      <c r="AG173" s="219">
        <v>-3.4233826377609997</v>
      </c>
      <c r="AH173" s="219">
        <v>-1.3328079745600001</v>
      </c>
      <c r="AI173" s="219">
        <v>-3.4345769921400002</v>
      </c>
      <c r="AJ173" s="219">
        <v>-3.4408767024519999</v>
      </c>
      <c r="AK173" s="219">
        <v>-2.3016192695400002</v>
      </c>
      <c r="AL173" s="219">
        <v>-1.76544649821</v>
      </c>
      <c r="AM173" s="219">
        <v>-1.6415230412799999</v>
      </c>
      <c r="AN173" s="219">
        <v>-1.0914513265499999</v>
      </c>
      <c r="AO173" s="219">
        <v>-0.82935482710999997</v>
      </c>
      <c r="AP173" s="219">
        <v>-1.19510319253</v>
      </c>
      <c r="AQ173" s="220"/>
      <c r="AR173" s="220"/>
      <c r="AS173" s="220"/>
      <c r="AT173" s="220"/>
      <c r="AU173" s="220"/>
      <c r="AV173" s="220"/>
      <c r="AW173" s="220"/>
      <c r="AX173" s="220"/>
      <c r="AY173" s="220"/>
      <c r="AZ173" s="220"/>
      <c r="BA173" s="220"/>
      <c r="BB173" s="221"/>
      <c r="BC173" s="221"/>
      <c r="BD173" s="221"/>
      <c r="BE173" s="221"/>
      <c r="BF173" s="221"/>
      <c r="BG173" s="221"/>
      <c r="BH173" s="221"/>
      <c r="BI173" s="221"/>
      <c r="BJ173" s="221"/>
      <c r="BK173" s="221"/>
      <c r="BL173" s="221"/>
      <c r="BM173" s="221"/>
      <c r="BN173" s="221"/>
      <c r="BO173" s="221"/>
      <c r="BP173" s="221"/>
      <c r="BQ173" s="221"/>
      <c r="BR173" s="221"/>
      <c r="BS173" s="221"/>
      <c r="BT173" s="221"/>
      <c r="BU173" s="221"/>
      <c r="BV173" s="221"/>
      <c r="BW173" s="221"/>
      <c r="BX173" s="247"/>
      <c r="BY173" s="247"/>
      <c r="BZ173" s="247"/>
      <c r="CA173" s="247"/>
      <c r="CB173" s="247"/>
      <c r="CC173" s="247"/>
      <c r="CD173" s="247"/>
      <c r="CE173" s="247"/>
      <c r="CF173" s="247"/>
      <c r="CG173" s="247"/>
      <c r="CH173" s="247"/>
      <c r="CI173" s="247"/>
      <c r="CJ173" s="247"/>
      <c r="CK173" s="247"/>
      <c r="CL173" s="247"/>
      <c r="CM173" s="247"/>
      <c r="CN173" s="247"/>
      <c r="CO173" s="247"/>
      <c r="CP173" s="247"/>
      <c r="CQ173" s="247"/>
      <c r="CR173" s="247"/>
      <c r="CS173" s="247"/>
      <c r="CT173" s="247"/>
      <c r="CU173" s="247"/>
      <c r="CV173" s="247"/>
      <c r="CW173" s="247"/>
      <c r="CX173" s="247"/>
      <c r="CY173" s="247"/>
      <c r="CZ173" s="247"/>
      <c r="DA173" s="247"/>
      <c r="DB173" s="247"/>
      <c r="DC173" s="247"/>
      <c r="DD173" s="247"/>
      <c r="DE173" s="247"/>
      <c r="DF173" s="247"/>
      <c r="DG173" s="247"/>
      <c r="DH173" s="247"/>
      <c r="DI173" s="247"/>
      <c r="DJ173" s="247"/>
      <c r="DK173" s="247"/>
      <c r="DL173" s="247"/>
      <c r="DM173" s="247"/>
      <c r="DN173" s="247"/>
      <c r="DO173" s="247"/>
      <c r="DP173" s="247"/>
      <c r="DQ173" s="247"/>
      <c r="DR173" s="247"/>
      <c r="DS173" s="247"/>
      <c r="DT173" s="247"/>
      <c r="DU173" s="247"/>
      <c r="DV173" s="247"/>
      <c r="DW173" s="247"/>
      <c r="DX173" s="247"/>
      <c r="DY173" s="247"/>
      <c r="DZ173" s="247"/>
      <c r="EA173" s="247"/>
      <c r="EB173" s="247"/>
      <c r="EC173" s="247"/>
      <c r="ED173" s="247"/>
      <c r="EE173" s="247"/>
      <c r="EF173" s="247"/>
      <c r="EG173" s="247"/>
      <c r="EH173" s="247"/>
      <c r="EI173" s="247"/>
      <c r="EJ173" s="247"/>
      <c r="EK173" s="247"/>
      <c r="EL173" s="247"/>
      <c r="EM173" s="247"/>
      <c r="EN173" s="247"/>
      <c r="EO173" s="247"/>
      <c r="EP173" s="247"/>
      <c r="EQ173" s="247"/>
      <c r="ER173" s="247"/>
      <c r="ES173" s="247"/>
      <c r="ET173" s="247"/>
      <c r="EU173" s="247"/>
      <c r="EV173" s="247"/>
      <c r="EW173" s="247"/>
      <c r="EX173" s="247"/>
      <c r="EY173" s="247"/>
      <c r="EZ173" s="247"/>
      <c r="FA173" s="247"/>
      <c r="FB173" s="247"/>
      <c r="FC173" s="247"/>
      <c r="FD173" s="247"/>
      <c r="FE173" s="247"/>
      <c r="FF173" s="247"/>
      <c r="FG173" s="247"/>
      <c r="FH173" s="247"/>
      <c r="FI173" s="247"/>
      <c r="FJ173" s="247"/>
      <c r="FK173" s="247"/>
      <c r="FL173" s="247"/>
      <c r="FM173" s="247"/>
      <c r="FN173" s="247"/>
      <c r="FO173" s="247"/>
      <c r="FP173" s="247"/>
      <c r="FQ173" s="247"/>
      <c r="FR173" s="247"/>
      <c r="FS173" s="247"/>
      <c r="FT173" s="247"/>
      <c r="FU173" s="247"/>
      <c r="FV173" s="247"/>
      <c r="FW173" s="247"/>
      <c r="FX173" s="247"/>
      <c r="FY173" s="247"/>
      <c r="FZ173" s="247"/>
      <c r="GA173" s="247"/>
      <c r="GB173" s="247"/>
      <c r="GC173" s="247"/>
      <c r="GD173" s="247"/>
      <c r="GE173" s="247"/>
      <c r="GF173" s="247"/>
      <c r="GG173" s="247"/>
      <c r="GH173" s="247"/>
      <c r="GI173" s="247"/>
      <c r="GJ173" s="247"/>
      <c r="GK173" s="247"/>
      <c r="GL173" s="247"/>
      <c r="GM173" s="247"/>
      <c r="GN173" s="247"/>
      <c r="GO173" s="247"/>
      <c r="GP173" s="247"/>
      <c r="GQ173" s="247"/>
      <c r="GR173" s="247"/>
      <c r="GS173" s="247"/>
      <c r="GT173" s="247"/>
      <c r="GU173" s="247"/>
      <c r="GV173" s="247"/>
      <c r="GW173" s="247"/>
      <c r="GX173" s="247"/>
      <c r="GY173" s="247"/>
      <c r="GZ173" s="247"/>
      <c r="HA173" s="247"/>
      <c r="HB173" s="247"/>
      <c r="HC173" s="247"/>
      <c r="HD173" s="247"/>
      <c r="HE173" s="247"/>
      <c r="HF173" s="247"/>
      <c r="HG173" s="247"/>
      <c r="HH173" s="247"/>
      <c r="HI173" s="247"/>
      <c r="HJ173" s="247"/>
      <c r="HK173" s="247"/>
      <c r="HL173" s="247"/>
      <c r="HM173" s="247"/>
      <c r="HN173" s="247"/>
      <c r="HO173" s="247"/>
      <c r="HP173" s="247"/>
      <c r="HQ173" s="247"/>
      <c r="HR173" s="247"/>
      <c r="HS173" s="247"/>
      <c r="HT173" s="247"/>
      <c r="HU173" s="247"/>
      <c r="HV173" s="247"/>
      <c r="HW173" s="247"/>
      <c r="HX173" s="247"/>
      <c r="HY173" s="247"/>
      <c r="HZ173" s="247"/>
      <c r="IA173" s="247"/>
      <c r="IB173" s="247"/>
      <c r="IC173" s="247"/>
      <c r="ID173" s="247"/>
      <c r="IE173" s="247"/>
      <c r="IF173" s="247"/>
      <c r="IG173" s="247"/>
      <c r="IH173" s="247"/>
      <c r="II173" s="247"/>
      <c r="IJ173" s="247"/>
      <c r="IK173" s="247"/>
      <c r="IL173" s="247"/>
      <c r="IM173" s="247"/>
      <c r="IN173" s="247"/>
      <c r="IO173" s="247"/>
      <c r="IP173" s="247"/>
      <c r="IQ173" s="247"/>
      <c r="IR173" s="247"/>
      <c r="IS173" s="247"/>
      <c r="IT173" s="247"/>
      <c r="IU173" s="247"/>
      <c r="IV173" s="247"/>
      <c r="IW173" s="247"/>
      <c r="IX173" s="247"/>
      <c r="IY173" s="247"/>
      <c r="IZ173" s="247"/>
      <c r="JA173" s="247"/>
      <c r="JB173" s="247"/>
      <c r="JC173" s="247"/>
      <c r="JD173" s="247"/>
      <c r="JE173" s="247"/>
      <c r="JF173" s="247"/>
      <c r="JG173" s="247"/>
      <c r="JH173" s="247"/>
      <c r="JI173" s="247"/>
      <c r="JJ173" s="247"/>
      <c r="JK173" s="247"/>
      <c r="JL173" s="247"/>
      <c r="JM173" s="247"/>
      <c r="JN173" s="247"/>
      <c r="JO173" s="247"/>
      <c r="JP173" s="247"/>
      <c r="JQ173" s="247"/>
      <c r="JR173" s="247"/>
      <c r="JS173" s="247"/>
      <c r="JT173" s="247"/>
      <c r="JU173" s="247"/>
      <c r="JV173" s="247"/>
      <c r="JW173" s="247"/>
      <c r="JX173" s="247"/>
      <c r="JY173" s="247"/>
      <c r="JZ173" s="247"/>
      <c r="KA173" s="247"/>
      <c r="KB173" s="247"/>
      <c r="KC173" s="247"/>
      <c r="KD173" s="247"/>
      <c r="KE173" s="247"/>
      <c r="KF173" s="247"/>
      <c r="KG173" s="247"/>
      <c r="KH173" s="247"/>
      <c r="KI173" s="247"/>
      <c r="KJ173" s="247"/>
      <c r="KK173" s="247"/>
      <c r="KL173" s="247"/>
      <c r="KM173" s="247"/>
      <c r="KN173" s="247"/>
      <c r="KO173" s="247"/>
      <c r="KP173" s="247"/>
      <c r="KQ173" s="247"/>
      <c r="KR173" s="247"/>
      <c r="KS173" s="247"/>
      <c r="KT173" s="247"/>
      <c r="KU173" s="247"/>
      <c r="KV173" s="247"/>
      <c r="KW173" s="247"/>
      <c r="KX173" s="247"/>
      <c r="KY173" s="247"/>
      <c r="KZ173" s="247"/>
      <c r="LA173" s="247"/>
      <c r="LB173" s="247"/>
      <c r="LC173" s="247"/>
      <c r="LD173" s="247"/>
      <c r="LE173" s="247"/>
      <c r="LF173" s="247"/>
      <c r="LG173" s="247"/>
      <c r="LH173" s="247"/>
      <c r="LI173" s="247"/>
      <c r="LJ173" s="247"/>
      <c r="LK173" s="247"/>
      <c r="LL173" s="247"/>
      <c r="LM173" s="247"/>
      <c r="LN173" s="247"/>
      <c r="LO173" s="247"/>
      <c r="LP173" s="247"/>
      <c r="LQ173" s="247"/>
      <c r="LR173" s="247"/>
      <c r="LS173" s="247"/>
      <c r="LT173" s="247"/>
      <c r="LU173" s="247"/>
    </row>
    <row r="174" spans="1:1027" s="248" customFormat="1" ht="15" customHeight="1">
      <c r="A174" s="411"/>
      <c r="B174" s="411"/>
      <c r="C174" s="218" t="s">
        <v>323</v>
      </c>
      <c r="D174" s="8" t="s">
        <v>12</v>
      </c>
      <c r="E174" s="384"/>
      <c r="F174" s="38" t="s">
        <v>84</v>
      </c>
      <c r="G174" s="341"/>
      <c r="H174" s="405"/>
      <c r="I174" s="38" t="s">
        <v>216</v>
      </c>
      <c r="J174" s="99" t="s">
        <v>21</v>
      </c>
      <c r="K174" s="122" t="s">
        <v>22</v>
      </c>
      <c r="L174" s="34" t="s">
        <v>76</v>
      </c>
      <c r="M174" s="246"/>
      <c r="N174" s="392"/>
      <c r="O174" s="222"/>
      <c r="P174" s="219"/>
      <c r="Q174" s="219"/>
      <c r="R174" s="219"/>
      <c r="S174" s="219">
        <v>3.4736666666750002</v>
      </c>
      <c r="T174" s="219">
        <v>3.915025</v>
      </c>
      <c r="U174" s="219">
        <v>3.0569379999749997</v>
      </c>
      <c r="V174" s="219">
        <v>2.4177203333299997</v>
      </c>
      <c r="W174" s="219">
        <v>1.9384569999949999</v>
      </c>
      <c r="X174" s="219">
        <v>1.5765296666749999</v>
      </c>
      <c r="Y174" s="219">
        <v>1.3010726666749999</v>
      </c>
      <c r="Z174" s="219">
        <v>1.089632666675</v>
      </c>
      <c r="AA174" s="219">
        <v>0.92589866665500009</v>
      </c>
      <c r="AB174" s="219">
        <v>0.79785399999499995</v>
      </c>
      <c r="AC174" s="219">
        <v>0.69681733332999996</v>
      </c>
      <c r="AD174" s="219">
        <v>0.61630966665499998</v>
      </c>
      <c r="AE174" s="219">
        <v>0.55154333332999994</v>
      </c>
      <c r="AF174" s="219">
        <v>0.49894433334499999</v>
      </c>
      <c r="AG174" s="219">
        <v>0.45590066667500001</v>
      </c>
      <c r="AH174" s="219">
        <v>0.42034033333000004</v>
      </c>
      <c r="AI174" s="219">
        <v>0.39077933333750003</v>
      </c>
      <c r="AJ174" s="219">
        <v>0.36601466666999999</v>
      </c>
      <c r="AK174" s="219">
        <v>0.34517233333000003</v>
      </c>
      <c r="AL174" s="219">
        <v>0.3275296666675</v>
      </c>
      <c r="AM174" s="219">
        <v>0.312493333333</v>
      </c>
      <c r="AN174" s="219">
        <v>0.29965833333249997</v>
      </c>
      <c r="AO174" s="219">
        <v>0.28866766666550003</v>
      </c>
      <c r="AP174" s="219">
        <v>0.27923433333300002</v>
      </c>
      <c r="AQ174" s="220"/>
      <c r="AR174" s="220"/>
      <c r="AS174" s="220"/>
      <c r="AT174" s="220"/>
      <c r="AU174" s="220"/>
      <c r="AV174" s="220"/>
      <c r="AW174" s="220"/>
      <c r="AX174" s="220"/>
      <c r="AY174" s="220"/>
      <c r="AZ174" s="220"/>
      <c r="BA174" s="220"/>
      <c r="BB174" s="221"/>
      <c r="BC174" s="221"/>
      <c r="BD174" s="221"/>
      <c r="BE174" s="221"/>
      <c r="BF174" s="221"/>
      <c r="BG174" s="221"/>
      <c r="BH174" s="221"/>
      <c r="BI174" s="221"/>
      <c r="BJ174" s="221"/>
      <c r="BK174" s="221"/>
      <c r="BL174" s="221"/>
      <c r="BM174" s="221"/>
      <c r="BN174" s="221"/>
      <c r="BO174" s="221"/>
      <c r="BP174" s="221"/>
      <c r="BQ174" s="221"/>
      <c r="BR174" s="221"/>
      <c r="BS174" s="221"/>
      <c r="BT174" s="221"/>
      <c r="BU174" s="221"/>
      <c r="BV174" s="221"/>
      <c r="BW174" s="221"/>
      <c r="BX174" s="247"/>
      <c r="BY174" s="247"/>
      <c r="BZ174" s="247"/>
      <c r="CA174" s="247"/>
      <c r="CB174" s="247"/>
      <c r="CC174" s="247"/>
      <c r="CD174" s="247"/>
      <c r="CE174" s="247"/>
      <c r="CF174" s="247"/>
      <c r="CG174" s="247"/>
      <c r="CH174" s="247"/>
      <c r="CI174" s="247"/>
      <c r="CJ174" s="247"/>
      <c r="CK174" s="247"/>
      <c r="CL174" s="247"/>
      <c r="CM174" s="247"/>
      <c r="CN174" s="247"/>
      <c r="CO174" s="247"/>
      <c r="CP174" s="247"/>
      <c r="CQ174" s="247"/>
      <c r="CR174" s="247"/>
      <c r="CS174" s="247"/>
      <c r="CT174" s="247"/>
      <c r="CU174" s="247"/>
      <c r="CV174" s="247"/>
      <c r="CW174" s="247"/>
      <c r="CX174" s="247"/>
      <c r="CY174" s="247"/>
      <c r="CZ174" s="247"/>
      <c r="DA174" s="247"/>
      <c r="DB174" s="247"/>
      <c r="DC174" s="247"/>
      <c r="DD174" s="247"/>
      <c r="DE174" s="247"/>
      <c r="DF174" s="247"/>
      <c r="DG174" s="247"/>
      <c r="DH174" s="247"/>
      <c r="DI174" s="247"/>
      <c r="DJ174" s="247"/>
      <c r="DK174" s="247"/>
      <c r="DL174" s="247"/>
      <c r="DM174" s="247"/>
      <c r="DN174" s="247"/>
      <c r="DO174" s="247"/>
      <c r="DP174" s="247"/>
      <c r="DQ174" s="247"/>
      <c r="DR174" s="247"/>
      <c r="DS174" s="247"/>
      <c r="DT174" s="247"/>
      <c r="DU174" s="247"/>
      <c r="DV174" s="247"/>
      <c r="DW174" s="247"/>
      <c r="DX174" s="247"/>
      <c r="DY174" s="247"/>
      <c r="DZ174" s="247"/>
      <c r="EA174" s="247"/>
      <c r="EB174" s="247"/>
      <c r="EC174" s="247"/>
      <c r="ED174" s="247"/>
      <c r="EE174" s="247"/>
      <c r="EF174" s="247"/>
      <c r="EG174" s="247"/>
      <c r="EH174" s="247"/>
      <c r="EI174" s="247"/>
      <c r="EJ174" s="247"/>
      <c r="EK174" s="247"/>
      <c r="EL174" s="247"/>
      <c r="EM174" s="247"/>
      <c r="EN174" s="247"/>
      <c r="EO174" s="247"/>
      <c r="EP174" s="247"/>
      <c r="EQ174" s="247"/>
      <c r="ER174" s="247"/>
      <c r="ES174" s="247"/>
      <c r="ET174" s="247"/>
      <c r="EU174" s="247"/>
      <c r="EV174" s="247"/>
      <c r="EW174" s="247"/>
      <c r="EX174" s="247"/>
      <c r="EY174" s="247"/>
      <c r="EZ174" s="247"/>
      <c r="FA174" s="247"/>
      <c r="FB174" s="247"/>
      <c r="FC174" s="247"/>
      <c r="FD174" s="247"/>
      <c r="FE174" s="247"/>
      <c r="FF174" s="247"/>
      <c r="FG174" s="247"/>
      <c r="FH174" s="247"/>
      <c r="FI174" s="247"/>
      <c r="FJ174" s="247"/>
      <c r="FK174" s="247"/>
      <c r="FL174" s="247"/>
      <c r="FM174" s="247"/>
      <c r="FN174" s="247"/>
      <c r="FO174" s="247"/>
      <c r="FP174" s="247"/>
      <c r="FQ174" s="247"/>
      <c r="FR174" s="247"/>
      <c r="FS174" s="247"/>
      <c r="FT174" s="247"/>
      <c r="FU174" s="247"/>
      <c r="FV174" s="247"/>
      <c r="FW174" s="247"/>
      <c r="FX174" s="247"/>
      <c r="FY174" s="247"/>
      <c r="FZ174" s="247"/>
      <c r="GA174" s="247"/>
      <c r="GB174" s="247"/>
      <c r="GC174" s="247"/>
      <c r="GD174" s="247"/>
      <c r="GE174" s="247"/>
      <c r="GF174" s="247"/>
      <c r="GG174" s="247"/>
      <c r="GH174" s="247"/>
      <c r="GI174" s="247"/>
      <c r="GJ174" s="247"/>
      <c r="GK174" s="247"/>
      <c r="GL174" s="247"/>
      <c r="GM174" s="247"/>
      <c r="GN174" s="247"/>
      <c r="GO174" s="247"/>
      <c r="GP174" s="247"/>
      <c r="GQ174" s="247"/>
      <c r="GR174" s="247"/>
      <c r="GS174" s="247"/>
      <c r="GT174" s="247"/>
      <c r="GU174" s="247"/>
      <c r="GV174" s="247"/>
      <c r="GW174" s="247"/>
      <c r="GX174" s="247"/>
      <c r="GY174" s="247"/>
      <c r="GZ174" s="247"/>
      <c r="HA174" s="247"/>
      <c r="HB174" s="247"/>
      <c r="HC174" s="247"/>
      <c r="HD174" s="247"/>
      <c r="HE174" s="247"/>
      <c r="HF174" s="247"/>
      <c r="HG174" s="247"/>
      <c r="HH174" s="247"/>
      <c r="HI174" s="247"/>
      <c r="HJ174" s="247"/>
      <c r="HK174" s="247"/>
      <c r="HL174" s="247"/>
      <c r="HM174" s="247"/>
      <c r="HN174" s="247"/>
      <c r="HO174" s="247"/>
      <c r="HP174" s="247"/>
      <c r="HQ174" s="247"/>
      <c r="HR174" s="247"/>
      <c r="HS174" s="247"/>
      <c r="HT174" s="247"/>
      <c r="HU174" s="247"/>
      <c r="HV174" s="247"/>
      <c r="HW174" s="247"/>
      <c r="HX174" s="247"/>
      <c r="HY174" s="247"/>
      <c r="HZ174" s="247"/>
      <c r="IA174" s="247"/>
      <c r="IB174" s="247"/>
      <c r="IC174" s="247"/>
      <c r="ID174" s="247"/>
      <c r="IE174" s="247"/>
      <c r="IF174" s="247"/>
      <c r="IG174" s="247"/>
      <c r="IH174" s="247"/>
      <c r="II174" s="247"/>
      <c r="IJ174" s="247"/>
      <c r="IK174" s="247"/>
      <c r="IL174" s="247"/>
      <c r="IM174" s="247"/>
      <c r="IN174" s="247"/>
      <c r="IO174" s="247"/>
      <c r="IP174" s="247"/>
      <c r="IQ174" s="247"/>
      <c r="IR174" s="247"/>
      <c r="IS174" s="247"/>
      <c r="IT174" s="247"/>
      <c r="IU174" s="247"/>
      <c r="IV174" s="247"/>
      <c r="IW174" s="247"/>
      <c r="IX174" s="247"/>
      <c r="IY174" s="247"/>
      <c r="IZ174" s="247"/>
      <c r="JA174" s="247"/>
      <c r="JB174" s="247"/>
      <c r="JC174" s="247"/>
      <c r="JD174" s="247"/>
      <c r="JE174" s="247"/>
      <c r="JF174" s="247"/>
      <c r="JG174" s="247"/>
      <c r="JH174" s="247"/>
      <c r="JI174" s="247"/>
      <c r="JJ174" s="247"/>
      <c r="JK174" s="247"/>
      <c r="JL174" s="247"/>
      <c r="JM174" s="247"/>
      <c r="JN174" s="247"/>
      <c r="JO174" s="247"/>
      <c r="JP174" s="247"/>
      <c r="JQ174" s="247"/>
      <c r="JR174" s="247"/>
      <c r="JS174" s="247"/>
      <c r="JT174" s="247"/>
      <c r="JU174" s="247"/>
      <c r="JV174" s="247"/>
      <c r="JW174" s="247"/>
      <c r="JX174" s="247"/>
      <c r="JY174" s="247"/>
      <c r="JZ174" s="247"/>
      <c r="KA174" s="247"/>
      <c r="KB174" s="247"/>
      <c r="KC174" s="247"/>
      <c r="KD174" s="247"/>
      <c r="KE174" s="247"/>
      <c r="KF174" s="247"/>
      <c r="KG174" s="247"/>
      <c r="KH174" s="247"/>
      <c r="KI174" s="247"/>
      <c r="KJ174" s="247"/>
      <c r="KK174" s="247"/>
      <c r="KL174" s="247"/>
      <c r="KM174" s="247"/>
      <c r="KN174" s="247"/>
      <c r="KO174" s="247"/>
      <c r="KP174" s="247"/>
      <c r="KQ174" s="247"/>
      <c r="KR174" s="247"/>
      <c r="KS174" s="247"/>
      <c r="KT174" s="247"/>
      <c r="KU174" s="247"/>
      <c r="KV174" s="247"/>
      <c r="KW174" s="247"/>
      <c r="KX174" s="247"/>
      <c r="KY174" s="247"/>
      <c r="KZ174" s="247"/>
      <c r="LA174" s="247"/>
      <c r="LB174" s="247"/>
      <c r="LC174" s="247"/>
      <c r="LD174" s="247"/>
      <c r="LE174" s="247"/>
      <c r="LF174" s="247"/>
      <c r="LG174" s="247"/>
      <c r="LH174" s="247"/>
      <c r="LI174" s="247"/>
      <c r="LJ174" s="247"/>
      <c r="LK174" s="247"/>
      <c r="LL174" s="247"/>
      <c r="LM174" s="247"/>
      <c r="LN174" s="247"/>
      <c r="LO174" s="247"/>
      <c r="LP174" s="247"/>
      <c r="LQ174" s="247"/>
      <c r="LR174" s="247"/>
      <c r="LS174" s="247"/>
      <c r="LT174" s="247"/>
      <c r="LU174" s="247"/>
    </row>
    <row r="175" spans="1:1027" s="30" customFormat="1">
      <c r="A175" s="209"/>
      <c r="B175" s="209"/>
      <c r="C175" s="210"/>
      <c r="D175" s="26"/>
      <c r="E175" s="26"/>
      <c r="F175" s="28"/>
      <c r="G175" s="28"/>
      <c r="H175" s="264"/>
      <c r="I175" s="28"/>
      <c r="J175" s="29"/>
      <c r="K175" s="29"/>
      <c r="L175" s="29"/>
      <c r="M175" s="169"/>
      <c r="N175" s="211"/>
      <c r="O175" s="186"/>
      <c r="P175" s="73"/>
      <c r="Q175" s="73"/>
      <c r="R175" s="73"/>
      <c r="S175" s="73"/>
      <c r="T175" s="73"/>
      <c r="U175" s="73"/>
      <c r="V175" s="73"/>
      <c r="W175" s="73"/>
      <c r="X175" s="73"/>
      <c r="Y175" s="73"/>
      <c r="Z175" s="73"/>
      <c r="AA175" s="73"/>
      <c r="AB175" s="73"/>
      <c r="AC175" s="73"/>
      <c r="AD175" s="73"/>
      <c r="AE175" s="73"/>
      <c r="AF175" s="73"/>
      <c r="AG175" s="73"/>
      <c r="AH175" s="73"/>
      <c r="AI175" s="73"/>
      <c r="AJ175" s="73"/>
      <c r="AK175" s="73"/>
      <c r="AL175" s="73"/>
      <c r="AM175" s="73"/>
      <c r="AN175" s="73"/>
      <c r="AO175" s="73"/>
      <c r="AP175" s="73"/>
      <c r="AQ175" s="73"/>
      <c r="AR175" s="73"/>
      <c r="AS175" s="73"/>
      <c r="AT175" s="73"/>
      <c r="AU175" s="73"/>
      <c r="AV175" s="73"/>
      <c r="AW175" s="73"/>
      <c r="AX175" s="73"/>
      <c r="AY175" s="73"/>
      <c r="AZ175" s="73"/>
      <c r="BA175" s="73"/>
      <c r="BB175" s="29"/>
      <c r="BC175" s="29"/>
      <c r="BD175" s="29"/>
      <c r="BE175" s="29"/>
      <c r="BF175" s="29"/>
      <c r="BG175" s="29"/>
      <c r="BH175" s="29"/>
      <c r="BI175" s="29"/>
      <c r="BJ175" s="29"/>
      <c r="BK175" s="29"/>
      <c r="BL175" s="29"/>
      <c r="BM175" s="29"/>
      <c r="BN175" s="29"/>
      <c r="BO175" s="29"/>
      <c r="BP175" s="29"/>
      <c r="BQ175" s="29"/>
      <c r="BR175" s="29"/>
      <c r="BS175" s="29"/>
      <c r="BT175" s="29"/>
      <c r="BU175" s="29"/>
      <c r="BV175" s="29"/>
      <c r="BW175" s="29"/>
      <c r="BX175" s="158"/>
      <c r="BY175" s="158"/>
      <c r="BZ175" s="158"/>
      <c r="CA175" s="158"/>
      <c r="CB175" s="158"/>
      <c r="CC175" s="158"/>
      <c r="CD175" s="158"/>
      <c r="CE175" s="154"/>
      <c r="CF175" s="154"/>
      <c r="CG175" s="154"/>
      <c r="CH175" s="154"/>
      <c r="CI175" s="154"/>
      <c r="CJ175" s="154"/>
      <c r="CK175" s="154"/>
      <c r="CL175" s="154"/>
      <c r="CM175" s="154"/>
      <c r="CN175" s="154"/>
      <c r="CO175" s="154"/>
      <c r="CP175" s="154"/>
      <c r="CQ175" s="154"/>
      <c r="CR175" s="154"/>
      <c r="CS175" s="154"/>
      <c r="CT175" s="154"/>
      <c r="CU175" s="154"/>
      <c r="CV175" s="154"/>
      <c r="CW175" s="154"/>
      <c r="CX175" s="154"/>
      <c r="CY175" s="154"/>
      <c r="CZ175" s="154"/>
      <c r="DA175" s="154"/>
      <c r="DB175" s="154"/>
      <c r="DC175" s="154"/>
      <c r="DD175" s="154"/>
      <c r="DE175" s="154"/>
      <c r="DF175" s="154"/>
      <c r="DG175" s="154"/>
      <c r="DH175" s="154"/>
      <c r="DI175" s="154"/>
      <c r="DJ175" s="154"/>
      <c r="DK175" s="154"/>
      <c r="DL175" s="154"/>
      <c r="DM175" s="154"/>
      <c r="DN175" s="154"/>
      <c r="DO175" s="154"/>
      <c r="DP175" s="154"/>
      <c r="DQ175" s="154"/>
      <c r="DR175" s="154"/>
      <c r="DS175" s="154"/>
      <c r="DT175" s="154"/>
      <c r="DU175" s="154"/>
      <c r="DV175" s="154"/>
      <c r="DW175" s="154"/>
      <c r="DX175" s="154"/>
      <c r="DY175" s="154"/>
      <c r="DZ175" s="154"/>
      <c r="EA175" s="154"/>
      <c r="EB175" s="154"/>
      <c r="EC175" s="154"/>
      <c r="ED175" s="154"/>
      <c r="EE175" s="154"/>
      <c r="EF175" s="154"/>
      <c r="EG175" s="154"/>
      <c r="EH175" s="154"/>
      <c r="EI175" s="154"/>
      <c r="EJ175" s="154"/>
      <c r="EK175" s="154"/>
      <c r="EL175" s="154"/>
      <c r="EM175" s="154"/>
      <c r="EN175" s="154"/>
      <c r="EO175" s="154"/>
      <c r="EP175" s="154"/>
      <c r="EQ175" s="154"/>
      <c r="ER175" s="154"/>
      <c r="ES175" s="154"/>
      <c r="ET175" s="154"/>
      <c r="EU175" s="154"/>
      <c r="EV175" s="154"/>
      <c r="EW175" s="154"/>
      <c r="EX175" s="154"/>
      <c r="EY175" s="154"/>
      <c r="EZ175" s="154"/>
      <c r="FA175" s="154"/>
      <c r="FB175" s="154"/>
      <c r="FC175" s="154"/>
      <c r="FD175" s="154"/>
      <c r="FE175" s="154"/>
      <c r="FF175" s="154"/>
      <c r="FG175" s="154"/>
      <c r="FH175" s="154"/>
      <c r="FI175" s="154"/>
      <c r="FJ175" s="154"/>
      <c r="FK175" s="154"/>
      <c r="FL175" s="154"/>
      <c r="FM175" s="154"/>
      <c r="FN175" s="154"/>
      <c r="FO175" s="154"/>
      <c r="FP175" s="154"/>
      <c r="FQ175" s="154"/>
      <c r="FR175" s="154"/>
      <c r="FS175" s="154"/>
      <c r="FT175" s="154"/>
      <c r="FU175" s="154"/>
      <c r="FV175" s="154"/>
      <c r="FW175" s="154"/>
      <c r="FX175" s="154"/>
      <c r="FY175" s="154"/>
      <c r="FZ175" s="154"/>
      <c r="GA175" s="154"/>
      <c r="GB175" s="154"/>
      <c r="GC175" s="154"/>
      <c r="GD175" s="154"/>
      <c r="GE175" s="154"/>
      <c r="GF175" s="154"/>
      <c r="GG175" s="154"/>
      <c r="GH175" s="154"/>
      <c r="GI175" s="154"/>
      <c r="GJ175" s="154"/>
      <c r="GK175" s="154"/>
      <c r="GL175" s="154"/>
      <c r="GM175" s="154"/>
      <c r="GN175" s="154"/>
      <c r="GO175" s="154"/>
      <c r="GP175" s="154"/>
      <c r="GQ175" s="154"/>
      <c r="GR175" s="154"/>
      <c r="GS175" s="154"/>
      <c r="GT175" s="154"/>
      <c r="GU175" s="154"/>
      <c r="GV175" s="154"/>
      <c r="GW175" s="154"/>
      <c r="GX175" s="154"/>
      <c r="GY175" s="154"/>
      <c r="GZ175" s="154"/>
      <c r="HA175" s="154"/>
      <c r="HB175" s="154"/>
      <c r="HC175" s="154"/>
      <c r="HD175" s="154"/>
      <c r="HE175" s="154"/>
      <c r="HF175" s="154"/>
      <c r="HG175" s="154"/>
      <c r="HH175" s="154"/>
      <c r="HI175" s="154"/>
      <c r="HJ175" s="154"/>
      <c r="HK175" s="154"/>
      <c r="HL175" s="154"/>
      <c r="HM175" s="154"/>
      <c r="HN175" s="154"/>
      <c r="HO175" s="154"/>
      <c r="HP175" s="154"/>
      <c r="HQ175" s="154"/>
      <c r="HR175" s="154"/>
      <c r="HS175" s="154"/>
      <c r="HT175" s="154"/>
      <c r="HU175" s="154"/>
      <c r="HV175" s="154"/>
      <c r="HW175" s="154"/>
      <c r="HX175" s="154"/>
      <c r="HY175" s="154"/>
      <c r="HZ175" s="154"/>
      <c r="IA175" s="154"/>
      <c r="IB175" s="154"/>
      <c r="IC175" s="154"/>
      <c r="ID175" s="154"/>
      <c r="IE175" s="154"/>
      <c r="IF175" s="154"/>
      <c r="IG175" s="154"/>
      <c r="IH175" s="154"/>
      <c r="II175" s="154"/>
      <c r="IJ175" s="154"/>
      <c r="IK175" s="154"/>
      <c r="IL175" s="154"/>
      <c r="IM175" s="154"/>
      <c r="IN175" s="154"/>
      <c r="IO175" s="154"/>
      <c r="IP175" s="154"/>
      <c r="IQ175" s="154"/>
      <c r="IR175" s="154"/>
      <c r="IS175" s="154"/>
      <c r="IT175" s="154"/>
      <c r="IU175" s="154"/>
      <c r="IV175" s="154"/>
      <c r="IW175" s="154"/>
      <c r="IX175" s="154"/>
      <c r="IY175" s="154"/>
      <c r="IZ175" s="154"/>
      <c r="JA175" s="154"/>
      <c r="JB175" s="154"/>
      <c r="JC175" s="154"/>
      <c r="JD175" s="154"/>
      <c r="JE175" s="154"/>
      <c r="JF175" s="154"/>
      <c r="JG175" s="154"/>
      <c r="JH175" s="154"/>
      <c r="JI175" s="154"/>
      <c r="JJ175" s="154"/>
      <c r="JK175" s="154"/>
      <c r="JL175" s="154"/>
      <c r="JM175" s="154"/>
      <c r="JN175" s="154"/>
      <c r="JO175" s="154"/>
      <c r="JP175" s="154"/>
      <c r="JQ175" s="154"/>
      <c r="JR175" s="154"/>
      <c r="JS175" s="154"/>
      <c r="JT175" s="154"/>
      <c r="JU175" s="154"/>
      <c r="JV175" s="154"/>
      <c r="JW175" s="154"/>
      <c r="JX175" s="154"/>
      <c r="JY175" s="154"/>
      <c r="JZ175" s="154"/>
      <c r="KA175" s="154"/>
      <c r="KB175" s="154"/>
      <c r="KC175" s="154"/>
      <c r="KD175" s="154"/>
      <c r="KE175" s="154"/>
      <c r="KF175" s="154"/>
      <c r="KG175" s="154"/>
      <c r="KH175" s="154"/>
      <c r="KI175" s="154"/>
      <c r="KJ175" s="154"/>
      <c r="KK175" s="154"/>
      <c r="KL175" s="154"/>
      <c r="KM175" s="154"/>
      <c r="KN175" s="154"/>
      <c r="KO175" s="154"/>
      <c r="KP175" s="154"/>
      <c r="KQ175" s="154"/>
      <c r="KR175" s="154"/>
      <c r="KS175" s="154"/>
      <c r="KT175" s="154"/>
      <c r="KU175" s="154"/>
      <c r="KV175" s="154"/>
      <c r="KW175" s="154"/>
      <c r="KX175" s="154"/>
      <c r="KY175" s="154"/>
      <c r="KZ175" s="154"/>
      <c r="LA175" s="154"/>
      <c r="LB175" s="154"/>
      <c r="LC175" s="154"/>
      <c r="LD175" s="154"/>
      <c r="LE175" s="154"/>
      <c r="LF175" s="154"/>
      <c r="LG175" s="154"/>
      <c r="LH175" s="154"/>
      <c r="LI175" s="154"/>
      <c r="LJ175" s="154"/>
      <c r="LK175" s="154"/>
      <c r="LL175" s="154"/>
      <c r="LM175" s="154"/>
      <c r="LN175" s="154"/>
      <c r="LO175" s="154"/>
      <c r="LP175" s="154"/>
      <c r="LQ175" s="154"/>
      <c r="LR175" s="154"/>
      <c r="LS175" s="154"/>
      <c r="LT175" s="154"/>
      <c r="LU175" s="154"/>
    </row>
    <row r="176" spans="1:1027" ht="12.75" customHeight="1">
      <c r="A176" s="348" t="s">
        <v>68</v>
      </c>
      <c r="B176" s="397" t="s">
        <v>63</v>
      </c>
      <c r="C176" s="345" t="s">
        <v>57</v>
      </c>
      <c r="D176" s="9" t="s">
        <v>12</v>
      </c>
      <c r="E176" s="9" t="s">
        <v>19</v>
      </c>
      <c r="F176" s="21" t="s">
        <v>20</v>
      </c>
      <c r="G176" s="329" t="s">
        <v>73</v>
      </c>
      <c r="H176" s="334" t="s">
        <v>334</v>
      </c>
      <c r="I176" s="10" t="s">
        <v>216</v>
      </c>
      <c r="J176" s="241" t="s">
        <v>21</v>
      </c>
      <c r="K176" s="22" t="s">
        <v>22</v>
      </c>
      <c r="L176" s="241" t="s">
        <v>76</v>
      </c>
      <c r="M176" s="171"/>
      <c r="N176" s="323"/>
      <c r="O176" s="181">
        <v>144.39960949263201</v>
      </c>
      <c r="P176" s="64">
        <v>153.72110176766799</v>
      </c>
      <c r="Q176" s="64">
        <v>144.73255050482001</v>
      </c>
      <c r="R176" s="64">
        <v>138.79637736794999</v>
      </c>
      <c r="S176" s="64">
        <v>140.022719053402</v>
      </c>
      <c r="T176" s="64">
        <v>141.83604532742399</v>
      </c>
      <c r="U176" s="64">
        <v>144.07916149571099</v>
      </c>
      <c r="V176" s="64">
        <v>143.01050208836801</v>
      </c>
      <c r="W176" s="64">
        <v>136.77363504326999</v>
      </c>
      <c r="X176" s="64">
        <v>130.42635248087899</v>
      </c>
      <c r="Y176" s="64">
        <v>126.541741225412</v>
      </c>
      <c r="Z176" s="64">
        <v>126.741660395686</v>
      </c>
      <c r="AA176" s="64">
        <v>122.807851216957</v>
      </c>
      <c r="AB176" s="64">
        <v>121.713106491904</v>
      </c>
      <c r="AC176" s="64">
        <v>115.47994317857599</v>
      </c>
      <c r="AD176" s="64">
        <v>115.886187718697</v>
      </c>
      <c r="AE176" s="64">
        <v>113.59295441764399</v>
      </c>
      <c r="AF176" s="64">
        <v>110.47558666512001</v>
      </c>
      <c r="AG176" s="64">
        <v>105.039676639419</v>
      </c>
      <c r="AH176" s="64">
        <v>86.210473479951901</v>
      </c>
      <c r="AI176" s="64">
        <v>91.938670635175299</v>
      </c>
      <c r="AJ176" s="64">
        <v>89.345548418849702</v>
      </c>
      <c r="AK176" s="64">
        <v>85.757401817269198</v>
      </c>
      <c r="AL176" s="64">
        <v>86.008511266461795</v>
      </c>
      <c r="AM176" s="64">
        <v>83.849406431268307</v>
      </c>
      <c r="AN176" s="64">
        <v>81.890752690103099</v>
      </c>
      <c r="AO176" s="64">
        <v>79.756288529434102</v>
      </c>
      <c r="AP176" s="64">
        <v>80.878730121874398</v>
      </c>
      <c r="AQ176" s="225"/>
      <c r="AR176" s="64"/>
      <c r="AS176" s="64"/>
      <c r="AT176" s="64"/>
      <c r="AU176" s="64"/>
      <c r="AV176" s="64"/>
      <c r="AW176" s="64"/>
      <c r="AX176" s="64"/>
      <c r="AY176" s="64"/>
      <c r="AZ176" s="64"/>
      <c r="BA176" s="64"/>
      <c r="BB176" s="241"/>
      <c r="BC176" s="241"/>
      <c r="BD176" s="241"/>
      <c r="BE176" s="241"/>
      <c r="BF176" s="241"/>
      <c r="BG176" s="241"/>
      <c r="BH176" s="241"/>
      <c r="BI176" s="241"/>
      <c r="BJ176" s="241"/>
      <c r="BK176" s="241"/>
      <c r="BL176" s="241"/>
      <c r="BM176" s="241"/>
      <c r="BN176" s="241"/>
      <c r="BO176" s="241"/>
      <c r="BP176" s="241"/>
      <c r="BQ176" s="241"/>
      <c r="BR176" s="241"/>
      <c r="BS176" s="241"/>
      <c r="BT176" s="241"/>
      <c r="BU176" s="241"/>
      <c r="BV176" s="241"/>
      <c r="BW176" s="241"/>
      <c r="BX176" s="158"/>
      <c r="BY176" s="158"/>
      <c r="BZ176" s="158"/>
      <c r="CA176" s="158"/>
      <c r="CB176" s="158"/>
      <c r="CC176" s="158"/>
      <c r="CD176" s="158"/>
    </row>
    <row r="177" spans="1:1027" ht="15" customHeight="1">
      <c r="A177" s="349"/>
      <c r="B177" s="398"/>
      <c r="C177" s="346"/>
      <c r="D177" s="9" t="s">
        <v>15</v>
      </c>
      <c r="E177" s="9" t="s">
        <v>19</v>
      </c>
      <c r="F177" s="21" t="s">
        <v>20</v>
      </c>
      <c r="G177" s="330"/>
      <c r="H177" s="339"/>
      <c r="I177" s="10" t="s">
        <v>216</v>
      </c>
      <c r="J177" s="241" t="s">
        <v>21</v>
      </c>
      <c r="K177" s="22" t="s">
        <v>22</v>
      </c>
      <c r="L177" s="241" t="s">
        <v>76</v>
      </c>
      <c r="M177" s="171"/>
      <c r="N177" s="324"/>
      <c r="O177" s="181"/>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c r="AM177" s="64"/>
      <c r="AN177" s="64"/>
      <c r="AO177" s="64"/>
      <c r="AP177" s="64"/>
      <c r="AQ177" s="64">
        <v>78.638471536478207</v>
      </c>
      <c r="AR177" s="64"/>
      <c r="AS177" s="64"/>
      <c r="AT177" s="64"/>
      <c r="AU177" s="64"/>
      <c r="AV177" s="64"/>
      <c r="AW177" s="64"/>
      <c r="AX177" s="64"/>
      <c r="AY177" s="64"/>
      <c r="AZ177" s="64"/>
      <c r="BA177" s="64"/>
      <c r="BB177" s="64"/>
      <c r="BC177" s="64"/>
      <c r="BD177" s="64"/>
      <c r="BE177" s="64"/>
      <c r="BF177" s="64"/>
      <c r="BG177" s="64"/>
      <c r="BH177" s="64"/>
      <c r="BI177" s="64"/>
      <c r="BJ177" s="64"/>
      <c r="BK177" s="64"/>
      <c r="BL177" s="64"/>
      <c r="BM177" s="64"/>
      <c r="BN177" s="64"/>
      <c r="BO177" s="64"/>
      <c r="BP177" s="64"/>
      <c r="BQ177" s="64"/>
      <c r="BR177" s="64"/>
      <c r="BS177" s="64"/>
      <c r="BT177" s="64"/>
      <c r="BU177" s="64"/>
      <c r="BV177" s="64"/>
      <c r="BW177" s="64"/>
      <c r="BX177" s="159"/>
      <c r="BY177" s="159"/>
      <c r="BZ177" s="159"/>
      <c r="CA177" s="159"/>
      <c r="CB177" s="159"/>
      <c r="CC177" s="158"/>
      <c r="CD177" s="158"/>
    </row>
    <row r="178" spans="1:1027" s="70" customFormat="1" ht="15" customHeight="1">
      <c r="A178" s="349"/>
      <c r="B178" s="398"/>
      <c r="C178" s="347"/>
      <c r="D178" s="57" t="s">
        <v>15</v>
      </c>
      <c r="E178" s="57" t="s">
        <v>238</v>
      </c>
      <c r="F178" s="55" t="s">
        <v>20</v>
      </c>
      <c r="G178" s="55" t="s">
        <v>22</v>
      </c>
      <c r="H178" s="260"/>
      <c r="I178" s="55" t="s">
        <v>216</v>
      </c>
      <c r="J178" s="22" t="s">
        <v>21</v>
      </c>
      <c r="K178" s="22" t="s">
        <v>73</v>
      </c>
      <c r="L178" s="22" t="s">
        <v>76</v>
      </c>
      <c r="M178" s="244"/>
      <c r="N178" s="300"/>
      <c r="O178" s="187"/>
      <c r="P178" s="83"/>
      <c r="Q178" s="83"/>
      <c r="R178" s="83"/>
      <c r="S178" s="83"/>
      <c r="T178" s="83"/>
      <c r="U178" s="83"/>
      <c r="V178" s="83"/>
      <c r="W178" s="83"/>
      <c r="X178" s="83"/>
      <c r="Y178" s="83"/>
      <c r="Z178" s="83"/>
      <c r="AA178" s="83"/>
      <c r="AB178" s="83"/>
      <c r="AC178" s="83"/>
      <c r="AD178" s="83"/>
      <c r="AE178" s="83"/>
      <c r="AF178" s="83"/>
      <c r="AG178" s="83"/>
      <c r="AH178" s="83"/>
      <c r="AI178" s="83"/>
      <c r="AJ178" s="83">
        <v>90.205100135566042</v>
      </c>
      <c r="AK178" s="83">
        <v>85.74147207233132</v>
      </c>
      <c r="AL178" s="83">
        <v>85.51141983491749</v>
      </c>
      <c r="AM178" s="83">
        <v>84.790710069089712</v>
      </c>
      <c r="AN178" s="83">
        <v>82.403993218845628</v>
      </c>
      <c r="AO178" s="83">
        <v>79.745480803769823</v>
      </c>
      <c r="AP178" s="83">
        <v>81.138616097521989</v>
      </c>
      <c r="AQ178" s="83">
        <v>79.139818039230903</v>
      </c>
      <c r="AR178" s="83"/>
      <c r="AS178" s="83"/>
      <c r="AT178" s="83"/>
      <c r="AU178" s="83"/>
      <c r="AV178" s="83"/>
      <c r="AW178" s="83"/>
      <c r="AX178" s="83"/>
      <c r="AY178" s="83"/>
      <c r="AZ178" s="83"/>
      <c r="BA178" s="83"/>
      <c r="BB178" s="22"/>
      <c r="BC178" s="22"/>
      <c r="BD178" s="22"/>
      <c r="BE178" s="22"/>
      <c r="BF178" s="22"/>
      <c r="BG178" s="22"/>
      <c r="BH178" s="22"/>
      <c r="BI178" s="22"/>
      <c r="BJ178" s="22"/>
      <c r="BK178" s="22"/>
      <c r="BL178" s="22"/>
      <c r="BM178" s="22"/>
      <c r="BN178" s="22"/>
      <c r="BO178" s="22"/>
      <c r="BP178" s="22"/>
      <c r="BQ178" s="22"/>
      <c r="BR178" s="22"/>
      <c r="BS178" s="22"/>
      <c r="BT178" s="22"/>
      <c r="BU178" s="22"/>
      <c r="BV178" s="22"/>
      <c r="BW178" s="22"/>
      <c r="BX178" s="216"/>
      <c r="BY178" s="216"/>
      <c r="BZ178" s="216"/>
      <c r="CA178" s="216"/>
      <c r="CB178" s="216"/>
      <c r="CC178" s="216"/>
      <c r="CD178" s="216"/>
      <c r="CE178" s="69"/>
      <c r="CF178" s="69"/>
      <c r="CG178" s="69"/>
      <c r="CH178" s="69"/>
      <c r="CI178" s="69"/>
      <c r="CJ178" s="69"/>
      <c r="CK178" s="69"/>
      <c r="CL178" s="69"/>
      <c r="CM178" s="69"/>
      <c r="CN178" s="69"/>
      <c r="CO178" s="69"/>
      <c r="CP178" s="69"/>
      <c r="CQ178" s="69"/>
      <c r="CR178" s="69"/>
      <c r="CS178" s="69"/>
      <c r="CT178" s="69"/>
      <c r="CU178" s="69"/>
      <c r="CV178" s="69"/>
      <c r="CW178" s="69"/>
      <c r="CX178" s="69"/>
      <c r="CY178" s="69"/>
      <c r="CZ178" s="69"/>
      <c r="DA178" s="69"/>
      <c r="DB178" s="69"/>
      <c r="DC178" s="69"/>
      <c r="DD178" s="69"/>
      <c r="DE178" s="69"/>
      <c r="DF178" s="69"/>
      <c r="DG178" s="69"/>
      <c r="DH178" s="69"/>
      <c r="DI178" s="69"/>
      <c r="DJ178" s="69"/>
      <c r="DK178" s="69"/>
      <c r="DL178" s="69"/>
      <c r="DM178" s="69"/>
      <c r="DN178" s="69"/>
      <c r="DO178" s="69"/>
      <c r="DP178" s="69"/>
      <c r="DQ178" s="69"/>
      <c r="DR178" s="69"/>
      <c r="DS178" s="69"/>
      <c r="DT178" s="69"/>
      <c r="DU178" s="69"/>
      <c r="DV178" s="69"/>
      <c r="DW178" s="69"/>
      <c r="DX178" s="69"/>
      <c r="DY178" s="69"/>
      <c r="DZ178" s="69"/>
      <c r="EA178" s="69"/>
      <c r="EB178" s="69"/>
      <c r="EC178" s="69"/>
      <c r="ED178" s="69"/>
      <c r="EE178" s="69"/>
      <c r="EF178" s="69"/>
      <c r="EG178" s="69"/>
      <c r="EH178" s="69"/>
      <c r="EI178" s="69"/>
      <c r="EJ178" s="69"/>
      <c r="EK178" s="69"/>
      <c r="EL178" s="69"/>
      <c r="EM178" s="69"/>
      <c r="EN178" s="69"/>
      <c r="EO178" s="69"/>
      <c r="EP178" s="69"/>
      <c r="EQ178" s="69"/>
      <c r="ER178" s="69"/>
      <c r="ES178" s="69"/>
      <c r="ET178" s="69"/>
      <c r="EU178" s="69"/>
      <c r="EV178" s="69"/>
      <c r="EW178" s="69"/>
      <c r="EX178" s="69"/>
      <c r="EY178" s="69"/>
      <c r="EZ178" s="69"/>
      <c r="FA178" s="69"/>
      <c r="FB178" s="69"/>
      <c r="FC178" s="69"/>
      <c r="FD178" s="69"/>
      <c r="FE178" s="69"/>
      <c r="FF178" s="69"/>
      <c r="FG178" s="69"/>
      <c r="FH178" s="69"/>
      <c r="FI178" s="69"/>
      <c r="FJ178" s="69"/>
      <c r="FK178" s="69"/>
      <c r="FL178" s="69"/>
      <c r="FM178" s="69"/>
      <c r="FN178" s="69"/>
      <c r="FO178" s="69"/>
      <c r="FP178" s="69"/>
      <c r="FQ178" s="69"/>
      <c r="FR178" s="69"/>
      <c r="FS178" s="69"/>
      <c r="FT178" s="69"/>
      <c r="FU178" s="69"/>
      <c r="FV178" s="69"/>
      <c r="FW178" s="69"/>
      <c r="FX178" s="69"/>
      <c r="FY178" s="69"/>
      <c r="FZ178" s="69"/>
      <c r="GA178" s="69"/>
      <c r="GB178" s="69"/>
      <c r="GC178" s="69"/>
      <c r="GD178" s="69"/>
      <c r="GE178" s="69"/>
      <c r="GF178" s="69"/>
      <c r="GG178" s="69"/>
      <c r="GH178" s="69"/>
      <c r="GI178" s="69"/>
      <c r="GJ178" s="69"/>
      <c r="GK178" s="69"/>
      <c r="GL178" s="69"/>
      <c r="GM178" s="69"/>
      <c r="GN178" s="69"/>
      <c r="GO178" s="69"/>
      <c r="GP178" s="69"/>
      <c r="GQ178" s="69"/>
      <c r="GR178" s="69"/>
      <c r="GS178" s="69"/>
      <c r="GT178" s="69"/>
      <c r="GU178" s="69"/>
      <c r="GV178" s="69"/>
      <c r="GW178" s="69"/>
      <c r="GX178" s="69"/>
      <c r="GY178" s="69"/>
      <c r="GZ178" s="69"/>
      <c r="HA178" s="69"/>
      <c r="HB178" s="69"/>
      <c r="HC178" s="69"/>
      <c r="HD178" s="69"/>
      <c r="HE178" s="69"/>
      <c r="HF178" s="69"/>
      <c r="HG178" s="69"/>
      <c r="HH178" s="69"/>
      <c r="HI178" s="69"/>
      <c r="HJ178" s="69"/>
      <c r="HK178" s="69"/>
      <c r="HL178" s="69"/>
      <c r="HM178" s="69"/>
      <c r="HN178" s="69"/>
      <c r="HO178" s="69"/>
      <c r="HP178" s="69"/>
      <c r="HQ178" s="69"/>
      <c r="HR178" s="69"/>
      <c r="HS178" s="69"/>
      <c r="HT178" s="69"/>
      <c r="HU178" s="69"/>
      <c r="HV178" s="69"/>
      <c r="HW178" s="69"/>
      <c r="HX178" s="69"/>
      <c r="HY178" s="69"/>
      <c r="HZ178" s="69"/>
      <c r="IA178" s="69"/>
      <c r="IB178" s="69"/>
      <c r="IC178" s="69"/>
      <c r="ID178" s="69"/>
      <c r="IE178" s="69"/>
      <c r="IF178" s="69"/>
      <c r="IG178" s="69"/>
      <c r="IH178" s="69"/>
      <c r="II178" s="69"/>
      <c r="IJ178" s="69"/>
      <c r="IK178" s="69"/>
      <c r="IL178" s="69"/>
      <c r="IM178" s="69"/>
      <c r="IN178" s="69"/>
      <c r="IO178" s="69"/>
      <c r="IP178" s="69"/>
      <c r="IQ178" s="69"/>
      <c r="IR178" s="69"/>
      <c r="IS178" s="69"/>
      <c r="IT178" s="69"/>
      <c r="IU178" s="69"/>
      <c r="IV178" s="69"/>
      <c r="IW178" s="69"/>
      <c r="IX178" s="69"/>
      <c r="IY178" s="69"/>
      <c r="IZ178" s="69"/>
      <c r="JA178" s="69"/>
      <c r="JB178" s="69"/>
      <c r="JC178" s="69"/>
      <c r="JD178" s="69"/>
      <c r="JE178" s="69"/>
      <c r="JF178" s="69"/>
      <c r="JG178" s="69"/>
      <c r="JH178" s="69"/>
      <c r="JI178" s="69"/>
      <c r="JJ178" s="69"/>
      <c r="JK178" s="69"/>
      <c r="JL178" s="69"/>
      <c r="JM178" s="69"/>
      <c r="JN178" s="69"/>
      <c r="JO178" s="69"/>
      <c r="JP178" s="69"/>
      <c r="JQ178" s="69"/>
      <c r="JR178" s="69"/>
      <c r="JS178" s="69"/>
      <c r="JT178" s="69"/>
      <c r="JU178" s="69"/>
      <c r="JV178" s="69"/>
      <c r="JW178" s="69"/>
      <c r="JX178" s="69"/>
      <c r="JY178" s="69"/>
      <c r="JZ178" s="69"/>
      <c r="KA178" s="69"/>
      <c r="KB178" s="69"/>
      <c r="KC178" s="69"/>
      <c r="KD178" s="69"/>
      <c r="KE178" s="69"/>
      <c r="KF178" s="69"/>
      <c r="KG178" s="69"/>
      <c r="KH178" s="69"/>
      <c r="KI178" s="69"/>
      <c r="KJ178" s="69"/>
      <c r="KK178" s="69"/>
      <c r="KL178" s="69"/>
      <c r="KM178" s="69"/>
      <c r="KN178" s="69"/>
      <c r="KO178" s="69"/>
      <c r="KP178" s="69"/>
      <c r="KQ178" s="69"/>
      <c r="KR178" s="69"/>
      <c r="KS178" s="69"/>
      <c r="KT178" s="69"/>
      <c r="KU178" s="69"/>
      <c r="KV178" s="69"/>
      <c r="KW178" s="69"/>
      <c r="KX178" s="69"/>
      <c r="KY178" s="69"/>
      <c r="KZ178" s="69"/>
      <c r="LA178" s="69"/>
      <c r="LB178" s="69"/>
      <c r="LC178" s="69"/>
      <c r="LD178" s="69"/>
      <c r="LE178" s="69"/>
      <c r="LF178" s="69"/>
      <c r="LG178" s="69"/>
      <c r="LH178" s="69"/>
      <c r="LI178" s="69"/>
      <c r="LJ178" s="69"/>
      <c r="LK178" s="69"/>
      <c r="LL178" s="69"/>
      <c r="LM178" s="69"/>
      <c r="LN178" s="69"/>
      <c r="LO178" s="69"/>
      <c r="LP178" s="69"/>
      <c r="LQ178" s="69"/>
      <c r="LR178" s="69"/>
      <c r="LS178" s="69"/>
      <c r="LT178" s="69"/>
      <c r="LU178" s="69"/>
      <c r="LV178" s="69"/>
      <c r="LW178" s="69"/>
      <c r="LX178" s="69"/>
      <c r="LY178" s="69"/>
      <c r="LZ178" s="69"/>
      <c r="MA178" s="69"/>
      <c r="MB178" s="69"/>
      <c r="MC178" s="69"/>
      <c r="MD178" s="69"/>
      <c r="ME178" s="69"/>
      <c r="MF178" s="69"/>
      <c r="MG178" s="69"/>
      <c r="MH178" s="69"/>
      <c r="MI178" s="69"/>
      <c r="MJ178" s="69"/>
      <c r="MK178" s="69"/>
      <c r="ML178" s="69"/>
      <c r="MM178" s="69"/>
      <c r="MN178" s="69"/>
      <c r="MO178" s="69"/>
      <c r="MP178" s="69"/>
      <c r="MQ178" s="69"/>
      <c r="MR178" s="69"/>
      <c r="MS178" s="69"/>
      <c r="MT178" s="69"/>
      <c r="MU178" s="69"/>
      <c r="MV178" s="69"/>
      <c r="MW178" s="69"/>
      <c r="MX178" s="69"/>
      <c r="MY178" s="69"/>
      <c r="MZ178" s="69"/>
      <c r="NA178" s="69"/>
      <c r="NB178" s="69"/>
      <c r="NC178" s="69"/>
      <c r="ND178" s="69"/>
      <c r="NE178" s="69"/>
      <c r="NF178" s="69"/>
      <c r="NG178" s="69"/>
      <c r="NH178" s="69"/>
      <c r="NI178" s="69"/>
      <c r="NJ178" s="69"/>
      <c r="NK178" s="69"/>
      <c r="NL178" s="69"/>
      <c r="NM178" s="69"/>
      <c r="NN178" s="69"/>
      <c r="NO178" s="69"/>
      <c r="NP178" s="69"/>
      <c r="NQ178" s="69"/>
      <c r="NR178" s="69"/>
      <c r="NS178" s="69"/>
      <c r="NT178" s="69"/>
      <c r="NU178" s="69"/>
      <c r="NV178" s="69"/>
      <c r="NW178" s="69"/>
      <c r="NX178" s="69"/>
      <c r="NY178" s="69"/>
      <c r="NZ178" s="69"/>
      <c r="OA178" s="69"/>
      <c r="OB178" s="69"/>
      <c r="OC178" s="69"/>
      <c r="OD178" s="69"/>
      <c r="OE178" s="69"/>
      <c r="OF178" s="69"/>
      <c r="OG178" s="69"/>
      <c r="OH178" s="69"/>
      <c r="OI178" s="69"/>
      <c r="OJ178" s="69"/>
      <c r="OK178" s="69"/>
      <c r="OL178" s="69"/>
      <c r="OM178" s="69"/>
      <c r="ON178" s="69"/>
      <c r="OO178" s="69"/>
      <c r="OP178" s="69"/>
      <c r="OQ178" s="69"/>
      <c r="OR178" s="69"/>
      <c r="OS178" s="69"/>
      <c r="OT178" s="69"/>
      <c r="OU178" s="69"/>
      <c r="OV178" s="69"/>
      <c r="OW178" s="69"/>
      <c r="OX178" s="69"/>
      <c r="OY178" s="69"/>
      <c r="OZ178" s="69"/>
      <c r="PA178" s="69"/>
      <c r="PB178" s="69"/>
      <c r="PC178" s="69"/>
      <c r="PD178" s="69"/>
      <c r="PE178" s="69"/>
      <c r="PF178" s="69"/>
      <c r="PG178" s="69"/>
      <c r="PH178" s="69"/>
      <c r="PI178" s="69"/>
      <c r="PJ178" s="69"/>
      <c r="PK178" s="69"/>
      <c r="PL178" s="69"/>
      <c r="PM178" s="69"/>
      <c r="PN178" s="69"/>
      <c r="PO178" s="69"/>
      <c r="PP178" s="69"/>
      <c r="PQ178" s="69"/>
      <c r="PR178" s="69"/>
      <c r="PS178" s="69"/>
      <c r="PT178" s="69"/>
      <c r="PU178" s="69"/>
      <c r="PV178" s="69"/>
      <c r="PW178" s="69"/>
      <c r="PX178" s="69"/>
      <c r="PY178" s="69"/>
      <c r="PZ178" s="69"/>
      <c r="QA178" s="69"/>
      <c r="QB178" s="69"/>
      <c r="QC178" s="69"/>
      <c r="QD178" s="69"/>
      <c r="QE178" s="69"/>
      <c r="QF178" s="69"/>
      <c r="QG178" s="69"/>
      <c r="QH178" s="69"/>
      <c r="QI178" s="69"/>
      <c r="QJ178" s="69"/>
      <c r="QK178" s="69"/>
      <c r="QL178" s="69"/>
      <c r="QM178" s="69"/>
      <c r="QN178" s="69"/>
      <c r="QO178" s="69"/>
      <c r="QP178" s="69"/>
      <c r="QQ178" s="69"/>
      <c r="QR178" s="69"/>
      <c r="QS178" s="69"/>
      <c r="QT178" s="69"/>
      <c r="QU178" s="69"/>
      <c r="QV178" s="69"/>
      <c r="QW178" s="69"/>
      <c r="QX178" s="69"/>
      <c r="QY178" s="69"/>
      <c r="QZ178" s="69"/>
      <c r="RA178" s="69"/>
      <c r="RB178" s="69"/>
      <c r="RC178" s="69"/>
      <c r="RD178" s="69"/>
      <c r="RE178" s="69"/>
      <c r="RF178" s="69"/>
      <c r="RG178" s="69"/>
      <c r="RH178" s="69"/>
      <c r="RI178" s="69"/>
      <c r="RJ178" s="69"/>
      <c r="RK178" s="69"/>
      <c r="RL178" s="69"/>
      <c r="RM178" s="69"/>
      <c r="RN178" s="69"/>
      <c r="RO178" s="69"/>
      <c r="RP178" s="69"/>
      <c r="RQ178" s="69"/>
      <c r="RR178" s="69"/>
      <c r="RS178" s="69"/>
      <c r="RT178" s="69"/>
      <c r="RU178" s="69"/>
      <c r="RV178" s="69"/>
      <c r="RW178" s="69"/>
      <c r="RX178" s="69"/>
      <c r="RY178" s="69"/>
      <c r="RZ178" s="69"/>
      <c r="SA178" s="69"/>
      <c r="SB178" s="69"/>
      <c r="SC178" s="69"/>
      <c r="SD178" s="69"/>
      <c r="SE178" s="69"/>
      <c r="SF178" s="69"/>
      <c r="SG178" s="69"/>
      <c r="SH178" s="69"/>
      <c r="SI178" s="69"/>
      <c r="SJ178" s="69"/>
      <c r="SK178" s="69"/>
      <c r="SL178" s="69"/>
      <c r="SM178" s="69"/>
      <c r="SN178" s="69"/>
      <c r="SO178" s="69"/>
      <c r="SP178" s="69"/>
      <c r="SQ178" s="69"/>
      <c r="SR178" s="69"/>
      <c r="SS178" s="69"/>
      <c r="ST178" s="69"/>
      <c r="SU178" s="69"/>
      <c r="SV178" s="69"/>
      <c r="SW178" s="69"/>
      <c r="SX178" s="69"/>
      <c r="SY178" s="69"/>
      <c r="SZ178" s="69"/>
      <c r="TA178" s="69"/>
      <c r="TB178" s="69"/>
      <c r="TC178" s="69"/>
      <c r="TD178" s="69"/>
      <c r="TE178" s="69"/>
      <c r="TF178" s="69"/>
      <c r="TG178" s="69"/>
      <c r="TH178" s="69"/>
      <c r="TI178" s="69"/>
      <c r="TJ178" s="69"/>
      <c r="TK178" s="69"/>
      <c r="TL178" s="69"/>
      <c r="TM178" s="69"/>
      <c r="TN178" s="69"/>
      <c r="TO178" s="69"/>
      <c r="TP178" s="69"/>
      <c r="TQ178" s="69"/>
      <c r="TR178" s="69"/>
      <c r="TS178" s="69"/>
      <c r="TT178" s="69"/>
      <c r="TU178" s="69"/>
      <c r="TV178" s="69"/>
      <c r="TW178" s="69"/>
      <c r="TX178" s="69"/>
      <c r="TY178" s="69"/>
      <c r="TZ178" s="69"/>
      <c r="UA178" s="69"/>
      <c r="UB178" s="69"/>
      <c r="UC178" s="69"/>
      <c r="UD178" s="69"/>
      <c r="UE178" s="69"/>
      <c r="UF178" s="69"/>
      <c r="UG178" s="69"/>
      <c r="UH178" s="69"/>
      <c r="UI178" s="69"/>
      <c r="UJ178" s="69"/>
      <c r="UK178" s="69"/>
      <c r="UL178" s="69"/>
      <c r="UM178" s="69"/>
      <c r="UN178" s="69"/>
      <c r="UO178" s="69"/>
      <c r="UP178" s="69"/>
      <c r="UQ178" s="69"/>
      <c r="UR178" s="69"/>
      <c r="US178" s="69"/>
      <c r="UT178" s="69"/>
      <c r="UU178" s="69"/>
      <c r="UV178" s="69"/>
      <c r="UW178" s="69"/>
      <c r="UX178" s="69"/>
      <c r="UY178" s="69"/>
      <c r="UZ178" s="69"/>
      <c r="VA178" s="69"/>
      <c r="VB178" s="69"/>
      <c r="VC178" s="69"/>
      <c r="VD178" s="69"/>
      <c r="VE178" s="69"/>
      <c r="VF178" s="69"/>
      <c r="VG178" s="69"/>
      <c r="VH178" s="69"/>
      <c r="VI178" s="69"/>
      <c r="VJ178" s="69"/>
      <c r="VK178" s="69"/>
      <c r="VL178" s="69"/>
      <c r="VM178" s="69"/>
      <c r="VN178" s="69"/>
      <c r="VO178" s="69"/>
      <c r="VP178" s="69"/>
      <c r="VQ178" s="69"/>
      <c r="VR178" s="69"/>
      <c r="VS178" s="69"/>
      <c r="VT178" s="69"/>
      <c r="VU178" s="69"/>
      <c r="VV178" s="69"/>
      <c r="VW178" s="69"/>
      <c r="VX178" s="69"/>
      <c r="VY178" s="69"/>
      <c r="VZ178" s="69"/>
      <c r="WA178" s="69"/>
      <c r="WB178" s="69"/>
      <c r="WC178" s="69"/>
      <c r="WD178" s="69"/>
      <c r="WE178" s="69"/>
      <c r="WF178" s="69"/>
      <c r="WG178" s="69"/>
      <c r="WH178" s="69"/>
      <c r="WI178" s="69"/>
      <c r="WJ178" s="69"/>
      <c r="WK178" s="69"/>
      <c r="WL178" s="69"/>
      <c r="WM178" s="69"/>
      <c r="WN178" s="69"/>
      <c r="WO178" s="69"/>
      <c r="WP178" s="69"/>
      <c r="WQ178" s="69"/>
      <c r="WR178" s="69"/>
      <c r="WS178" s="69"/>
      <c r="WT178" s="69"/>
      <c r="WU178" s="69"/>
      <c r="WV178" s="69"/>
      <c r="WW178" s="69"/>
      <c r="WX178" s="69"/>
      <c r="WY178" s="69"/>
      <c r="WZ178" s="69"/>
      <c r="XA178" s="69"/>
      <c r="XB178" s="69"/>
      <c r="XC178" s="69"/>
      <c r="XD178" s="69"/>
      <c r="XE178" s="69"/>
      <c r="XF178" s="69"/>
      <c r="XG178" s="69"/>
      <c r="XH178" s="69"/>
      <c r="XI178" s="69"/>
      <c r="XJ178" s="69"/>
      <c r="XK178" s="69"/>
      <c r="XL178" s="69"/>
      <c r="XM178" s="69"/>
      <c r="XN178" s="69"/>
      <c r="XO178" s="69"/>
      <c r="XP178" s="69"/>
      <c r="XQ178" s="69"/>
      <c r="XR178" s="69"/>
      <c r="XS178" s="69"/>
      <c r="XT178" s="69"/>
      <c r="XU178" s="69"/>
      <c r="XV178" s="69"/>
      <c r="XW178" s="69"/>
      <c r="XX178" s="69"/>
      <c r="XY178" s="69"/>
      <c r="XZ178" s="69"/>
      <c r="YA178" s="69"/>
      <c r="YB178" s="69"/>
      <c r="YC178" s="69"/>
      <c r="YD178" s="69"/>
      <c r="YE178" s="69"/>
      <c r="YF178" s="69"/>
      <c r="YG178" s="69"/>
      <c r="YH178" s="69"/>
      <c r="YI178" s="69"/>
      <c r="YJ178" s="69"/>
      <c r="YK178" s="69"/>
      <c r="YL178" s="69"/>
      <c r="YM178" s="69"/>
      <c r="YN178" s="69"/>
      <c r="YO178" s="69"/>
      <c r="YP178" s="69"/>
      <c r="YQ178" s="69"/>
      <c r="YR178" s="69"/>
      <c r="YS178" s="69"/>
      <c r="YT178" s="69"/>
      <c r="YU178" s="69"/>
      <c r="YV178" s="69"/>
      <c r="YW178" s="69"/>
      <c r="YX178" s="69"/>
      <c r="YY178" s="69"/>
      <c r="YZ178" s="69"/>
      <c r="ZA178" s="69"/>
      <c r="ZB178" s="69"/>
      <c r="ZC178" s="69"/>
      <c r="ZD178" s="69"/>
      <c r="ZE178" s="69"/>
      <c r="ZF178" s="69"/>
      <c r="ZG178" s="69"/>
      <c r="ZH178" s="69"/>
      <c r="ZI178" s="69"/>
      <c r="ZJ178" s="69"/>
      <c r="ZK178" s="69"/>
      <c r="ZL178" s="69"/>
      <c r="ZM178" s="69"/>
      <c r="ZN178" s="69"/>
      <c r="ZO178" s="69"/>
      <c r="ZP178" s="69"/>
      <c r="ZQ178" s="69"/>
      <c r="ZR178" s="69"/>
      <c r="ZS178" s="69"/>
      <c r="ZT178" s="69"/>
      <c r="ZU178" s="69"/>
      <c r="ZV178" s="69"/>
      <c r="ZW178" s="69"/>
      <c r="ZX178" s="69"/>
      <c r="ZY178" s="69"/>
      <c r="ZZ178" s="69"/>
      <c r="AAA178" s="69"/>
      <c r="AAB178" s="69"/>
      <c r="AAC178" s="69"/>
      <c r="AAD178" s="69"/>
      <c r="AAE178" s="69"/>
      <c r="AAF178" s="69"/>
      <c r="AAG178" s="69"/>
      <c r="AAH178" s="69"/>
      <c r="AAI178" s="69"/>
      <c r="AAJ178" s="69"/>
      <c r="AAK178" s="69"/>
      <c r="AAL178" s="69"/>
      <c r="AAM178" s="69"/>
      <c r="AAN178" s="69"/>
      <c r="AAO178" s="69"/>
      <c r="AAP178" s="69"/>
      <c r="AAQ178" s="69"/>
      <c r="AAR178" s="69"/>
      <c r="AAS178" s="69"/>
      <c r="AAT178" s="69"/>
      <c r="AAU178" s="69"/>
      <c r="AAV178" s="69"/>
      <c r="AAW178" s="69"/>
      <c r="AAX178" s="69"/>
      <c r="AAY178" s="69"/>
      <c r="AAZ178" s="69"/>
      <c r="ABA178" s="69"/>
      <c r="ABB178" s="69"/>
      <c r="ABC178" s="69"/>
      <c r="ABD178" s="69"/>
      <c r="ABE178" s="69"/>
      <c r="ABF178" s="69"/>
      <c r="ABG178" s="69"/>
      <c r="ABH178" s="69"/>
      <c r="ABI178" s="69"/>
      <c r="ABJ178" s="69"/>
      <c r="ABK178" s="69"/>
      <c r="ABL178" s="69"/>
      <c r="ABM178" s="69"/>
      <c r="ABN178" s="69"/>
      <c r="ABO178" s="69"/>
      <c r="ABP178" s="69"/>
      <c r="ABQ178" s="69"/>
      <c r="ABR178" s="69"/>
      <c r="ABS178" s="69"/>
      <c r="ABT178" s="69"/>
      <c r="ABU178" s="69"/>
      <c r="ABV178" s="69"/>
      <c r="ABW178" s="69"/>
      <c r="ABX178" s="69"/>
      <c r="ABY178" s="69"/>
      <c r="ABZ178" s="69"/>
      <c r="ACA178" s="69"/>
      <c r="ACB178" s="69"/>
      <c r="ACC178" s="69"/>
      <c r="ACD178" s="69"/>
      <c r="ACE178" s="69"/>
      <c r="ACF178" s="69"/>
      <c r="ACG178" s="69"/>
      <c r="ACH178" s="69"/>
      <c r="ACI178" s="69"/>
      <c r="ACJ178" s="69"/>
      <c r="ACK178" s="69"/>
      <c r="ACL178" s="69"/>
      <c r="ACM178" s="69"/>
      <c r="ACN178" s="69"/>
      <c r="ACO178" s="69"/>
      <c r="ACP178" s="69"/>
      <c r="ACQ178" s="69"/>
      <c r="ACR178" s="69"/>
      <c r="ACS178" s="69"/>
      <c r="ACT178" s="69"/>
      <c r="ACU178" s="69"/>
      <c r="ACV178" s="69"/>
      <c r="ACW178" s="69"/>
      <c r="ACX178" s="69"/>
      <c r="ACY178" s="69"/>
      <c r="ACZ178" s="69"/>
      <c r="ADA178" s="69"/>
      <c r="ADB178" s="69"/>
      <c r="ADC178" s="69"/>
      <c r="ADD178" s="69"/>
      <c r="ADE178" s="69"/>
      <c r="ADF178" s="69"/>
      <c r="ADG178" s="69"/>
      <c r="ADH178" s="69"/>
      <c r="ADI178" s="69"/>
      <c r="ADJ178" s="69"/>
      <c r="ADK178" s="69"/>
      <c r="ADL178" s="69"/>
      <c r="ADM178" s="69"/>
      <c r="ADN178" s="69"/>
      <c r="ADO178" s="69"/>
      <c r="ADP178" s="69"/>
      <c r="ADQ178" s="69"/>
      <c r="ADR178" s="69"/>
      <c r="ADS178" s="69"/>
      <c r="ADT178" s="69"/>
      <c r="ADU178" s="69"/>
      <c r="ADV178" s="69"/>
      <c r="ADW178" s="69"/>
      <c r="ADX178" s="69"/>
      <c r="ADY178" s="69"/>
      <c r="ADZ178" s="69"/>
      <c r="AEA178" s="69"/>
      <c r="AEB178" s="69"/>
      <c r="AEC178" s="69"/>
      <c r="AED178" s="69"/>
      <c r="AEE178" s="69"/>
      <c r="AEF178" s="69"/>
      <c r="AEG178" s="69"/>
      <c r="AEH178" s="69"/>
      <c r="AEI178" s="69"/>
      <c r="AEJ178" s="69"/>
      <c r="AEK178" s="69"/>
      <c r="AEL178" s="69"/>
      <c r="AEM178" s="69"/>
      <c r="AEN178" s="69"/>
      <c r="AEO178" s="69"/>
      <c r="AEP178" s="69"/>
      <c r="AEQ178" s="69"/>
      <c r="AER178" s="69"/>
      <c r="AES178" s="69"/>
      <c r="AET178" s="69"/>
      <c r="AEU178" s="69"/>
      <c r="AEV178" s="69"/>
      <c r="AEW178" s="69"/>
      <c r="AEX178" s="69"/>
      <c r="AEY178" s="69"/>
      <c r="AEZ178" s="69"/>
      <c r="AFA178" s="69"/>
      <c r="AFB178" s="69"/>
      <c r="AFC178" s="69"/>
      <c r="AFD178" s="69"/>
      <c r="AFE178" s="69"/>
      <c r="AFF178" s="69"/>
      <c r="AFG178" s="69"/>
      <c r="AFH178" s="69"/>
      <c r="AFI178" s="69"/>
      <c r="AFJ178" s="69"/>
      <c r="AFK178" s="69"/>
      <c r="AFL178" s="69"/>
      <c r="AFM178" s="69"/>
      <c r="AFN178" s="69"/>
      <c r="AFO178" s="69"/>
      <c r="AFP178" s="69"/>
      <c r="AFQ178" s="69"/>
      <c r="AFR178" s="69"/>
      <c r="AFS178" s="69"/>
      <c r="AFT178" s="69"/>
      <c r="AFU178" s="69"/>
      <c r="AFV178" s="69"/>
      <c r="AFW178" s="69"/>
      <c r="AFX178" s="69"/>
      <c r="AFY178" s="69"/>
      <c r="AFZ178" s="69"/>
      <c r="AGA178" s="69"/>
      <c r="AGB178" s="69"/>
      <c r="AGC178" s="69"/>
      <c r="AGD178" s="69"/>
      <c r="AGE178" s="69"/>
      <c r="AGF178" s="69"/>
      <c r="AGG178" s="69"/>
      <c r="AGH178" s="69"/>
      <c r="AGI178" s="69"/>
      <c r="AGJ178" s="69"/>
      <c r="AGK178" s="69"/>
      <c r="AGL178" s="69"/>
      <c r="AGM178" s="69"/>
      <c r="AGN178" s="69"/>
      <c r="AGO178" s="69"/>
      <c r="AGP178" s="69"/>
      <c r="AGQ178" s="69"/>
      <c r="AGR178" s="69"/>
      <c r="AGS178" s="69"/>
      <c r="AGT178" s="69"/>
      <c r="AGU178" s="69"/>
      <c r="AGV178" s="69"/>
      <c r="AGW178" s="69"/>
      <c r="AGX178" s="69"/>
      <c r="AGY178" s="69"/>
      <c r="AGZ178" s="69"/>
      <c r="AHA178" s="69"/>
      <c r="AHB178" s="69"/>
      <c r="AHC178" s="69"/>
      <c r="AHD178" s="69"/>
      <c r="AHE178" s="69"/>
      <c r="AHF178" s="69"/>
      <c r="AHG178" s="69"/>
      <c r="AHH178" s="69"/>
      <c r="AHI178" s="69"/>
      <c r="AHJ178" s="69"/>
      <c r="AHK178" s="69"/>
      <c r="AHL178" s="69"/>
      <c r="AHM178" s="69"/>
      <c r="AHN178" s="69"/>
      <c r="AHO178" s="69"/>
      <c r="AHP178" s="69"/>
      <c r="AHQ178" s="69"/>
      <c r="AHR178" s="69"/>
      <c r="AHS178" s="69"/>
      <c r="AHT178" s="69"/>
      <c r="AHU178" s="69"/>
      <c r="AHV178" s="69"/>
      <c r="AHW178" s="69"/>
      <c r="AHX178" s="69"/>
      <c r="AHY178" s="69"/>
      <c r="AHZ178" s="69"/>
      <c r="AIA178" s="69"/>
      <c r="AIB178" s="69"/>
      <c r="AIC178" s="69"/>
      <c r="AID178" s="69"/>
      <c r="AIE178" s="69"/>
      <c r="AIF178" s="69"/>
      <c r="AIG178" s="69"/>
      <c r="AIH178" s="69"/>
      <c r="AII178" s="69"/>
      <c r="AIJ178" s="69"/>
      <c r="AIK178" s="69"/>
      <c r="AIL178" s="69"/>
      <c r="AIM178" s="69"/>
      <c r="AIN178" s="69"/>
      <c r="AIO178" s="69"/>
      <c r="AIP178" s="69"/>
      <c r="AIQ178" s="69"/>
      <c r="AIR178" s="69"/>
      <c r="AIS178" s="69"/>
      <c r="AIT178" s="69"/>
      <c r="AIU178" s="69"/>
      <c r="AIV178" s="69"/>
      <c r="AIW178" s="69"/>
      <c r="AIX178" s="69"/>
      <c r="AIY178" s="69"/>
      <c r="AIZ178" s="69"/>
      <c r="AJA178" s="69"/>
      <c r="AJB178" s="69"/>
      <c r="AJC178" s="69"/>
      <c r="AJD178" s="69"/>
      <c r="AJE178" s="69"/>
      <c r="AJF178" s="69"/>
      <c r="AJG178" s="69"/>
      <c r="AJH178" s="69"/>
      <c r="AJI178" s="69"/>
      <c r="AJJ178" s="69"/>
      <c r="AJK178" s="69"/>
      <c r="AJL178" s="69"/>
      <c r="AJM178" s="69"/>
      <c r="AJN178" s="69"/>
      <c r="AJO178" s="69"/>
      <c r="AJP178" s="69"/>
      <c r="AJQ178" s="69"/>
      <c r="AJR178" s="69"/>
      <c r="AJS178" s="69"/>
      <c r="AJT178" s="69"/>
      <c r="AJU178" s="69"/>
      <c r="AJV178" s="69"/>
      <c r="AJW178" s="69"/>
      <c r="AJX178" s="69"/>
      <c r="AJY178" s="69"/>
      <c r="AJZ178" s="69"/>
      <c r="AKA178" s="69"/>
      <c r="AKB178" s="69"/>
      <c r="AKC178" s="69"/>
      <c r="AKD178" s="69"/>
      <c r="AKE178" s="69"/>
      <c r="AKF178" s="69"/>
      <c r="AKG178" s="69"/>
      <c r="AKH178" s="69"/>
      <c r="AKI178" s="69"/>
      <c r="AKJ178" s="69"/>
      <c r="AKK178" s="69"/>
      <c r="AKL178" s="69"/>
      <c r="AKM178" s="69"/>
      <c r="AKN178" s="69"/>
      <c r="AKO178" s="69"/>
      <c r="AKP178" s="69"/>
      <c r="AKQ178" s="69"/>
      <c r="AKR178" s="69"/>
      <c r="AKS178" s="69"/>
      <c r="AKT178" s="69"/>
      <c r="AKU178" s="69"/>
      <c r="AKV178" s="69"/>
      <c r="AKW178" s="69"/>
      <c r="AKX178" s="69"/>
      <c r="AKY178" s="69"/>
      <c r="AKZ178" s="69"/>
      <c r="ALA178" s="69"/>
      <c r="ALB178" s="69"/>
      <c r="ALC178" s="69"/>
      <c r="ALD178" s="69"/>
      <c r="ALE178" s="69"/>
      <c r="ALF178" s="69"/>
      <c r="ALG178" s="69"/>
      <c r="ALH178" s="69"/>
      <c r="ALI178" s="69"/>
      <c r="ALJ178" s="69"/>
      <c r="ALK178" s="69"/>
      <c r="ALL178" s="69"/>
      <c r="ALM178" s="69"/>
      <c r="ALN178" s="69"/>
      <c r="ALO178" s="69"/>
      <c r="ALP178" s="69"/>
      <c r="ALQ178" s="69"/>
      <c r="ALR178" s="69"/>
      <c r="ALS178" s="69"/>
      <c r="ALT178" s="69"/>
      <c r="ALU178" s="69"/>
      <c r="ALV178" s="69"/>
      <c r="ALW178" s="69"/>
      <c r="ALX178" s="69"/>
      <c r="ALY178" s="69"/>
      <c r="ALZ178" s="69"/>
      <c r="AMA178" s="69"/>
      <c r="AMB178" s="69"/>
      <c r="AMC178" s="69"/>
      <c r="AMD178" s="69"/>
      <c r="AME178" s="69"/>
      <c r="AMF178" s="69"/>
      <c r="AMG178" s="69"/>
      <c r="AMH178" s="69"/>
      <c r="AMI178" s="69"/>
      <c r="AMJ178" s="69"/>
      <c r="AMK178" s="69"/>
      <c r="AML178" s="69"/>
      <c r="AMM178" s="69"/>
    </row>
    <row r="179" spans="1:1027" s="52" customFormat="1" ht="15" customHeight="1">
      <c r="A179" s="349"/>
      <c r="B179" s="398"/>
      <c r="C179" s="23" t="s">
        <v>260</v>
      </c>
      <c r="D179" s="12" t="s">
        <v>16</v>
      </c>
      <c r="E179" s="12" t="s">
        <v>49</v>
      </c>
      <c r="F179" s="13" t="s">
        <v>20</v>
      </c>
      <c r="G179" s="13"/>
      <c r="H179" s="261"/>
      <c r="I179" s="13" t="s">
        <v>216</v>
      </c>
      <c r="J179" s="14" t="s">
        <v>21</v>
      </c>
      <c r="K179" s="14" t="s">
        <v>75</v>
      </c>
      <c r="L179" s="14" t="s">
        <v>76</v>
      </c>
      <c r="M179" s="354" t="s">
        <v>210</v>
      </c>
      <c r="N179" s="303" t="s">
        <v>372</v>
      </c>
      <c r="O179" s="188"/>
      <c r="P179" s="82"/>
      <c r="Q179" s="82"/>
      <c r="R179" s="82"/>
      <c r="S179" s="82"/>
      <c r="T179" s="82"/>
      <c r="U179" s="82"/>
      <c r="V179" s="82"/>
      <c r="W179" s="82"/>
      <c r="X179" s="82"/>
      <c r="Y179" s="82"/>
      <c r="Z179" s="82"/>
      <c r="AA179" s="82"/>
      <c r="AB179" s="82"/>
      <c r="AC179" s="82"/>
      <c r="AD179" s="82"/>
      <c r="AE179" s="82"/>
      <c r="AF179" s="82"/>
      <c r="AG179" s="82"/>
      <c r="AH179" s="82"/>
      <c r="AI179" s="82"/>
      <c r="AJ179" s="82"/>
      <c r="AK179" s="82"/>
      <c r="AL179" s="82"/>
      <c r="AM179" s="82"/>
      <c r="AN179" s="82">
        <v>80.690928454415328</v>
      </c>
      <c r="AO179" s="82">
        <v>79.856888785237544</v>
      </c>
      <c r="AP179" s="82">
        <v>79.022849116059888</v>
      </c>
      <c r="AQ179" s="82">
        <v>78.188809446882118</v>
      </c>
      <c r="AR179" s="82">
        <v>77.354769777704547</v>
      </c>
      <c r="AS179" s="82">
        <v>76.520730108526777</v>
      </c>
      <c r="AT179" s="82">
        <v>74.992318280979177</v>
      </c>
      <c r="AU179" s="82">
        <v>73.463906453431377</v>
      </c>
      <c r="AV179" s="82">
        <v>71.935494625883678</v>
      </c>
      <c r="AW179" s="82">
        <v>70.407082798336091</v>
      </c>
      <c r="AX179" s="82">
        <v>68.878670970788406</v>
      </c>
      <c r="AY179" s="82">
        <v>67.362516802289733</v>
      </c>
      <c r="AZ179" s="82">
        <v>65.846362633790889</v>
      </c>
      <c r="BA179" s="82">
        <v>64.330208465292216</v>
      </c>
      <c r="BB179" s="82">
        <v>62.814054296793365</v>
      </c>
      <c r="BC179" s="82">
        <v>61.2979001282946</v>
      </c>
      <c r="BD179" s="82">
        <v>60.752433378211833</v>
      </c>
      <c r="BE179" s="82">
        <v>60.20696662812886</v>
      </c>
      <c r="BF179" s="82">
        <v>59.661499878045888</v>
      </c>
      <c r="BG179" s="82">
        <v>59.116033127963121</v>
      </c>
      <c r="BH179" s="82">
        <v>58.570566377880247</v>
      </c>
      <c r="BI179" s="82">
        <v>56.109858047614551</v>
      </c>
      <c r="BJ179" s="82">
        <v>53.649149717348855</v>
      </c>
      <c r="BK179" s="82">
        <v>51.188441387083159</v>
      </c>
      <c r="BL179" s="82">
        <v>48.727733056817463</v>
      </c>
      <c r="BM179" s="82">
        <v>46.267024726551767</v>
      </c>
      <c r="BN179" s="82">
        <v>43.806316396286071</v>
      </c>
      <c r="BO179" s="82">
        <v>41.345608066020375</v>
      </c>
      <c r="BP179" s="82">
        <v>38.884899735754679</v>
      </c>
      <c r="BQ179" s="82">
        <v>36.424191405488983</v>
      </c>
      <c r="BR179" s="82">
        <v>33.963483075223287</v>
      </c>
      <c r="BS179" s="82">
        <v>31.502774744957591</v>
      </c>
      <c r="BT179" s="82">
        <v>29.042066414691895</v>
      </c>
      <c r="BU179" s="82">
        <v>26.581358084426199</v>
      </c>
      <c r="BV179" s="82">
        <v>24.120649754160503</v>
      </c>
      <c r="BW179" s="82">
        <v>21.659941423894804</v>
      </c>
      <c r="BX179" s="159"/>
      <c r="BY179" s="159"/>
      <c r="BZ179" s="159"/>
      <c r="CA179" s="159"/>
      <c r="CB179" s="159"/>
      <c r="CC179" s="158"/>
      <c r="CD179" s="158"/>
      <c r="CE179" s="154"/>
      <c r="CF179" s="154"/>
      <c r="CG179" s="154"/>
      <c r="CH179" s="154"/>
      <c r="CI179" s="154"/>
      <c r="CJ179" s="154"/>
      <c r="CK179" s="154"/>
      <c r="CL179" s="154"/>
      <c r="CM179" s="154"/>
      <c r="CN179" s="154"/>
      <c r="CO179" s="154"/>
      <c r="CP179" s="154"/>
      <c r="CQ179" s="154"/>
      <c r="CR179" s="154"/>
      <c r="CS179" s="154"/>
      <c r="CT179" s="154"/>
      <c r="CU179" s="154"/>
      <c r="CV179" s="154"/>
      <c r="CW179" s="154"/>
      <c r="CX179" s="154"/>
      <c r="CY179" s="154"/>
      <c r="CZ179" s="154"/>
      <c r="DA179" s="154"/>
      <c r="DB179" s="154"/>
      <c r="DC179" s="154"/>
      <c r="DD179" s="154"/>
      <c r="DE179" s="154"/>
      <c r="DF179" s="154"/>
      <c r="DG179" s="154"/>
      <c r="DH179" s="154"/>
      <c r="DI179" s="154"/>
      <c r="DJ179" s="154"/>
      <c r="DK179" s="154"/>
      <c r="DL179" s="154"/>
      <c r="DM179" s="154"/>
      <c r="DN179" s="154"/>
      <c r="DO179" s="154"/>
      <c r="DP179" s="154"/>
      <c r="DQ179" s="154"/>
      <c r="DR179" s="154"/>
      <c r="DS179" s="154"/>
      <c r="DT179" s="154"/>
      <c r="DU179" s="154"/>
      <c r="DV179" s="154"/>
      <c r="DW179" s="154"/>
      <c r="DX179" s="154"/>
      <c r="DY179" s="154"/>
      <c r="DZ179" s="154"/>
      <c r="EA179" s="154"/>
      <c r="EB179" s="154"/>
      <c r="EC179" s="154"/>
      <c r="ED179" s="154"/>
      <c r="EE179" s="154"/>
      <c r="EF179" s="154"/>
      <c r="EG179" s="154"/>
      <c r="EH179" s="154"/>
      <c r="EI179" s="154"/>
      <c r="EJ179" s="154"/>
      <c r="EK179" s="154"/>
      <c r="EL179" s="154"/>
      <c r="EM179" s="154"/>
      <c r="EN179" s="154"/>
      <c r="EO179" s="154"/>
      <c r="EP179" s="154"/>
      <c r="EQ179" s="154"/>
      <c r="ER179" s="154"/>
      <c r="ES179" s="154"/>
      <c r="ET179" s="154"/>
      <c r="EU179" s="154"/>
      <c r="EV179" s="154"/>
      <c r="EW179" s="154"/>
      <c r="EX179" s="154"/>
      <c r="EY179" s="154"/>
      <c r="EZ179" s="154"/>
      <c r="FA179" s="154"/>
      <c r="FB179" s="154"/>
      <c r="FC179" s="154"/>
      <c r="FD179" s="154"/>
      <c r="FE179" s="154"/>
      <c r="FF179" s="154"/>
      <c r="FG179" s="154"/>
      <c r="FH179" s="154"/>
      <c r="FI179" s="154"/>
      <c r="FJ179" s="154"/>
      <c r="FK179" s="154"/>
      <c r="FL179" s="154"/>
      <c r="FM179" s="154"/>
      <c r="FN179" s="154"/>
      <c r="FO179" s="154"/>
      <c r="FP179" s="154"/>
      <c r="FQ179" s="154"/>
      <c r="FR179" s="154"/>
      <c r="FS179" s="154"/>
      <c r="FT179" s="154"/>
      <c r="FU179" s="154"/>
      <c r="FV179" s="154"/>
      <c r="FW179" s="154"/>
      <c r="FX179" s="154"/>
      <c r="FY179" s="154"/>
      <c r="FZ179" s="154"/>
      <c r="GA179" s="154"/>
      <c r="GB179" s="154"/>
      <c r="GC179" s="154"/>
      <c r="GD179" s="154"/>
      <c r="GE179" s="154"/>
      <c r="GF179" s="154"/>
      <c r="GG179" s="154"/>
      <c r="GH179" s="154"/>
      <c r="GI179" s="154"/>
      <c r="GJ179" s="154"/>
      <c r="GK179" s="154"/>
      <c r="GL179" s="154"/>
      <c r="GM179" s="154"/>
      <c r="GN179" s="154"/>
      <c r="GO179" s="154"/>
      <c r="GP179" s="154"/>
      <c r="GQ179" s="154"/>
      <c r="GR179" s="154"/>
      <c r="GS179" s="154"/>
      <c r="GT179" s="154"/>
      <c r="GU179" s="154"/>
      <c r="GV179" s="154"/>
      <c r="GW179" s="154"/>
      <c r="GX179" s="154"/>
      <c r="GY179" s="154"/>
      <c r="GZ179" s="154"/>
      <c r="HA179" s="154"/>
      <c r="HB179" s="154"/>
      <c r="HC179" s="154"/>
      <c r="HD179" s="154"/>
      <c r="HE179" s="154"/>
      <c r="HF179" s="154"/>
      <c r="HG179" s="154"/>
      <c r="HH179" s="154"/>
      <c r="HI179" s="154"/>
      <c r="HJ179" s="154"/>
      <c r="HK179" s="154"/>
      <c r="HL179" s="154"/>
      <c r="HM179" s="154"/>
      <c r="HN179" s="154"/>
      <c r="HO179" s="154"/>
      <c r="HP179" s="154"/>
      <c r="HQ179" s="154"/>
      <c r="HR179" s="154"/>
      <c r="HS179" s="154"/>
      <c r="HT179" s="154"/>
      <c r="HU179" s="154"/>
      <c r="HV179" s="154"/>
      <c r="HW179" s="154"/>
      <c r="HX179" s="154"/>
      <c r="HY179" s="154"/>
      <c r="HZ179" s="154"/>
      <c r="IA179" s="154"/>
      <c r="IB179" s="154"/>
      <c r="IC179" s="154"/>
      <c r="ID179" s="154"/>
      <c r="IE179" s="154"/>
      <c r="IF179" s="154"/>
      <c r="IG179" s="154"/>
      <c r="IH179" s="154"/>
      <c r="II179" s="154"/>
      <c r="IJ179" s="154"/>
      <c r="IK179" s="154"/>
      <c r="IL179" s="154"/>
      <c r="IM179" s="154"/>
      <c r="IN179" s="154"/>
      <c r="IO179" s="154"/>
      <c r="IP179" s="154"/>
      <c r="IQ179" s="154"/>
      <c r="IR179" s="154"/>
      <c r="IS179" s="154"/>
      <c r="IT179" s="154"/>
      <c r="IU179" s="154"/>
      <c r="IV179" s="154"/>
      <c r="IW179" s="154"/>
      <c r="IX179" s="154"/>
      <c r="IY179" s="154"/>
      <c r="IZ179" s="154"/>
      <c r="JA179" s="154"/>
      <c r="JB179" s="154"/>
      <c r="JC179" s="154"/>
      <c r="JD179" s="154"/>
      <c r="JE179" s="154"/>
      <c r="JF179" s="154"/>
      <c r="JG179" s="154"/>
      <c r="JH179" s="154"/>
      <c r="JI179" s="154"/>
      <c r="JJ179" s="154"/>
      <c r="JK179" s="154"/>
      <c r="JL179" s="154"/>
      <c r="JM179" s="154"/>
      <c r="JN179" s="154"/>
      <c r="JO179" s="154"/>
      <c r="JP179" s="154"/>
      <c r="JQ179" s="154"/>
      <c r="JR179" s="154"/>
      <c r="JS179" s="154"/>
      <c r="JT179" s="154"/>
      <c r="JU179" s="154"/>
      <c r="JV179" s="154"/>
      <c r="JW179" s="154"/>
      <c r="JX179" s="154"/>
      <c r="JY179" s="154"/>
      <c r="JZ179" s="154"/>
      <c r="KA179" s="154"/>
      <c r="KB179" s="154"/>
      <c r="KC179" s="154"/>
      <c r="KD179" s="154"/>
      <c r="KE179" s="154"/>
      <c r="KF179" s="154"/>
      <c r="KG179" s="154"/>
      <c r="KH179" s="154"/>
      <c r="KI179" s="154"/>
      <c r="KJ179" s="154"/>
      <c r="KK179" s="154"/>
      <c r="KL179" s="154"/>
      <c r="KM179" s="154"/>
      <c r="KN179" s="154"/>
      <c r="KO179" s="154"/>
      <c r="KP179" s="154"/>
      <c r="KQ179" s="154"/>
      <c r="KR179" s="154"/>
      <c r="KS179" s="154"/>
      <c r="KT179" s="154"/>
      <c r="KU179" s="154"/>
      <c r="KV179" s="154"/>
      <c r="KW179" s="154"/>
      <c r="KX179" s="154"/>
      <c r="KY179" s="154"/>
      <c r="KZ179" s="154"/>
      <c r="LA179" s="154"/>
      <c r="LB179" s="154"/>
      <c r="LC179" s="154"/>
      <c r="LD179" s="154"/>
      <c r="LE179" s="154"/>
      <c r="LF179" s="154"/>
      <c r="LG179" s="154"/>
      <c r="LH179" s="154"/>
      <c r="LI179" s="154"/>
      <c r="LJ179" s="154"/>
      <c r="LK179" s="154"/>
      <c r="LL179" s="154"/>
      <c r="LM179" s="154"/>
      <c r="LN179" s="154"/>
      <c r="LO179" s="154"/>
      <c r="LP179" s="154"/>
      <c r="LQ179" s="154"/>
      <c r="LR179" s="154"/>
      <c r="LS179" s="154"/>
      <c r="LT179" s="154"/>
      <c r="LU179" s="154"/>
      <c r="LV179" s="47"/>
      <c r="LW179" s="47"/>
      <c r="LX179" s="47"/>
      <c r="LY179" s="47"/>
      <c r="LZ179" s="47"/>
      <c r="MA179" s="47"/>
      <c r="MB179" s="47"/>
      <c r="MC179" s="47"/>
      <c r="MD179" s="47"/>
      <c r="ME179" s="47"/>
      <c r="MF179" s="47"/>
      <c r="MG179" s="47"/>
      <c r="MH179" s="47"/>
      <c r="MI179" s="47"/>
      <c r="MJ179" s="47"/>
      <c r="MK179" s="47"/>
      <c r="ML179" s="47"/>
      <c r="MM179" s="47"/>
      <c r="MN179" s="47"/>
      <c r="MO179" s="47"/>
      <c r="MP179" s="47"/>
      <c r="MQ179" s="47"/>
      <c r="MR179" s="47"/>
      <c r="MS179" s="47"/>
      <c r="MT179" s="47"/>
      <c r="MU179" s="47"/>
      <c r="MV179" s="47"/>
      <c r="MW179" s="47"/>
      <c r="MX179" s="47"/>
      <c r="MY179" s="47"/>
      <c r="MZ179" s="47"/>
      <c r="NA179" s="47"/>
      <c r="NB179" s="47"/>
      <c r="NC179" s="47"/>
      <c r="ND179" s="47"/>
      <c r="NE179" s="47"/>
      <c r="NF179" s="47"/>
      <c r="NG179" s="47"/>
      <c r="NH179" s="47"/>
      <c r="NI179" s="47"/>
      <c r="NJ179" s="47"/>
      <c r="NK179" s="47"/>
      <c r="NL179" s="47"/>
      <c r="NM179" s="47"/>
      <c r="NN179" s="47"/>
      <c r="NO179" s="47"/>
      <c r="NP179" s="47"/>
      <c r="NQ179" s="47"/>
      <c r="NR179" s="47"/>
      <c r="NS179" s="47"/>
      <c r="NT179" s="47"/>
      <c r="NU179" s="47"/>
      <c r="NV179" s="47"/>
      <c r="NW179" s="47"/>
      <c r="NX179" s="47"/>
      <c r="NY179" s="47"/>
      <c r="NZ179" s="47"/>
      <c r="OA179" s="47"/>
      <c r="OB179" s="47"/>
      <c r="OC179" s="47"/>
      <c r="OD179" s="47"/>
      <c r="OE179" s="47"/>
      <c r="OF179" s="47"/>
      <c r="OG179" s="47"/>
      <c r="OH179" s="47"/>
      <c r="OI179" s="47"/>
      <c r="OJ179" s="47"/>
      <c r="OK179" s="47"/>
      <c r="OL179" s="47"/>
      <c r="OM179" s="47"/>
      <c r="ON179" s="47"/>
      <c r="OO179" s="47"/>
      <c r="OP179" s="47"/>
      <c r="OQ179" s="47"/>
      <c r="OR179" s="47"/>
      <c r="OS179" s="47"/>
      <c r="OT179" s="47"/>
      <c r="OU179" s="47"/>
      <c r="OV179" s="47"/>
      <c r="OW179" s="47"/>
      <c r="OX179" s="47"/>
      <c r="OY179" s="47"/>
      <c r="OZ179" s="47"/>
      <c r="PA179" s="47"/>
      <c r="PB179" s="47"/>
      <c r="PC179" s="47"/>
      <c r="PD179" s="47"/>
      <c r="PE179" s="47"/>
      <c r="PF179" s="47"/>
      <c r="PG179" s="47"/>
      <c r="PH179" s="47"/>
      <c r="PI179" s="47"/>
      <c r="PJ179" s="47"/>
      <c r="PK179" s="47"/>
      <c r="PL179" s="47"/>
      <c r="PM179" s="47"/>
      <c r="PN179" s="47"/>
      <c r="PO179" s="47"/>
      <c r="PP179" s="47"/>
      <c r="PQ179" s="47"/>
      <c r="PR179" s="47"/>
      <c r="PS179" s="47"/>
      <c r="PT179" s="47"/>
      <c r="PU179" s="47"/>
      <c r="PV179" s="47"/>
      <c r="PW179" s="47"/>
      <c r="PX179" s="47"/>
      <c r="PY179" s="47"/>
      <c r="PZ179" s="47"/>
      <c r="QA179" s="47"/>
      <c r="QB179" s="47"/>
      <c r="QC179" s="47"/>
      <c r="QD179" s="47"/>
      <c r="QE179" s="47"/>
      <c r="QF179" s="47"/>
      <c r="QG179" s="47"/>
      <c r="QH179" s="47"/>
      <c r="QI179" s="47"/>
      <c r="QJ179" s="47"/>
      <c r="QK179" s="47"/>
      <c r="QL179" s="47"/>
      <c r="QM179" s="47"/>
      <c r="QN179" s="47"/>
      <c r="QO179" s="47"/>
      <c r="QP179" s="47"/>
      <c r="QQ179" s="47"/>
      <c r="QR179" s="47"/>
      <c r="QS179" s="47"/>
      <c r="QT179" s="47"/>
      <c r="QU179" s="47"/>
      <c r="QV179" s="47"/>
      <c r="QW179" s="47"/>
      <c r="QX179" s="47"/>
      <c r="QY179" s="47"/>
      <c r="QZ179" s="47"/>
      <c r="RA179" s="47"/>
      <c r="RB179" s="47"/>
      <c r="RC179" s="47"/>
      <c r="RD179" s="47"/>
      <c r="RE179" s="47"/>
      <c r="RF179" s="47"/>
      <c r="RG179" s="47"/>
      <c r="RH179" s="47"/>
      <c r="RI179" s="47"/>
      <c r="RJ179" s="47"/>
      <c r="RK179" s="47"/>
      <c r="RL179" s="47"/>
      <c r="RM179" s="47"/>
      <c r="RN179" s="47"/>
      <c r="RO179" s="47"/>
      <c r="RP179" s="47"/>
      <c r="RQ179" s="47"/>
      <c r="RR179" s="47"/>
      <c r="RS179" s="47"/>
      <c r="RT179" s="47"/>
      <c r="RU179" s="47"/>
      <c r="RV179" s="47"/>
      <c r="RW179" s="47"/>
      <c r="RX179" s="47"/>
      <c r="RY179" s="47"/>
      <c r="RZ179" s="47"/>
      <c r="SA179" s="47"/>
      <c r="SB179" s="47"/>
      <c r="SC179" s="47"/>
      <c r="SD179" s="47"/>
      <c r="SE179" s="47"/>
      <c r="SF179" s="47"/>
      <c r="SG179" s="47"/>
      <c r="SH179" s="47"/>
      <c r="SI179" s="47"/>
      <c r="SJ179" s="47"/>
      <c r="SK179" s="47"/>
      <c r="SL179" s="47"/>
      <c r="SM179" s="47"/>
      <c r="SN179" s="47"/>
      <c r="SO179" s="47"/>
      <c r="SP179" s="47"/>
      <c r="SQ179" s="47"/>
      <c r="SR179" s="47"/>
      <c r="SS179" s="47"/>
      <c r="ST179" s="47"/>
      <c r="SU179" s="47"/>
      <c r="SV179" s="47"/>
      <c r="SW179" s="47"/>
      <c r="SX179" s="47"/>
      <c r="SY179" s="47"/>
      <c r="SZ179" s="47"/>
      <c r="TA179" s="47"/>
      <c r="TB179" s="47"/>
      <c r="TC179" s="47"/>
      <c r="TD179" s="47"/>
      <c r="TE179" s="47"/>
      <c r="TF179" s="47"/>
      <c r="TG179" s="47"/>
      <c r="TH179" s="47"/>
      <c r="TI179" s="47"/>
      <c r="TJ179" s="47"/>
      <c r="TK179" s="47"/>
      <c r="TL179" s="47"/>
      <c r="TM179" s="47"/>
      <c r="TN179" s="47"/>
      <c r="TO179" s="47"/>
      <c r="TP179" s="47"/>
      <c r="TQ179" s="47"/>
      <c r="TR179" s="47"/>
      <c r="TS179" s="47"/>
      <c r="TT179" s="47"/>
      <c r="TU179" s="47"/>
      <c r="TV179" s="47"/>
      <c r="TW179" s="47"/>
      <c r="TX179" s="47"/>
      <c r="TY179" s="47"/>
      <c r="TZ179" s="47"/>
      <c r="UA179" s="47"/>
      <c r="UB179" s="47"/>
      <c r="UC179" s="47"/>
      <c r="UD179" s="47"/>
      <c r="UE179" s="47"/>
      <c r="UF179" s="47"/>
      <c r="UG179" s="47"/>
      <c r="UH179" s="47"/>
      <c r="UI179" s="47"/>
      <c r="UJ179" s="47"/>
      <c r="UK179" s="47"/>
      <c r="UL179" s="47"/>
      <c r="UM179" s="47"/>
      <c r="UN179" s="47"/>
      <c r="UO179" s="47"/>
      <c r="UP179" s="47"/>
      <c r="UQ179" s="47"/>
      <c r="UR179" s="47"/>
      <c r="US179" s="47"/>
      <c r="UT179" s="47"/>
      <c r="UU179" s="47"/>
      <c r="UV179" s="47"/>
      <c r="UW179" s="47"/>
      <c r="UX179" s="47"/>
      <c r="UY179" s="47"/>
      <c r="UZ179" s="47"/>
      <c r="VA179" s="47"/>
      <c r="VB179" s="47"/>
      <c r="VC179" s="47"/>
      <c r="VD179" s="47"/>
      <c r="VE179" s="47"/>
      <c r="VF179" s="47"/>
      <c r="VG179" s="47"/>
      <c r="VH179" s="47"/>
      <c r="VI179" s="47"/>
      <c r="VJ179" s="47"/>
      <c r="VK179" s="47"/>
      <c r="VL179" s="47"/>
      <c r="VM179" s="47"/>
      <c r="VN179" s="47"/>
      <c r="VO179" s="47"/>
      <c r="VP179" s="47"/>
      <c r="VQ179" s="47"/>
      <c r="VR179" s="47"/>
      <c r="VS179" s="47"/>
      <c r="VT179" s="47"/>
      <c r="VU179" s="47"/>
      <c r="VV179" s="47"/>
      <c r="VW179" s="47"/>
      <c r="VX179" s="47"/>
      <c r="VY179" s="47"/>
      <c r="VZ179" s="47"/>
      <c r="WA179" s="47"/>
      <c r="WB179" s="47"/>
      <c r="WC179" s="47"/>
      <c r="WD179" s="47"/>
      <c r="WE179" s="47"/>
      <c r="WF179" s="47"/>
      <c r="WG179" s="47"/>
      <c r="WH179" s="47"/>
      <c r="WI179" s="47"/>
      <c r="WJ179" s="47"/>
      <c r="WK179" s="47"/>
      <c r="WL179" s="47"/>
      <c r="WM179" s="47"/>
      <c r="WN179" s="47"/>
      <c r="WO179" s="47"/>
      <c r="WP179" s="47"/>
      <c r="WQ179" s="47"/>
      <c r="WR179" s="47"/>
      <c r="WS179" s="47"/>
      <c r="WT179" s="47"/>
      <c r="WU179" s="47"/>
      <c r="WV179" s="47"/>
      <c r="WW179" s="47"/>
      <c r="WX179" s="47"/>
      <c r="WY179" s="47"/>
      <c r="WZ179" s="47"/>
      <c r="XA179" s="47"/>
      <c r="XB179" s="47"/>
      <c r="XC179" s="47"/>
      <c r="XD179" s="47"/>
      <c r="XE179" s="47"/>
      <c r="XF179" s="47"/>
      <c r="XG179" s="47"/>
      <c r="XH179" s="47"/>
      <c r="XI179" s="47"/>
      <c r="XJ179" s="47"/>
      <c r="XK179" s="47"/>
      <c r="XL179" s="47"/>
      <c r="XM179" s="47"/>
      <c r="XN179" s="47"/>
      <c r="XO179" s="47"/>
      <c r="XP179" s="47"/>
      <c r="XQ179" s="47"/>
      <c r="XR179" s="47"/>
      <c r="XS179" s="47"/>
      <c r="XT179" s="47"/>
      <c r="XU179" s="47"/>
      <c r="XV179" s="47"/>
      <c r="XW179" s="47"/>
      <c r="XX179" s="47"/>
      <c r="XY179" s="47"/>
      <c r="XZ179" s="47"/>
      <c r="YA179" s="47"/>
      <c r="YB179" s="47"/>
      <c r="YC179" s="47"/>
      <c r="YD179" s="47"/>
      <c r="YE179" s="47"/>
      <c r="YF179" s="47"/>
      <c r="YG179" s="47"/>
      <c r="YH179" s="47"/>
      <c r="YI179" s="47"/>
      <c r="YJ179" s="47"/>
      <c r="YK179" s="47"/>
      <c r="YL179" s="47"/>
      <c r="YM179" s="47"/>
      <c r="YN179" s="47"/>
      <c r="YO179" s="47"/>
      <c r="YP179" s="47"/>
      <c r="YQ179" s="47"/>
      <c r="YR179" s="47"/>
      <c r="YS179" s="47"/>
      <c r="YT179" s="47"/>
      <c r="YU179" s="47"/>
      <c r="YV179" s="47"/>
      <c r="YW179" s="47"/>
      <c r="YX179" s="47"/>
      <c r="YY179" s="47"/>
      <c r="YZ179" s="47"/>
      <c r="ZA179" s="47"/>
      <c r="ZB179" s="47"/>
      <c r="ZC179" s="47"/>
      <c r="ZD179" s="47"/>
      <c r="ZE179" s="47"/>
      <c r="ZF179" s="47"/>
      <c r="ZG179" s="47"/>
      <c r="ZH179" s="47"/>
      <c r="ZI179" s="47"/>
      <c r="ZJ179" s="47"/>
      <c r="ZK179" s="47"/>
      <c r="ZL179" s="47"/>
      <c r="ZM179" s="47"/>
      <c r="ZN179" s="47"/>
      <c r="ZO179" s="47"/>
      <c r="ZP179" s="47"/>
      <c r="ZQ179" s="47"/>
      <c r="ZR179" s="47"/>
      <c r="ZS179" s="47"/>
      <c r="ZT179" s="47"/>
      <c r="ZU179" s="47"/>
      <c r="ZV179" s="47"/>
      <c r="ZW179" s="47"/>
      <c r="ZX179" s="47"/>
      <c r="ZY179" s="47"/>
      <c r="ZZ179" s="47"/>
      <c r="AAA179" s="47"/>
      <c r="AAB179" s="47"/>
      <c r="AAC179" s="47"/>
      <c r="AAD179" s="47"/>
      <c r="AAE179" s="47"/>
      <c r="AAF179" s="47"/>
      <c r="AAG179" s="47"/>
      <c r="AAH179" s="47"/>
      <c r="AAI179" s="47"/>
      <c r="AAJ179" s="47"/>
      <c r="AAK179" s="47"/>
      <c r="AAL179" s="47"/>
      <c r="AAM179" s="47"/>
      <c r="AAN179" s="47"/>
      <c r="AAO179" s="47"/>
      <c r="AAP179" s="47"/>
      <c r="AAQ179" s="47"/>
      <c r="AAR179" s="47"/>
      <c r="AAS179" s="47"/>
      <c r="AAT179" s="47"/>
      <c r="AAU179" s="47"/>
      <c r="AAV179" s="47"/>
      <c r="AAW179" s="47"/>
      <c r="AAX179" s="47"/>
      <c r="AAY179" s="47"/>
      <c r="AAZ179" s="47"/>
      <c r="ABA179" s="47"/>
      <c r="ABB179" s="47"/>
      <c r="ABC179" s="47"/>
      <c r="ABD179" s="47"/>
      <c r="ABE179" s="47"/>
      <c r="ABF179" s="47"/>
      <c r="ABG179" s="47"/>
      <c r="ABH179" s="47"/>
      <c r="ABI179" s="47"/>
      <c r="ABJ179" s="47"/>
      <c r="ABK179" s="47"/>
      <c r="ABL179" s="47"/>
      <c r="ABM179" s="47"/>
      <c r="ABN179" s="47"/>
      <c r="ABO179" s="47"/>
      <c r="ABP179" s="47"/>
      <c r="ABQ179" s="47"/>
      <c r="ABR179" s="47"/>
      <c r="ABS179" s="47"/>
      <c r="ABT179" s="47"/>
      <c r="ABU179" s="47"/>
      <c r="ABV179" s="47"/>
      <c r="ABW179" s="47"/>
      <c r="ABX179" s="47"/>
      <c r="ABY179" s="47"/>
      <c r="ABZ179" s="47"/>
      <c r="ACA179" s="47"/>
      <c r="ACB179" s="47"/>
      <c r="ACC179" s="47"/>
      <c r="ACD179" s="47"/>
      <c r="ACE179" s="47"/>
      <c r="ACF179" s="47"/>
      <c r="ACG179" s="47"/>
      <c r="ACH179" s="47"/>
      <c r="ACI179" s="47"/>
      <c r="ACJ179" s="47"/>
      <c r="ACK179" s="47"/>
      <c r="ACL179" s="47"/>
      <c r="ACM179" s="47"/>
      <c r="ACN179" s="47"/>
      <c r="ACO179" s="47"/>
      <c r="ACP179" s="47"/>
      <c r="ACQ179" s="47"/>
      <c r="ACR179" s="47"/>
      <c r="ACS179" s="47"/>
      <c r="ACT179" s="47"/>
      <c r="ACU179" s="47"/>
      <c r="ACV179" s="47"/>
      <c r="ACW179" s="47"/>
      <c r="ACX179" s="47"/>
      <c r="ACY179" s="47"/>
      <c r="ACZ179" s="47"/>
      <c r="ADA179" s="47"/>
      <c r="ADB179" s="47"/>
      <c r="ADC179" s="47"/>
      <c r="ADD179" s="47"/>
      <c r="ADE179" s="47"/>
      <c r="ADF179" s="47"/>
      <c r="ADG179" s="47"/>
      <c r="ADH179" s="47"/>
      <c r="ADI179" s="47"/>
      <c r="ADJ179" s="47"/>
      <c r="ADK179" s="47"/>
      <c r="ADL179" s="47"/>
      <c r="ADM179" s="47"/>
      <c r="ADN179" s="47"/>
      <c r="ADO179" s="47"/>
      <c r="ADP179" s="47"/>
      <c r="ADQ179" s="47"/>
      <c r="ADR179" s="47"/>
      <c r="ADS179" s="47"/>
      <c r="ADT179" s="47"/>
      <c r="ADU179" s="47"/>
      <c r="ADV179" s="47"/>
      <c r="ADW179" s="47"/>
      <c r="ADX179" s="47"/>
      <c r="ADY179" s="47"/>
      <c r="ADZ179" s="47"/>
      <c r="AEA179" s="47"/>
      <c r="AEB179" s="47"/>
      <c r="AEC179" s="47"/>
      <c r="AED179" s="47"/>
      <c r="AEE179" s="47"/>
      <c r="AEF179" s="47"/>
      <c r="AEG179" s="47"/>
      <c r="AEH179" s="47"/>
      <c r="AEI179" s="47"/>
      <c r="AEJ179" s="47"/>
      <c r="AEK179" s="47"/>
      <c r="AEL179" s="47"/>
      <c r="AEM179" s="47"/>
      <c r="AEN179" s="47"/>
      <c r="AEO179" s="47"/>
      <c r="AEP179" s="47"/>
      <c r="AEQ179" s="47"/>
      <c r="AER179" s="47"/>
      <c r="AES179" s="47"/>
      <c r="AET179" s="47"/>
      <c r="AEU179" s="47"/>
      <c r="AEV179" s="47"/>
      <c r="AEW179" s="47"/>
      <c r="AEX179" s="47"/>
      <c r="AEY179" s="47"/>
      <c r="AEZ179" s="47"/>
      <c r="AFA179" s="47"/>
      <c r="AFB179" s="47"/>
      <c r="AFC179" s="47"/>
      <c r="AFD179" s="47"/>
      <c r="AFE179" s="47"/>
      <c r="AFF179" s="47"/>
      <c r="AFG179" s="47"/>
      <c r="AFH179" s="47"/>
      <c r="AFI179" s="47"/>
      <c r="AFJ179" s="47"/>
      <c r="AFK179" s="47"/>
      <c r="AFL179" s="47"/>
      <c r="AFM179" s="47"/>
      <c r="AFN179" s="47"/>
      <c r="AFO179" s="47"/>
      <c r="AFP179" s="47"/>
      <c r="AFQ179" s="47"/>
      <c r="AFR179" s="47"/>
      <c r="AFS179" s="47"/>
      <c r="AFT179" s="47"/>
      <c r="AFU179" s="47"/>
      <c r="AFV179" s="47"/>
      <c r="AFW179" s="47"/>
      <c r="AFX179" s="47"/>
      <c r="AFY179" s="47"/>
      <c r="AFZ179" s="47"/>
      <c r="AGA179" s="47"/>
      <c r="AGB179" s="47"/>
      <c r="AGC179" s="47"/>
      <c r="AGD179" s="47"/>
      <c r="AGE179" s="47"/>
      <c r="AGF179" s="47"/>
      <c r="AGG179" s="47"/>
      <c r="AGH179" s="47"/>
      <c r="AGI179" s="47"/>
      <c r="AGJ179" s="47"/>
      <c r="AGK179" s="47"/>
      <c r="AGL179" s="47"/>
      <c r="AGM179" s="47"/>
      <c r="AGN179" s="47"/>
      <c r="AGO179" s="47"/>
      <c r="AGP179" s="47"/>
      <c r="AGQ179" s="47"/>
      <c r="AGR179" s="47"/>
      <c r="AGS179" s="47"/>
      <c r="AGT179" s="47"/>
      <c r="AGU179" s="47"/>
      <c r="AGV179" s="47"/>
      <c r="AGW179" s="47"/>
      <c r="AGX179" s="47"/>
      <c r="AGY179" s="47"/>
      <c r="AGZ179" s="47"/>
      <c r="AHA179" s="47"/>
      <c r="AHB179" s="47"/>
      <c r="AHC179" s="47"/>
      <c r="AHD179" s="47"/>
      <c r="AHE179" s="47"/>
      <c r="AHF179" s="47"/>
      <c r="AHG179" s="47"/>
      <c r="AHH179" s="47"/>
      <c r="AHI179" s="47"/>
      <c r="AHJ179" s="47"/>
      <c r="AHK179" s="47"/>
      <c r="AHL179" s="47"/>
      <c r="AHM179" s="47"/>
      <c r="AHN179" s="47"/>
      <c r="AHO179" s="47"/>
      <c r="AHP179" s="47"/>
      <c r="AHQ179" s="47"/>
      <c r="AHR179" s="47"/>
      <c r="AHS179" s="47"/>
      <c r="AHT179" s="47"/>
      <c r="AHU179" s="47"/>
      <c r="AHV179" s="47"/>
      <c r="AHW179" s="47"/>
      <c r="AHX179" s="47"/>
      <c r="AHY179" s="47"/>
      <c r="AHZ179" s="47"/>
      <c r="AIA179" s="47"/>
      <c r="AIB179" s="47"/>
      <c r="AIC179" s="47"/>
      <c r="AID179" s="47"/>
      <c r="AIE179" s="47"/>
      <c r="AIF179" s="47"/>
      <c r="AIG179" s="47"/>
      <c r="AIH179" s="47"/>
      <c r="AII179" s="47"/>
      <c r="AIJ179" s="47"/>
      <c r="AIK179" s="47"/>
      <c r="AIL179" s="47"/>
      <c r="AIM179" s="47"/>
      <c r="AIN179" s="47"/>
      <c r="AIO179" s="47"/>
      <c r="AIP179" s="47"/>
      <c r="AIQ179" s="47"/>
      <c r="AIR179" s="47"/>
      <c r="AIS179" s="47"/>
      <c r="AIT179" s="47"/>
      <c r="AIU179" s="47"/>
      <c r="AIV179" s="47"/>
      <c r="AIW179" s="47"/>
      <c r="AIX179" s="47"/>
      <c r="AIY179" s="47"/>
      <c r="AIZ179" s="47"/>
      <c r="AJA179" s="47"/>
      <c r="AJB179" s="47"/>
      <c r="AJC179" s="47"/>
      <c r="AJD179" s="47"/>
      <c r="AJE179" s="47"/>
      <c r="AJF179" s="47"/>
      <c r="AJG179" s="47"/>
      <c r="AJH179" s="47"/>
      <c r="AJI179" s="47"/>
      <c r="AJJ179" s="47"/>
      <c r="AJK179" s="47"/>
      <c r="AJL179" s="47"/>
      <c r="AJM179" s="47"/>
      <c r="AJN179" s="47"/>
      <c r="AJO179" s="47"/>
      <c r="AJP179" s="47"/>
      <c r="AJQ179" s="47"/>
      <c r="AJR179" s="47"/>
      <c r="AJS179" s="47"/>
      <c r="AJT179" s="47"/>
      <c r="AJU179" s="47"/>
      <c r="AJV179" s="47"/>
      <c r="AJW179" s="47"/>
      <c r="AJX179" s="47"/>
      <c r="AJY179" s="47"/>
      <c r="AJZ179" s="47"/>
      <c r="AKA179" s="47"/>
      <c r="AKB179" s="47"/>
      <c r="AKC179" s="47"/>
      <c r="AKD179" s="47"/>
      <c r="AKE179" s="47"/>
      <c r="AKF179" s="47"/>
      <c r="AKG179" s="47"/>
      <c r="AKH179" s="47"/>
      <c r="AKI179" s="47"/>
      <c r="AKJ179" s="47"/>
      <c r="AKK179" s="47"/>
      <c r="AKL179" s="47"/>
      <c r="AKM179" s="47"/>
      <c r="AKN179" s="47"/>
      <c r="AKO179" s="47"/>
      <c r="AKP179" s="47"/>
      <c r="AKQ179" s="47"/>
      <c r="AKR179" s="47"/>
      <c r="AKS179" s="47"/>
      <c r="AKT179" s="47"/>
      <c r="AKU179" s="47"/>
      <c r="AKV179" s="47"/>
      <c r="AKW179" s="47"/>
      <c r="AKX179" s="47"/>
      <c r="AKY179" s="47"/>
      <c r="AKZ179" s="47"/>
      <c r="ALA179" s="47"/>
      <c r="ALB179" s="47"/>
      <c r="ALC179" s="47"/>
      <c r="ALD179" s="47"/>
      <c r="ALE179" s="47"/>
      <c r="ALF179" s="47"/>
      <c r="ALG179" s="47"/>
      <c r="ALH179" s="47"/>
      <c r="ALI179" s="47"/>
      <c r="ALJ179" s="47"/>
      <c r="ALK179" s="47"/>
      <c r="ALL179" s="47"/>
      <c r="ALM179" s="47"/>
      <c r="ALN179" s="47"/>
      <c r="ALO179" s="47"/>
      <c r="ALP179" s="47"/>
      <c r="ALQ179" s="47"/>
      <c r="ALR179" s="47"/>
      <c r="ALS179" s="47"/>
      <c r="ALT179" s="47"/>
      <c r="ALU179" s="47"/>
      <c r="ALV179" s="47"/>
      <c r="ALW179" s="47"/>
      <c r="ALX179" s="47"/>
      <c r="ALY179" s="47"/>
      <c r="ALZ179" s="47"/>
      <c r="AMA179" s="47"/>
      <c r="AMB179" s="47"/>
      <c r="AMC179" s="47"/>
      <c r="AMD179" s="47"/>
      <c r="AME179" s="47"/>
      <c r="AMF179" s="47"/>
      <c r="AMG179" s="47"/>
      <c r="AMH179" s="47"/>
      <c r="AMI179" s="47"/>
      <c r="AMJ179" s="47"/>
      <c r="AMK179" s="47"/>
      <c r="AML179" s="47"/>
      <c r="AMM179" s="47"/>
    </row>
    <row r="180" spans="1:1027" s="52" customFormat="1" ht="25.5">
      <c r="A180" s="349"/>
      <c r="B180" s="398"/>
      <c r="C180" s="23" t="s">
        <v>261</v>
      </c>
      <c r="D180" s="12" t="s">
        <v>16</v>
      </c>
      <c r="E180" s="12" t="s">
        <v>49</v>
      </c>
      <c r="F180" s="13" t="s">
        <v>20</v>
      </c>
      <c r="G180" s="13"/>
      <c r="H180" s="261"/>
      <c r="I180" s="13" t="s">
        <v>216</v>
      </c>
      <c r="J180" s="14" t="s">
        <v>21</v>
      </c>
      <c r="K180" s="14" t="s">
        <v>75</v>
      </c>
      <c r="L180" s="14" t="s">
        <v>76</v>
      </c>
      <c r="M180" s="355"/>
      <c r="N180" s="303" t="s">
        <v>372</v>
      </c>
      <c r="O180" s="188"/>
      <c r="P180" s="82"/>
      <c r="Q180" s="82"/>
      <c r="R180" s="82"/>
      <c r="S180" s="82"/>
      <c r="T180" s="82"/>
      <c r="U180" s="82"/>
      <c r="V180" s="82"/>
      <c r="W180" s="82"/>
      <c r="X180" s="82"/>
      <c r="Y180" s="82"/>
      <c r="Z180" s="82"/>
      <c r="AA180" s="82"/>
      <c r="AB180" s="82"/>
      <c r="AC180" s="82"/>
      <c r="AD180" s="82"/>
      <c r="AE180" s="82"/>
      <c r="AF180" s="82"/>
      <c r="AG180" s="82"/>
      <c r="AH180" s="82"/>
      <c r="AI180" s="82"/>
      <c r="AJ180" s="82"/>
      <c r="AK180" s="82"/>
      <c r="AL180" s="82"/>
      <c r="AM180" s="82"/>
      <c r="AN180" s="82">
        <v>80.690928454415328</v>
      </c>
      <c r="AO180" s="82">
        <v>79.856888785237544</v>
      </c>
      <c r="AP180" s="82">
        <v>79.022849116059888</v>
      </c>
      <c r="AQ180" s="82">
        <v>78.188809446882118</v>
      </c>
      <c r="AR180" s="82">
        <v>77.354769777704547</v>
      </c>
      <c r="AS180" s="82">
        <v>76.520730108526777</v>
      </c>
      <c r="AT180" s="82">
        <v>74.992318280979177</v>
      </c>
      <c r="AU180" s="82">
        <v>73.463906453431377</v>
      </c>
      <c r="AV180" s="82">
        <v>71.935494625883678</v>
      </c>
      <c r="AW180" s="82">
        <v>70.407082798336091</v>
      </c>
      <c r="AX180" s="82">
        <v>68.878670970788406</v>
      </c>
      <c r="AY180" s="82">
        <v>67.362516802289733</v>
      </c>
      <c r="AZ180" s="82">
        <v>65.846362633790889</v>
      </c>
      <c r="BA180" s="82">
        <v>64.330208465292216</v>
      </c>
      <c r="BB180" s="58"/>
      <c r="BC180" s="58"/>
      <c r="BD180" s="58"/>
      <c r="BE180" s="58"/>
      <c r="BF180" s="58"/>
      <c r="BG180" s="58"/>
      <c r="BH180" s="58"/>
      <c r="BI180" s="58"/>
      <c r="BJ180" s="58"/>
      <c r="BK180" s="58"/>
      <c r="BL180" s="58"/>
      <c r="BM180" s="58"/>
      <c r="BN180" s="58"/>
      <c r="BO180" s="58"/>
      <c r="BP180" s="58"/>
      <c r="BQ180" s="58"/>
      <c r="BR180" s="58"/>
      <c r="BS180" s="58"/>
      <c r="BT180" s="58"/>
      <c r="BU180" s="58"/>
      <c r="BV180" s="58"/>
      <c r="BW180" s="58"/>
      <c r="BX180" s="158"/>
      <c r="BY180" s="158"/>
      <c r="BZ180" s="158"/>
      <c r="CA180" s="158"/>
      <c r="CB180" s="158"/>
      <c r="CC180" s="158"/>
      <c r="CD180" s="158"/>
      <c r="CE180" s="154"/>
      <c r="CF180" s="154"/>
      <c r="CG180" s="154"/>
      <c r="CH180" s="154"/>
      <c r="CI180" s="154"/>
      <c r="CJ180" s="154"/>
      <c r="CK180" s="154"/>
      <c r="CL180" s="154"/>
      <c r="CM180" s="154"/>
      <c r="CN180" s="154"/>
      <c r="CO180" s="154"/>
      <c r="CP180" s="154"/>
      <c r="CQ180" s="154"/>
      <c r="CR180" s="154"/>
      <c r="CS180" s="154"/>
      <c r="CT180" s="154"/>
      <c r="CU180" s="154"/>
      <c r="CV180" s="154"/>
      <c r="CW180" s="154"/>
      <c r="CX180" s="154"/>
      <c r="CY180" s="154"/>
      <c r="CZ180" s="154"/>
      <c r="DA180" s="154"/>
      <c r="DB180" s="154"/>
      <c r="DC180" s="154"/>
      <c r="DD180" s="154"/>
      <c r="DE180" s="154"/>
      <c r="DF180" s="154"/>
      <c r="DG180" s="154"/>
      <c r="DH180" s="154"/>
      <c r="DI180" s="154"/>
      <c r="DJ180" s="154"/>
      <c r="DK180" s="154"/>
      <c r="DL180" s="154"/>
      <c r="DM180" s="154"/>
      <c r="DN180" s="154"/>
      <c r="DO180" s="154"/>
      <c r="DP180" s="154"/>
      <c r="DQ180" s="154"/>
      <c r="DR180" s="154"/>
      <c r="DS180" s="154"/>
      <c r="DT180" s="154"/>
      <c r="DU180" s="154"/>
      <c r="DV180" s="154"/>
      <c r="DW180" s="154"/>
      <c r="DX180" s="154"/>
      <c r="DY180" s="154"/>
      <c r="DZ180" s="154"/>
      <c r="EA180" s="154"/>
      <c r="EB180" s="154"/>
      <c r="EC180" s="154"/>
      <c r="ED180" s="154"/>
      <c r="EE180" s="154"/>
      <c r="EF180" s="154"/>
      <c r="EG180" s="154"/>
      <c r="EH180" s="154"/>
      <c r="EI180" s="154"/>
      <c r="EJ180" s="154"/>
      <c r="EK180" s="154"/>
      <c r="EL180" s="154"/>
      <c r="EM180" s="154"/>
      <c r="EN180" s="154"/>
      <c r="EO180" s="154"/>
      <c r="EP180" s="154"/>
      <c r="EQ180" s="154"/>
      <c r="ER180" s="154"/>
      <c r="ES180" s="154"/>
      <c r="ET180" s="154"/>
      <c r="EU180" s="154"/>
      <c r="EV180" s="154"/>
      <c r="EW180" s="154"/>
      <c r="EX180" s="154"/>
      <c r="EY180" s="154"/>
      <c r="EZ180" s="154"/>
      <c r="FA180" s="154"/>
      <c r="FB180" s="154"/>
      <c r="FC180" s="154"/>
      <c r="FD180" s="154"/>
      <c r="FE180" s="154"/>
      <c r="FF180" s="154"/>
      <c r="FG180" s="154"/>
      <c r="FH180" s="154"/>
      <c r="FI180" s="154"/>
      <c r="FJ180" s="154"/>
      <c r="FK180" s="154"/>
      <c r="FL180" s="154"/>
      <c r="FM180" s="154"/>
      <c r="FN180" s="154"/>
      <c r="FO180" s="154"/>
      <c r="FP180" s="154"/>
      <c r="FQ180" s="154"/>
      <c r="FR180" s="154"/>
      <c r="FS180" s="154"/>
      <c r="FT180" s="154"/>
      <c r="FU180" s="154"/>
      <c r="FV180" s="154"/>
      <c r="FW180" s="154"/>
      <c r="FX180" s="154"/>
      <c r="FY180" s="154"/>
      <c r="FZ180" s="154"/>
      <c r="GA180" s="154"/>
      <c r="GB180" s="154"/>
      <c r="GC180" s="154"/>
      <c r="GD180" s="154"/>
      <c r="GE180" s="154"/>
      <c r="GF180" s="154"/>
      <c r="GG180" s="154"/>
      <c r="GH180" s="154"/>
      <c r="GI180" s="154"/>
      <c r="GJ180" s="154"/>
      <c r="GK180" s="154"/>
      <c r="GL180" s="154"/>
      <c r="GM180" s="154"/>
      <c r="GN180" s="154"/>
      <c r="GO180" s="154"/>
      <c r="GP180" s="154"/>
      <c r="GQ180" s="154"/>
      <c r="GR180" s="154"/>
      <c r="GS180" s="154"/>
      <c r="GT180" s="154"/>
      <c r="GU180" s="154"/>
      <c r="GV180" s="154"/>
      <c r="GW180" s="154"/>
      <c r="GX180" s="154"/>
      <c r="GY180" s="154"/>
      <c r="GZ180" s="154"/>
      <c r="HA180" s="154"/>
      <c r="HB180" s="154"/>
      <c r="HC180" s="154"/>
      <c r="HD180" s="154"/>
      <c r="HE180" s="154"/>
      <c r="HF180" s="154"/>
      <c r="HG180" s="154"/>
      <c r="HH180" s="154"/>
      <c r="HI180" s="154"/>
      <c r="HJ180" s="154"/>
      <c r="HK180" s="154"/>
      <c r="HL180" s="154"/>
      <c r="HM180" s="154"/>
      <c r="HN180" s="154"/>
      <c r="HO180" s="154"/>
      <c r="HP180" s="154"/>
      <c r="HQ180" s="154"/>
      <c r="HR180" s="154"/>
      <c r="HS180" s="154"/>
      <c r="HT180" s="154"/>
      <c r="HU180" s="154"/>
      <c r="HV180" s="154"/>
      <c r="HW180" s="154"/>
      <c r="HX180" s="154"/>
      <c r="HY180" s="154"/>
      <c r="HZ180" s="154"/>
      <c r="IA180" s="154"/>
      <c r="IB180" s="154"/>
      <c r="IC180" s="154"/>
      <c r="ID180" s="154"/>
      <c r="IE180" s="154"/>
      <c r="IF180" s="154"/>
      <c r="IG180" s="154"/>
      <c r="IH180" s="154"/>
      <c r="II180" s="154"/>
      <c r="IJ180" s="154"/>
      <c r="IK180" s="154"/>
      <c r="IL180" s="154"/>
      <c r="IM180" s="154"/>
      <c r="IN180" s="154"/>
      <c r="IO180" s="154"/>
      <c r="IP180" s="154"/>
      <c r="IQ180" s="154"/>
      <c r="IR180" s="154"/>
      <c r="IS180" s="154"/>
      <c r="IT180" s="154"/>
      <c r="IU180" s="154"/>
      <c r="IV180" s="154"/>
      <c r="IW180" s="154"/>
      <c r="IX180" s="154"/>
      <c r="IY180" s="154"/>
      <c r="IZ180" s="154"/>
      <c r="JA180" s="154"/>
      <c r="JB180" s="154"/>
      <c r="JC180" s="154"/>
      <c r="JD180" s="154"/>
      <c r="JE180" s="154"/>
      <c r="JF180" s="154"/>
      <c r="JG180" s="154"/>
      <c r="JH180" s="154"/>
      <c r="JI180" s="154"/>
      <c r="JJ180" s="154"/>
      <c r="JK180" s="154"/>
      <c r="JL180" s="154"/>
      <c r="JM180" s="154"/>
      <c r="JN180" s="154"/>
      <c r="JO180" s="154"/>
      <c r="JP180" s="154"/>
      <c r="JQ180" s="154"/>
      <c r="JR180" s="154"/>
      <c r="JS180" s="154"/>
      <c r="JT180" s="154"/>
      <c r="JU180" s="154"/>
      <c r="JV180" s="154"/>
      <c r="JW180" s="154"/>
      <c r="JX180" s="154"/>
      <c r="JY180" s="154"/>
      <c r="JZ180" s="154"/>
      <c r="KA180" s="154"/>
      <c r="KB180" s="154"/>
      <c r="KC180" s="154"/>
      <c r="KD180" s="154"/>
      <c r="KE180" s="154"/>
      <c r="KF180" s="154"/>
      <c r="KG180" s="154"/>
      <c r="KH180" s="154"/>
      <c r="KI180" s="154"/>
      <c r="KJ180" s="154"/>
      <c r="KK180" s="154"/>
      <c r="KL180" s="154"/>
      <c r="KM180" s="154"/>
      <c r="KN180" s="154"/>
      <c r="KO180" s="154"/>
      <c r="KP180" s="154"/>
      <c r="KQ180" s="154"/>
      <c r="KR180" s="154"/>
      <c r="KS180" s="154"/>
      <c r="KT180" s="154"/>
      <c r="KU180" s="154"/>
      <c r="KV180" s="154"/>
      <c r="KW180" s="154"/>
      <c r="KX180" s="154"/>
      <c r="KY180" s="154"/>
      <c r="KZ180" s="154"/>
      <c r="LA180" s="154"/>
      <c r="LB180" s="154"/>
      <c r="LC180" s="154"/>
      <c r="LD180" s="154"/>
      <c r="LE180" s="154"/>
      <c r="LF180" s="154"/>
      <c r="LG180" s="154"/>
      <c r="LH180" s="154"/>
      <c r="LI180" s="154"/>
      <c r="LJ180" s="154"/>
      <c r="LK180" s="154"/>
      <c r="LL180" s="154"/>
      <c r="LM180" s="154"/>
      <c r="LN180" s="154"/>
      <c r="LO180" s="154"/>
      <c r="LP180" s="154"/>
      <c r="LQ180" s="154"/>
      <c r="LR180" s="154"/>
      <c r="LS180" s="154"/>
      <c r="LT180" s="154"/>
      <c r="LU180" s="154"/>
      <c r="LV180" s="47"/>
      <c r="LW180" s="47"/>
      <c r="LX180" s="47"/>
      <c r="LY180" s="47"/>
      <c r="LZ180" s="47"/>
      <c r="MA180" s="47"/>
      <c r="MB180" s="47"/>
      <c r="MC180" s="47"/>
      <c r="MD180" s="47"/>
      <c r="ME180" s="47"/>
      <c r="MF180" s="47"/>
      <c r="MG180" s="47"/>
      <c r="MH180" s="47"/>
      <c r="MI180" s="47"/>
      <c r="MJ180" s="47"/>
      <c r="MK180" s="47"/>
      <c r="ML180" s="47"/>
      <c r="MM180" s="47"/>
      <c r="MN180" s="47"/>
      <c r="MO180" s="47"/>
      <c r="MP180" s="47"/>
      <c r="MQ180" s="47"/>
      <c r="MR180" s="47"/>
      <c r="MS180" s="47"/>
      <c r="MT180" s="47"/>
      <c r="MU180" s="47"/>
      <c r="MV180" s="47"/>
      <c r="MW180" s="47"/>
      <c r="MX180" s="47"/>
      <c r="MY180" s="47"/>
      <c r="MZ180" s="47"/>
      <c r="NA180" s="47"/>
      <c r="NB180" s="47"/>
      <c r="NC180" s="47"/>
      <c r="ND180" s="47"/>
      <c r="NE180" s="47"/>
      <c r="NF180" s="47"/>
      <c r="NG180" s="47"/>
      <c r="NH180" s="47"/>
      <c r="NI180" s="47"/>
      <c r="NJ180" s="47"/>
      <c r="NK180" s="47"/>
      <c r="NL180" s="47"/>
      <c r="NM180" s="47"/>
      <c r="NN180" s="47"/>
      <c r="NO180" s="47"/>
      <c r="NP180" s="47"/>
      <c r="NQ180" s="47"/>
      <c r="NR180" s="47"/>
      <c r="NS180" s="47"/>
      <c r="NT180" s="47"/>
      <c r="NU180" s="47"/>
      <c r="NV180" s="47"/>
      <c r="NW180" s="47"/>
      <c r="NX180" s="47"/>
      <c r="NY180" s="47"/>
      <c r="NZ180" s="47"/>
      <c r="OA180" s="47"/>
      <c r="OB180" s="47"/>
      <c r="OC180" s="47"/>
      <c r="OD180" s="47"/>
      <c r="OE180" s="47"/>
      <c r="OF180" s="47"/>
      <c r="OG180" s="47"/>
      <c r="OH180" s="47"/>
      <c r="OI180" s="47"/>
      <c r="OJ180" s="47"/>
      <c r="OK180" s="47"/>
      <c r="OL180" s="47"/>
      <c r="OM180" s="47"/>
      <c r="ON180" s="47"/>
      <c r="OO180" s="47"/>
      <c r="OP180" s="47"/>
      <c r="OQ180" s="47"/>
      <c r="OR180" s="47"/>
      <c r="OS180" s="47"/>
      <c r="OT180" s="47"/>
      <c r="OU180" s="47"/>
      <c r="OV180" s="47"/>
      <c r="OW180" s="47"/>
      <c r="OX180" s="47"/>
      <c r="OY180" s="47"/>
      <c r="OZ180" s="47"/>
      <c r="PA180" s="47"/>
      <c r="PB180" s="47"/>
      <c r="PC180" s="47"/>
      <c r="PD180" s="47"/>
      <c r="PE180" s="47"/>
      <c r="PF180" s="47"/>
      <c r="PG180" s="47"/>
      <c r="PH180" s="47"/>
      <c r="PI180" s="47"/>
      <c r="PJ180" s="47"/>
      <c r="PK180" s="47"/>
      <c r="PL180" s="47"/>
      <c r="PM180" s="47"/>
      <c r="PN180" s="47"/>
      <c r="PO180" s="47"/>
      <c r="PP180" s="47"/>
      <c r="PQ180" s="47"/>
      <c r="PR180" s="47"/>
      <c r="PS180" s="47"/>
      <c r="PT180" s="47"/>
      <c r="PU180" s="47"/>
      <c r="PV180" s="47"/>
      <c r="PW180" s="47"/>
      <c r="PX180" s="47"/>
      <c r="PY180" s="47"/>
      <c r="PZ180" s="47"/>
      <c r="QA180" s="47"/>
      <c r="QB180" s="47"/>
      <c r="QC180" s="47"/>
      <c r="QD180" s="47"/>
      <c r="QE180" s="47"/>
      <c r="QF180" s="47"/>
      <c r="QG180" s="47"/>
      <c r="QH180" s="47"/>
      <c r="QI180" s="47"/>
      <c r="QJ180" s="47"/>
      <c r="QK180" s="47"/>
      <c r="QL180" s="47"/>
      <c r="QM180" s="47"/>
      <c r="QN180" s="47"/>
      <c r="QO180" s="47"/>
      <c r="QP180" s="47"/>
      <c r="QQ180" s="47"/>
      <c r="QR180" s="47"/>
      <c r="QS180" s="47"/>
      <c r="QT180" s="47"/>
      <c r="QU180" s="47"/>
      <c r="QV180" s="47"/>
      <c r="QW180" s="47"/>
      <c r="QX180" s="47"/>
      <c r="QY180" s="47"/>
      <c r="QZ180" s="47"/>
      <c r="RA180" s="47"/>
      <c r="RB180" s="47"/>
      <c r="RC180" s="47"/>
      <c r="RD180" s="47"/>
      <c r="RE180" s="47"/>
      <c r="RF180" s="47"/>
      <c r="RG180" s="47"/>
      <c r="RH180" s="47"/>
      <c r="RI180" s="47"/>
      <c r="RJ180" s="47"/>
      <c r="RK180" s="47"/>
      <c r="RL180" s="47"/>
      <c r="RM180" s="47"/>
      <c r="RN180" s="47"/>
      <c r="RO180" s="47"/>
      <c r="RP180" s="47"/>
      <c r="RQ180" s="47"/>
      <c r="RR180" s="47"/>
      <c r="RS180" s="47"/>
      <c r="RT180" s="47"/>
      <c r="RU180" s="47"/>
      <c r="RV180" s="47"/>
      <c r="RW180" s="47"/>
      <c r="RX180" s="47"/>
      <c r="RY180" s="47"/>
      <c r="RZ180" s="47"/>
      <c r="SA180" s="47"/>
      <c r="SB180" s="47"/>
      <c r="SC180" s="47"/>
      <c r="SD180" s="47"/>
      <c r="SE180" s="47"/>
      <c r="SF180" s="47"/>
      <c r="SG180" s="47"/>
      <c r="SH180" s="47"/>
      <c r="SI180" s="47"/>
      <c r="SJ180" s="47"/>
      <c r="SK180" s="47"/>
      <c r="SL180" s="47"/>
      <c r="SM180" s="47"/>
      <c r="SN180" s="47"/>
      <c r="SO180" s="47"/>
      <c r="SP180" s="47"/>
      <c r="SQ180" s="47"/>
      <c r="SR180" s="47"/>
      <c r="SS180" s="47"/>
      <c r="ST180" s="47"/>
      <c r="SU180" s="47"/>
      <c r="SV180" s="47"/>
      <c r="SW180" s="47"/>
      <c r="SX180" s="47"/>
      <c r="SY180" s="47"/>
      <c r="SZ180" s="47"/>
      <c r="TA180" s="47"/>
      <c r="TB180" s="47"/>
      <c r="TC180" s="47"/>
      <c r="TD180" s="47"/>
      <c r="TE180" s="47"/>
      <c r="TF180" s="47"/>
      <c r="TG180" s="47"/>
      <c r="TH180" s="47"/>
      <c r="TI180" s="47"/>
      <c r="TJ180" s="47"/>
      <c r="TK180" s="47"/>
      <c r="TL180" s="47"/>
      <c r="TM180" s="47"/>
      <c r="TN180" s="47"/>
      <c r="TO180" s="47"/>
      <c r="TP180" s="47"/>
      <c r="TQ180" s="47"/>
      <c r="TR180" s="47"/>
      <c r="TS180" s="47"/>
      <c r="TT180" s="47"/>
      <c r="TU180" s="47"/>
      <c r="TV180" s="47"/>
      <c r="TW180" s="47"/>
      <c r="TX180" s="47"/>
      <c r="TY180" s="47"/>
      <c r="TZ180" s="47"/>
      <c r="UA180" s="47"/>
      <c r="UB180" s="47"/>
      <c r="UC180" s="47"/>
      <c r="UD180" s="47"/>
      <c r="UE180" s="47"/>
      <c r="UF180" s="47"/>
      <c r="UG180" s="47"/>
      <c r="UH180" s="47"/>
      <c r="UI180" s="47"/>
      <c r="UJ180" s="47"/>
      <c r="UK180" s="47"/>
      <c r="UL180" s="47"/>
      <c r="UM180" s="47"/>
      <c r="UN180" s="47"/>
      <c r="UO180" s="47"/>
      <c r="UP180" s="47"/>
      <c r="UQ180" s="47"/>
      <c r="UR180" s="47"/>
      <c r="US180" s="47"/>
      <c r="UT180" s="47"/>
      <c r="UU180" s="47"/>
      <c r="UV180" s="47"/>
      <c r="UW180" s="47"/>
      <c r="UX180" s="47"/>
      <c r="UY180" s="47"/>
      <c r="UZ180" s="47"/>
      <c r="VA180" s="47"/>
      <c r="VB180" s="47"/>
      <c r="VC180" s="47"/>
      <c r="VD180" s="47"/>
      <c r="VE180" s="47"/>
      <c r="VF180" s="47"/>
      <c r="VG180" s="47"/>
      <c r="VH180" s="47"/>
      <c r="VI180" s="47"/>
      <c r="VJ180" s="47"/>
      <c r="VK180" s="47"/>
      <c r="VL180" s="47"/>
      <c r="VM180" s="47"/>
      <c r="VN180" s="47"/>
      <c r="VO180" s="47"/>
      <c r="VP180" s="47"/>
      <c r="VQ180" s="47"/>
      <c r="VR180" s="47"/>
      <c r="VS180" s="47"/>
      <c r="VT180" s="47"/>
      <c r="VU180" s="47"/>
      <c r="VV180" s="47"/>
      <c r="VW180" s="47"/>
      <c r="VX180" s="47"/>
      <c r="VY180" s="47"/>
      <c r="VZ180" s="47"/>
      <c r="WA180" s="47"/>
      <c r="WB180" s="47"/>
      <c r="WC180" s="47"/>
      <c r="WD180" s="47"/>
      <c r="WE180" s="47"/>
      <c r="WF180" s="47"/>
      <c r="WG180" s="47"/>
      <c r="WH180" s="47"/>
      <c r="WI180" s="47"/>
      <c r="WJ180" s="47"/>
      <c r="WK180" s="47"/>
      <c r="WL180" s="47"/>
      <c r="WM180" s="47"/>
      <c r="WN180" s="47"/>
      <c r="WO180" s="47"/>
      <c r="WP180" s="47"/>
      <c r="WQ180" s="47"/>
      <c r="WR180" s="47"/>
      <c r="WS180" s="47"/>
      <c r="WT180" s="47"/>
      <c r="WU180" s="47"/>
      <c r="WV180" s="47"/>
      <c r="WW180" s="47"/>
      <c r="WX180" s="47"/>
      <c r="WY180" s="47"/>
      <c r="WZ180" s="47"/>
      <c r="XA180" s="47"/>
      <c r="XB180" s="47"/>
      <c r="XC180" s="47"/>
      <c r="XD180" s="47"/>
      <c r="XE180" s="47"/>
      <c r="XF180" s="47"/>
      <c r="XG180" s="47"/>
      <c r="XH180" s="47"/>
      <c r="XI180" s="47"/>
      <c r="XJ180" s="47"/>
      <c r="XK180" s="47"/>
      <c r="XL180" s="47"/>
      <c r="XM180" s="47"/>
      <c r="XN180" s="47"/>
      <c r="XO180" s="47"/>
      <c r="XP180" s="47"/>
      <c r="XQ180" s="47"/>
      <c r="XR180" s="47"/>
      <c r="XS180" s="47"/>
      <c r="XT180" s="47"/>
      <c r="XU180" s="47"/>
      <c r="XV180" s="47"/>
      <c r="XW180" s="47"/>
      <c r="XX180" s="47"/>
      <c r="XY180" s="47"/>
      <c r="XZ180" s="47"/>
      <c r="YA180" s="47"/>
      <c r="YB180" s="47"/>
      <c r="YC180" s="47"/>
      <c r="YD180" s="47"/>
      <c r="YE180" s="47"/>
      <c r="YF180" s="47"/>
      <c r="YG180" s="47"/>
      <c r="YH180" s="47"/>
      <c r="YI180" s="47"/>
      <c r="YJ180" s="47"/>
      <c r="YK180" s="47"/>
      <c r="YL180" s="47"/>
      <c r="YM180" s="47"/>
      <c r="YN180" s="47"/>
      <c r="YO180" s="47"/>
      <c r="YP180" s="47"/>
      <c r="YQ180" s="47"/>
      <c r="YR180" s="47"/>
      <c r="YS180" s="47"/>
      <c r="YT180" s="47"/>
      <c r="YU180" s="47"/>
      <c r="YV180" s="47"/>
      <c r="YW180" s="47"/>
      <c r="YX180" s="47"/>
      <c r="YY180" s="47"/>
      <c r="YZ180" s="47"/>
      <c r="ZA180" s="47"/>
      <c r="ZB180" s="47"/>
      <c r="ZC180" s="47"/>
      <c r="ZD180" s="47"/>
      <c r="ZE180" s="47"/>
      <c r="ZF180" s="47"/>
      <c r="ZG180" s="47"/>
      <c r="ZH180" s="47"/>
      <c r="ZI180" s="47"/>
      <c r="ZJ180" s="47"/>
      <c r="ZK180" s="47"/>
      <c r="ZL180" s="47"/>
      <c r="ZM180" s="47"/>
      <c r="ZN180" s="47"/>
      <c r="ZO180" s="47"/>
      <c r="ZP180" s="47"/>
      <c r="ZQ180" s="47"/>
      <c r="ZR180" s="47"/>
      <c r="ZS180" s="47"/>
      <c r="ZT180" s="47"/>
      <c r="ZU180" s="47"/>
      <c r="ZV180" s="47"/>
      <c r="ZW180" s="47"/>
      <c r="ZX180" s="47"/>
      <c r="ZY180" s="47"/>
      <c r="ZZ180" s="47"/>
      <c r="AAA180" s="47"/>
      <c r="AAB180" s="47"/>
      <c r="AAC180" s="47"/>
      <c r="AAD180" s="47"/>
      <c r="AAE180" s="47"/>
      <c r="AAF180" s="47"/>
      <c r="AAG180" s="47"/>
      <c r="AAH180" s="47"/>
      <c r="AAI180" s="47"/>
      <c r="AAJ180" s="47"/>
      <c r="AAK180" s="47"/>
      <c r="AAL180" s="47"/>
      <c r="AAM180" s="47"/>
      <c r="AAN180" s="47"/>
      <c r="AAO180" s="47"/>
      <c r="AAP180" s="47"/>
      <c r="AAQ180" s="47"/>
      <c r="AAR180" s="47"/>
      <c r="AAS180" s="47"/>
      <c r="AAT180" s="47"/>
      <c r="AAU180" s="47"/>
      <c r="AAV180" s="47"/>
      <c r="AAW180" s="47"/>
      <c r="AAX180" s="47"/>
      <c r="AAY180" s="47"/>
      <c r="AAZ180" s="47"/>
      <c r="ABA180" s="47"/>
      <c r="ABB180" s="47"/>
      <c r="ABC180" s="47"/>
      <c r="ABD180" s="47"/>
      <c r="ABE180" s="47"/>
      <c r="ABF180" s="47"/>
      <c r="ABG180" s="47"/>
      <c r="ABH180" s="47"/>
      <c r="ABI180" s="47"/>
      <c r="ABJ180" s="47"/>
      <c r="ABK180" s="47"/>
      <c r="ABL180" s="47"/>
      <c r="ABM180" s="47"/>
      <c r="ABN180" s="47"/>
      <c r="ABO180" s="47"/>
      <c r="ABP180" s="47"/>
      <c r="ABQ180" s="47"/>
      <c r="ABR180" s="47"/>
      <c r="ABS180" s="47"/>
      <c r="ABT180" s="47"/>
      <c r="ABU180" s="47"/>
      <c r="ABV180" s="47"/>
      <c r="ABW180" s="47"/>
      <c r="ABX180" s="47"/>
      <c r="ABY180" s="47"/>
      <c r="ABZ180" s="47"/>
      <c r="ACA180" s="47"/>
      <c r="ACB180" s="47"/>
      <c r="ACC180" s="47"/>
      <c r="ACD180" s="47"/>
      <c r="ACE180" s="47"/>
      <c r="ACF180" s="47"/>
      <c r="ACG180" s="47"/>
      <c r="ACH180" s="47"/>
      <c r="ACI180" s="47"/>
      <c r="ACJ180" s="47"/>
      <c r="ACK180" s="47"/>
      <c r="ACL180" s="47"/>
      <c r="ACM180" s="47"/>
      <c r="ACN180" s="47"/>
      <c r="ACO180" s="47"/>
      <c r="ACP180" s="47"/>
      <c r="ACQ180" s="47"/>
      <c r="ACR180" s="47"/>
      <c r="ACS180" s="47"/>
      <c r="ACT180" s="47"/>
      <c r="ACU180" s="47"/>
      <c r="ACV180" s="47"/>
      <c r="ACW180" s="47"/>
      <c r="ACX180" s="47"/>
      <c r="ACY180" s="47"/>
      <c r="ACZ180" s="47"/>
      <c r="ADA180" s="47"/>
      <c r="ADB180" s="47"/>
      <c r="ADC180" s="47"/>
      <c r="ADD180" s="47"/>
      <c r="ADE180" s="47"/>
      <c r="ADF180" s="47"/>
      <c r="ADG180" s="47"/>
      <c r="ADH180" s="47"/>
      <c r="ADI180" s="47"/>
      <c r="ADJ180" s="47"/>
      <c r="ADK180" s="47"/>
      <c r="ADL180" s="47"/>
      <c r="ADM180" s="47"/>
      <c r="ADN180" s="47"/>
      <c r="ADO180" s="47"/>
      <c r="ADP180" s="47"/>
      <c r="ADQ180" s="47"/>
      <c r="ADR180" s="47"/>
      <c r="ADS180" s="47"/>
      <c r="ADT180" s="47"/>
      <c r="ADU180" s="47"/>
      <c r="ADV180" s="47"/>
      <c r="ADW180" s="47"/>
      <c r="ADX180" s="47"/>
      <c r="ADY180" s="47"/>
      <c r="ADZ180" s="47"/>
      <c r="AEA180" s="47"/>
      <c r="AEB180" s="47"/>
      <c r="AEC180" s="47"/>
      <c r="AED180" s="47"/>
      <c r="AEE180" s="47"/>
      <c r="AEF180" s="47"/>
      <c r="AEG180" s="47"/>
      <c r="AEH180" s="47"/>
      <c r="AEI180" s="47"/>
      <c r="AEJ180" s="47"/>
      <c r="AEK180" s="47"/>
      <c r="AEL180" s="47"/>
      <c r="AEM180" s="47"/>
      <c r="AEN180" s="47"/>
      <c r="AEO180" s="47"/>
      <c r="AEP180" s="47"/>
      <c r="AEQ180" s="47"/>
      <c r="AER180" s="47"/>
      <c r="AES180" s="47"/>
      <c r="AET180" s="47"/>
      <c r="AEU180" s="47"/>
      <c r="AEV180" s="47"/>
      <c r="AEW180" s="47"/>
      <c r="AEX180" s="47"/>
      <c r="AEY180" s="47"/>
      <c r="AEZ180" s="47"/>
      <c r="AFA180" s="47"/>
      <c r="AFB180" s="47"/>
      <c r="AFC180" s="47"/>
      <c r="AFD180" s="47"/>
      <c r="AFE180" s="47"/>
      <c r="AFF180" s="47"/>
      <c r="AFG180" s="47"/>
      <c r="AFH180" s="47"/>
      <c r="AFI180" s="47"/>
      <c r="AFJ180" s="47"/>
      <c r="AFK180" s="47"/>
      <c r="AFL180" s="47"/>
      <c r="AFM180" s="47"/>
      <c r="AFN180" s="47"/>
      <c r="AFO180" s="47"/>
      <c r="AFP180" s="47"/>
      <c r="AFQ180" s="47"/>
      <c r="AFR180" s="47"/>
      <c r="AFS180" s="47"/>
      <c r="AFT180" s="47"/>
      <c r="AFU180" s="47"/>
      <c r="AFV180" s="47"/>
      <c r="AFW180" s="47"/>
      <c r="AFX180" s="47"/>
      <c r="AFY180" s="47"/>
      <c r="AFZ180" s="47"/>
      <c r="AGA180" s="47"/>
      <c r="AGB180" s="47"/>
      <c r="AGC180" s="47"/>
      <c r="AGD180" s="47"/>
      <c r="AGE180" s="47"/>
      <c r="AGF180" s="47"/>
      <c r="AGG180" s="47"/>
      <c r="AGH180" s="47"/>
      <c r="AGI180" s="47"/>
      <c r="AGJ180" s="47"/>
      <c r="AGK180" s="47"/>
      <c r="AGL180" s="47"/>
      <c r="AGM180" s="47"/>
      <c r="AGN180" s="47"/>
      <c r="AGO180" s="47"/>
      <c r="AGP180" s="47"/>
      <c r="AGQ180" s="47"/>
      <c r="AGR180" s="47"/>
      <c r="AGS180" s="47"/>
      <c r="AGT180" s="47"/>
      <c r="AGU180" s="47"/>
      <c r="AGV180" s="47"/>
      <c r="AGW180" s="47"/>
      <c r="AGX180" s="47"/>
      <c r="AGY180" s="47"/>
      <c r="AGZ180" s="47"/>
      <c r="AHA180" s="47"/>
      <c r="AHB180" s="47"/>
      <c r="AHC180" s="47"/>
      <c r="AHD180" s="47"/>
      <c r="AHE180" s="47"/>
      <c r="AHF180" s="47"/>
      <c r="AHG180" s="47"/>
      <c r="AHH180" s="47"/>
      <c r="AHI180" s="47"/>
      <c r="AHJ180" s="47"/>
      <c r="AHK180" s="47"/>
      <c r="AHL180" s="47"/>
      <c r="AHM180" s="47"/>
      <c r="AHN180" s="47"/>
      <c r="AHO180" s="47"/>
      <c r="AHP180" s="47"/>
      <c r="AHQ180" s="47"/>
      <c r="AHR180" s="47"/>
      <c r="AHS180" s="47"/>
      <c r="AHT180" s="47"/>
      <c r="AHU180" s="47"/>
      <c r="AHV180" s="47"/>
      <c r="AHW180" s="47"/>
      <c r="AHX180" s="47"/>
      <c r="AHY180" s="47"/>
      <c r="AHZ180" s="47"/>
      <c r="AIA180" s="47"/>
      <c r="AIB180" s="47"/>
      <c r="AIC180" s="47"/>
      <c r="AID180" s="47"/>
      <c r="AIE180" s="47"/>
      <c r="AIF180" s="47"/>
      <c r="AIG180" s="47"/>
      <c r="AIH180" s="47"/>
      <c r="AII180" s="47"/>
      <c r="AIJ180" s="47"/>
      <c r="AIK180" s="47"/>
      <c r="AIL180" s="47"/>
      <c r="AIM180" s="47"/>
      <c r="AIN180" s="47"/>
      <c r="AIO180" s="47"/>
      <c r="AIP180" s="47"/>
      <c r="AIQ180" s="47"/>
      <c r="AIR180" s="47"/>
      <c r="AIS180" s="47"/>
      <c r="AIT180" s="47"/>
      <c r="AIU180" s="47"/>
      <c r="AIV180" s="47"/>
      <c r="AIW180" s="47"/>
      <c r="AIX180" s="47"/>
      <c r="AIY180" s="47"/>
      <c r="AIZ180" s="47"/>
      <c r="AJA180" s="47"/>
      <c r="AJB180" s="47"/>
      <c r="AJC180" s="47"/>
      <c r="AJD180" s="47"/>
      <c r="AJE180" s="47"/>
      <c r="AJF180" s="47"/>
      <c r="AJG180" s="47"/>
      <c r="AJH180" s="47"/>
      <c r="AJI180" s="47"/>
      <c r="AJJ180" s="47"/>
      <c r="AJK180" s="47"/>
      <c r="AJL180" s="47"/>
      <c r="AJM180" s="47"/>
      <c r="AJN180" s="47"/>
      <c r="AJO180" s="47"/>
      <c r="AJP180" s="47"/>
      <c r="AJQ180" s="47"/>
      <c r="AJR180" s="47"/>
      <c r="AJS180" s="47"/>
      <c r="AJT180" s="47"/>
      <c r="AJU180" s="47"/>
      <c r="AJV180" s="47"/>
      <c r="AJW180" s="47"/>
      <c r="AJX180" s="47"/>
      <c r="AJY180" s="47"/>
      <c r="AJZ180" s="47"/>
      <c r="AKA180" s="47"/>
      <c r="AKB180" s="47"/>
      <c r="AKC180" s="47"/>
      <c r="AKD180" s="47"/>
      <c r="AKE180" s="47"/>
      <c r="AKF180" s="47"/>
      <c r="AKG180" s="47"/>
      <c r="AKH180" s="47"/>
      <c r="AKI180" s="47"/>
      <c r="AKJ180" s="47"/>
      <c r="AKK180" s="47"/>
      <c r="AKL180" s="47"/>
      <c r="AKM180" s="47"/>
      <c r="AKN180" s="47"/>
      <c r="AKO180" s="47"/>
      <c r="AKP180" s="47"/>
      <c r="AKQ180" s="47"/>
      <c r="AKR180" s="47"/>
      <c r="AKS180" s="47"/>
      <c r="AKT180" s="47"/>
      <c r="AKU180" s="47"/>
      <c r="AKV180" s="47"/>
      <c r="AKW180" s="47"/>
      <c r="AKX180" s="47"/>
      <c r="AKY180" s="47"/>
      <c r="AKZ180" s="47"/>
      <c r="ALA180" s="47"/>
      <c r="ALB180" s="47"/>
      <c r="ALC180" s="47"/>
      <c r="ALD180" s="47"/>
      <c r="ALE180" s="47"/>
      <c r="ALF180" s="47"/>
      <c r="ALG180" s="47"/>
      <c r="ALH180" s="47"/>
      <c r="ALI180" s="47"/>
      <c r="ALJ180" s="47"/>
      <c r="ALK180" s="47"/>
      <c r="ALL180" s="47"/>
      <c r="ALM180" s="47"/>
      <c r="ALN180" s="47"/>
      <c r="ALO180" s="47"/>
      <c r="ALP180" s="47"/>
      <c r="ALQ180" s="47"/>
      <c r="ALR180" s="47"/>
      <c r="ALS180" s="47"/>
      <c r="ALT180" s="47"/>
      <c r="ALU180" s="47"/>
      <c r="ALV180" s="47"/>
      <c r="ALW180" s="47"/>
      <c r="ALX180" s="47"/>
      <c r="ALY180" s="47"/>
      <c r="ALZ180" s="47"/>
      <c r="AMA180" s="47"/>
      <c r="AMB180" s="47"/>
      <c r="AMC180" s="47"/>
      <c r="AMD180" s="47"/>
      <c r="AME180" s="47"/>
      <c r="AMF180" s="47"/>
      <c r="AMG180" s="47"/>
      <c r="AMH180" s="47"/>
      <c r="AMI180" s="47"/>
      <c r="AMJ180" s="47"/>
      <c r="AMK180" s="47"/>
      <c r="AML180" s="47"/>
      <c r="AMM180" s="47"/>
    </row>
    <row r="181" spans="1:1027" s="114" customFormat="1" ht="15" customHeight="1">
      <c r="A181" s="349"/>
      <c r="B181" s="398"/>
      <c r="C181" s="110" t="s">
        <v>262</v>
      </c>
      <c r="D181" s="111" t="s">
        <v>16</v>
      </c>
      <c r="E181" s="111" t="s">
        <v>49</v>
      </c>
      <c r="F181" s="112" t="s">
        <v>20</v>
      </c>
      <c r="G181" s="112"/>
      <c r="H181" s="262"/>
      <c r="I181" s="112" t="s">
        <v>216</v>
      </c>
      <c r="J181" s="112" t="s">
        <v>21</v>
      </c>
      <c r="K181" s="112" t="s">
        <v>75</v>
      </c>
      <c r="L181" s="112" t="s">
        <v>76</v>
      </c>
      <c r="M181" s="166"/>
      <c r="N181" s="304" t="s">
        <v>372</v>
      </c>
      <c r="O181" s="18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3"/>
      <c r="AL181" s="113"/>
      <c r="AM181" s="113"/>
      <c r="AN181" s="113"/>
      <c r="AO181" s="113"/>
      <c r="AP181" s="113"/>
      <c r="AQ181" s="113"/>
      <c r="AR181" s="113">
        <v>75.760000000000005</v>
      </c>
      <c r="AS181" s="113">
        <v>73.75</v>
      </c>
      <c r="AT181" s="113">
        <v>72.12</v>
      </c>
      <c r="AU181" s="113">
        <v>70.48</v>
      </c>
      <c r="AV181" s="113">
        <v>68.84</v>
      </c>
      <c r="AW181" s="113">
        <v>67.2</v>
      </c>
      <c r="AX181" s="113">
        <v>65.569999999999993</v>
      </c>
      <c r="AY181" s="113">
        <v>63.35</v>
      </c>
      <c r="AZ181" s="113">
        <v>61.13</v>
      </c>
      <c r="BA181" s="113">
        <v>58.91</v>
      </c>
      <c r="BB181" s="113">
        <v>56.7</v>
      </c>
      <c r="BC181" s="113">
        <v>54.48</v>
      </c>
      <c r="BD181" s="113">
        <v>52.53</v>
      </c>
      <c r="BE181" s="113">
        <v>50.59</v>
      </c>
      <c r="BF181" s="113">
        <v>48.65</v>
      </c>
      <c r="BG181" s="113">
        <v>46.7</v>
      </c>
      <c r="BH181" s="113">
        <v>44.76</v>
      </c>
      <c r="BI181" s="113">
        <v>42.81</v>
      </c>
      <c r="BJ181" s="113">
        <v>40.869999999999997</v>
      </c>
      <c r="BK181" s="113">
        <v>38.93</v>
      </c>
      <c r="BL181" s="113">
        <v>36.979999999999997</v>
      </c>
      <c r="BM181" s="113">
        <v>35.04</v>
      </c>
      <c r="BN181" s="113">
        <v>33.090000000000003</v>
      </c>
      <c r="BO181" s="113">
        <v>31.15</v>
      </c>
      <c r="BP181" s="113">
        <v>29.21</v>
      </c>
      <c r="BQ181" s="113">
        <v>27.26</v>
      </c>
      <c r="BR181" s="113">
        <v>25.32</v>
      </c>
      <c r="BS181" s="113">
        <v>23.37</v>
      </c>
      <c r="BT181" s="113">
        <v>21.43</v>
      </c>
      <c r="BU181" s="113">
        <v>19.489999999999998</v>
      </c>
      <c r="BV181" s="113">
        <v>17.54</v>
      </c>
      <c r="BW181" s="113">
        <v>15.6</v>
      </c>
      <c r="BX181" s="158"/>
      <c r="BY181" s="158"/>
      <c r="BZ181" s="158"/>
      <c r="CA181" s="158"/>
      <c r="CB181" s="158"/>
      <c r="CC181" s="158"/>
      <c r="CD181" s="158"/>
      <c r="CE181" s="154"/>
      <c r="CF181" s="154"/>
      <c r="CG181" s="154"/>
      <c r="CH181" s="154"/>
      <c r="CI181" s="154"/>
      <c r="CJ181" s="154"/>
      <c r="CK181" s="154"/>
      <c r="CL181" s="154"/>
      <c r="CM181" s="154"/>
      <c r="CN181" s="154"/>
      <c r="CO181" s="154"/>
      <c r="CP181" s="154"/>
      <c r="CQ181" s="154"/>
      <c r="CR181" s="154"/>
      <c r="CS181" s="154"/>
      <c r="CT181" s="154"/>
      <c r="CU181" s="154"/>
      <c r="CV181" s="154"/>
      <c r="CW181" s="154"/>
      <c r="CX181" s="154"/>
      <c r="CY181" s="154"/>
      <c r="CZ181" s="154"/>
      <c r="DA181" s="154"/>
      <c r="DB181" s="154"/>
      <c r="DC181" s="154"/>
      <c r="DD181" s="154"/>
      <c r="DE181" s="154"/>
      <c r="DF181" s="154"/>
      <c r="DG181" s="154"/>
      <c r="DH181" s="154"/>
      <c r="DI181" s="154"/>
      <c r="DJ181" s="154"/>
      <c r="DK181" s="154"/>
      <c r="DL181" s="154"/>
      <c r="DM181" s="154"/>
      <c r="DN181" s="154"/>
      <c r="DO181" s="154"/>
      <c r="DP181" s="154"/>
      <c r="DQ181" s="154"/>
      <c r="DR181" s="154"/>
      <c r="DS181" s="154"/>
      <c r="DT181" s="154"/>
      <c r="DU181" s="154"/>
      <c r="DV181" s="154"/>
      <c r="DW181" s="154"/>
      <c r="DX181" s="154"/>
      <c r="DY181" s="154"/>
      <c r="DZ181" s="154"/>
      <c r="EA181" s="154"/>
      <c r="EB181" s="154"/>
      <c r="EC181" s="154"/>
      <c r="ED181" s="154"/>
      <c r="EE181" s="154"/>
      <c r="EF181" s="154"/>
      <c r="EG181" s="154"/>
      <c r="EH181" s="154"/>
      <c r="EI181" s="154"/>
      <c r="EJ181" s="154"/>
      <c r="EK181" s="154"/>
      <c r="EL181" s="154"/>
      <c r="EM181" s="154"/>
      <c r="EN181" s="154"/>
      <c r="EO181" s="154"/>
      <c r="EP181" s="154"/>
      <c r="EQ181" s="154"/>
      <c r="ER181" s="154"/>
      <c r="ES181" s="154"/>
      <c r="ET181" s="154"/>
      <c r="EU181" s="154"/>
      <c r="EV181" s="154"/>
      <c r="EW181" s="154"/>
      <c r="EX181" s="154"/>
      <c r="EY181" s="154"/>
      <c r="EZ181" s="154"/>
      <c r="FA181" s="154"/>
      <c r="FB181" s="154"/>
      <c r="FC181" s="154"/>
      <c r="FD181" s="154"/>
      <c r="FE181" s="154"/>
      <c r="FF181" s="154"/>
      <c r="FG181" s="154"/>
      <c r="FH181" s="154"/>
      <c r="FI181" s="154"/>
      <c r="FJ181" s="154"/>
      <c r="FK181" s="154"/>
      <c r="FL181" s="154"/>
      <c r="FM181" s="154"/>
      <c r="FN181" s="154"/>
      <c r="FO181" s="154"/>
      <c r="FP181" s="154"/>
      <c r="FQ181" s="154"/>
      <c r="FR181" s="154"/>
      <c r="FS181" s="154"/>
      <c r="FT181" s="154"/>
      <c r="FU181" s="154"/>
      <c r="FV181" s="154"/>
      <c r="FW181" s="154"/>
      <c r="FX181" s="154"/>
      <c r="FY181" s="154"/>
      <c r="FZ181" s="154"/>
      <c r="GA181" s="154"/>
      <c r="GB181" s="154"/>
      <c r="GC181" s="154"/>
      <c r="GD181" s="154"/>
      <c r="GE181" s="154"/>
      <c r="GF181" s="154"/>
      <c r="GG181" s="154"/>
      <c r="GH181" s="154"/>
      <c r="GI181" s="154"/>
      <c r="GJ181" s="154"/>
      <c r="GK181" s="154"/>
      <c r="GL181" s="154"/>
      <c r="GM181" s="154"/>
      <c r="GN181" s="154"/>
      <c r="GO181" s="154"/>
      <c r="GP181" s="154"/>
      <c r="GQ181" s="154"/>
      <c r="GR181" s="154"/>
      <c r="GS181" s="154"/>
      <c r="GT181" s="154"/>
      <c r="GU181" s="154"/>
      <c r="GV181" s="154"/>
      <c r="GW181" s="154"/>
      <c r="GX181" s="154"/>
      <c r="GY181" s="154"/>
      <c r="GZ181" s="154"/>
      <c r="HA181" s="154"/>
      <c r="HB181" s="154"/>
      <c r="HC181" s="154"/>
      <c r="HD181" s="154"/>
      <c r="HE181" s="154"/>
      <c r="HF181" s="154"/>
      <c r="HG181" s="154"/>
      <c r="HH181" s="154"/>
      <c r="HI181" s="154"/>
      <c r="HJ181" s="154"/>
      <c r="HK181" s="154"/>
      <c r="HL181" s="154"/>
      <c r="HM181" s="154"/>
      <c r="HN181" s="154"/>
      <c r="HO181" s="154"/>
      <c r="HP181" s="154"/>
      <c r="HQ181" s="154"/>
      <c r="HR181" s="154"/>
      <c r="HS181" s="154"/>
      <c r="HT181" s="154"/>
      <c r="HU181" s="154"/>
      <c r="HV181" s="154"/>
      <c r="HW181" s="154"/>
      <c r="HX181" s="154"/>
      <c r="HY181" s="154"/>
      <c r="HZ181" s="154"/>
      <c r="IA181" s="154"/>
      <c r="IB181" s="154"/>
      <c r="IC181" s="154"/>
      <c r="ID181" s="154"/>
      <c r="IE181" s="154"/>
      <c r="IF181" s="154"/>
      <c r="IG181" s="154"/>
      <c r="IH181" s="154"/>
      <c r="II181" s="154"/>
      <c r="IJ181" s="154"/>
      <c r="IK181" s="154"/>
      <c r="IL181" s="154"/>
      <c r="IM181" s="154"/>
      <c r="IN181" s="154"/>
      <c r="IO181" s="154"/>
      <c r="IP181" s="154"/>
      <c r="IQ181" s="154"/>
      <c r="IR181" s="154"/>
      <c r="IS181" s="154"/>
      <c r="IT181" s="154"/>
      <c r="IU181" s="154"/>
      <c r="IV181" s="154"/>
      <c r="IW181" s="154"/>
      <c r="IX181" s="154"/>
      <c r="IY181" s="154"/>
      <c r="IZ181" s="154"/>
      <c r="JA181" s="154"/>
      <c r="JB181" s="154"/>
      <c r="JC181" s="154"/>
      <c r="JD181" s="154"/>
      <c r="JE181" s="154"/>
      <c r="JF181" s="154"/>
      <c r="JG181" s="154"/>
      <c r="JH181" s="154"/>
      <c r="JI181" s="154"/>
      <c r="JJ181" s="154"/>
      <c r="JK181" s="154"/>
      <c r="JL181" s="154"/>
      <c r="JM181" s="154"/>
      <c r="JN181" s="154"/>
      <c r="JO181" s="154"/>
      <c r="JP181" s="154"/>
      <c r="JQ181" s="154"/>
      <c r="JR181" s="154"/>
      <c r="JS181" s="154"/>
      <c r="JT181" s="154"/>
      <c r="JU181" s="154"/>
      <c r="JV181" s="154"/>
      <c r="JW181" s="154"/>
      <c r="JX181" s="154"/>
      <c r="JY181" s="154"/>
      <c r="JZ181" s="154"/>
      <c r="KA181" s="154"/>
      <c r="KB181" s="154"/>
      <c r="KC181" s="154"/>
      <c r="KD181" s="154"/>
      <c r="KE181" s="154"/>
      <c r="KF181" s="154"/>
      <c r="KG181" s="154"/>
      <c r="KH181" s="154"/>
      <c r="KI181" s="154"/>
      <c r="KJ181" s="154"/>
      <c r="KK181" s="154"/>
      <c r="KL181" s="154"/>
      <c r="KM181" s="154"/>
      <c r="KN181" s="154"/>
      <c r="KO181" s="154"/>
      <c r="KP181" s="154"/>
      <c r="KQ181" s="154"/>
      <c r="KR181" s="154"/>
      <c r="KS181" s="154"/>
      <c r="KT181" s="154"/>
      <c r="KU181" s="154"/>
      <c r="KV181" s="154"/>
      <c r="KW181" s="154"/>
      <c r="KX181" s="154"/>
      <c r="KY181" s="154"/>
      <c r="KZ181" s="154"/>
      <c r="LA181" s="154"/>
      <c r="LB181" s="154"/>
      <c r="LC181" s="154"/>
      <c r="LD181" s="154"/>
      <c r="LE181" s="154"/>
      <c r="LF181" s="154"/>
      <c r="LG181" s="154"/>
      <c r="LH181" s="154"/>
      <c r="LI181" s="154"/>
      <c r="LJ181" s="154"/>
      <c r="LK181" s="154"/>
      <c r="LL181" s="154"/>
      <c r="LM181" s="154"/>
      <c r="LN181" s="154"/>
      <c r="LO181" s="154"/>
      <c r="LP181" s="154"/>
      <c r="LQ181" s="154"/>
      <c r="LR181" s="154"/>
      <c r="LS181" s="154"/>
      <c r="LT181" s="154"/>
      <c r="LU181" s="154"/>
    </row>
    <row r="182" spans="1:1027" s="114" customFormat="1" ht="25.5">
      <c r="A182" s="349"/>
      <c r="B182" s="399"/>
      <c r="C182" s="110" t="s">
        <v>263</v>
      </c>
      <c r="D182" s="111" t="s">
        <v>16</v>
      </c>
      <c r="E182" s="111" t="s">
        <v>49</v>
      </c>
      <c r="F182" s="112" t="s">
        <v>20</v>
      </c>
      <c r="G182" s="112"/>
      <c r="H182" s="262"/>
      <c r="I182" s="112" t="s">
        <v>216</v>
      </c>
      <c r="J182" s="112" t="s">
        <v>21</v>
      </c>
      <c r="K182" s="112" t="s">
        <v>75</v>
      </c>
      <c r="L182" s="112" t="s">
        <v>76</v>
      </c>
      <c r="M182" s="167"/>
      <c r="N182" s="304" t="s">
        <v>372</v>
      </c>
      <c r="O182" s="18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3"/>
      <c r="AL182" s="113"/>
      <c r="AM182" s="113"/>
      <c r="AN182" s="113"/>
      <c r="AO182" s="113"/>
      <c r="AP182" s="113"/>
      <c r="AQ182" s="113"/>
      <c r="AR182" s="113">
        <v>75.760000000000005</v>
      </c>
      <c r="AS182" s="113">
        <v>73.75</v>
      </c>
      <c r="AT182" s="113">
        <v>72.12</v>
      </c>
      <c r="AU182" s="113">
        <v>70.48</v>
      </c>
      <c r="AV182" s="113">
        <v>68.84</v>
      </c>
      <c r="AW182" s="113">
        <v>67.2</v>
      </c>
      <c r="AX182" s="113">
        <v>65.569999999999993</v>
      </c>
      <c r="AY182" s="113">
        <v>63.35</v>
      </c>
      <c r="AZ182" s="113">
        <v>61.13</v>
      </c>
      <c r="BA182" s="113">
        <v>58.91</v>
      </c>
      <c r="BB182" s="113">
        <v>56.7</v>
      </c>
      <c r="BC182" s="113">
        <v>54.48</v>
      </c>
      <c r="BD182" s="113">
        <v>52.53</v>
      </c>
      <c r="BE182" s="113">
        <v>50.59</v>
      </c>
      <c r="BF182" s="113">
        <v>48.65</v>
      </c>
      <c r="BG182" s="113"/>
      <c r="BH182" s="113"/>
      <c r="BI182" s="113"/>
      <c r="BJ182" s="113"/>
      <c r="BK182" s="113"/>
      <c r="BL182" s="113"/>
      <c r="BM182" s="113"/>
      <c r="BN182" s="113"/>
      <c r="BO182" s="113"/>
      <c r="BP182" s="113"/>
      <c r="BQ182" s="113"/>
      <c r="BR182" s="113"/>
      <c r="BS182" s="113"/>
      <c r="BT182" s="113"/>
      <c r="BU182" s="113"/>
      <c r="BV182" s="113"/>
      <c r="BW182" s="113"/>
      <c r="BX182" s="158"/>
      <c r="BY182" s="158"/>
      <c r="BZ182" s="158"/>
      <c r="CA182" s="158"/>
      <c r="CB182" s="158"/>
      <c r="CC182" s="158"/>
      <c r="CD182" s="158"/>
      <c r="CE182" s="154"/>
      <c r="CF182" s="154"/>
      <c r="CG182" s="154"/>
      <c r="CH182" s="154"/>
      <c r="CI182" s="154"/>
      <c r="CJ182" s="154"/>
      <c r="CK182" s="154"/>
      <c r="CL182" s="154"/>
      <c r="CM182" s="154"/>
      <c r="CN182" s="154"/>
      <c r="CO182" s="154"/>
      <c r="CP182" s="154"/>
      <c r="CQ182" s="154"/>
      <c r="CR182" s="154"/>
      <c r="CS182" s="154"/>
      <c r="CT182" s="154"/>
      <c r="CU182" s="154"/>
      <c r="CV182" s="154"/>
      <c r="CW182" s="154"/>
      <c r="CX182" s="154"/>
      <c r="CY182" s="154"/>
      <c r="CZ182" s="154"/>
      <c r="DA182" s="154"/>
      <c r="DB182" s="154"/>
      <c r="DC182" s="154"/>
      <c r="DD182" s="154"/>
      <c r="DE182" s="154"/>
      <c r="DF182" s="154"/>
      <c r="DG182" s="154"/>
      <c r="DH182" s="154"/>
      <c r="DI182" s="154"/>
      <c r="DJ182" s="154"/>
      <c r="DK182" s="154"/>
      <c r="DL182" s="154"/>
      <c r="DM182" s="154"/>
      <c r="DN182" s="154"/>
      <c r="DO182" s="154"/>
      <c r="DP182" s="154"/>
      <c r="DQ182" s="154"/>
      <c r="DR182" s="154"/>
      <c r="DS182" s="154"/>
      <c r="DT182" s="154"/>
      <c r="DU182" s="154"/>
      <c r="DV182" s="154"/>
      <c r="DW182" s="154"/>
      <c r="DX182" s="154"/>
      <c r="DY182" s="154"/>
      <c r="DZ182" s="154"/>
      <c r="EA182" s="154"/>
      <c r="EB182" s="154"/>
      <c r="EC182" s="154"/>
      <c r="ED182" s="154"/>
      <c r="EE182" s="154"/>
      <c r="EF182" s="154"/>
      <c r="EG182" s="154"/>
      <c r="EH182" s="154"/>
      <c r="EI182" s="154"/>
      <c r="EJ182" s="154"/>
      <c r="EK182" s="154"/>
      <c r="EL182" s="154"/>
      <c r="EM182" s="154"/>
      <c r="EN182" s="154"/>
      <c r="EO182" s="154"/>
      <c r="EP182" s="154"/>
      <c r="EQ182" s="154"/>
      <c r="ER182" s="154"/>
      <c r="ES182" s="154"/>
      <c r="ET182" s="154"/>
      <c r="EU182" s="154"/>
      <c r="EV182" s="154"/>
      <c r="EW182" s="154"/>
      <c r="EX182" s="154"/>
      <c r="EY182" s="154"/>
      <c r="EZ182" s="154"/>
      <c r="FA182" s="154"/>
      <c r="FB182" s="154"/>
      <c r="FC182" s="154"/>
      <c r="FD182" s="154"/>
      <c r="FE182" s="154"/>
      <c r="FF182" s="154"/>
      <c r="FG182" s="154"/>
      <c r="FH182" s="154"/>
      <c r="FI182" s="154"/>
      <c r="FJ182" s="154"/>
      <c r="FK182" s="154"/>
      <c r="FL182" s="154"/>
      <c r="FM182" s="154"/>
      <c r="FN182" s="154"/>
      <c r="FO182" s="154"/>
      <c r="FP182" s="154"/>
      <c r="FQ182" s="154"/>
      <c r="FR182" s="154"/>
      <c r="FS182" s="154"/>
      <c r="FT182" s="154"/>
      <c r="FU182" s="154"/>
      <c r="FV182" s="154"/>
      <c r="FW182" s="154"/>
      <c r="FX182" s="154"/>
      <c r="FY182" s="154"/>
      <c r="FZ182" s="154"/>
      <c r="GA182" s="154"/>
      <c r="GB182" s="154"/>
      <c r="GC182" s="154"/>
      <c r="GD182" s="154"/>
      <c r="GE182" s="154"/>
      <c r="GF182" s="154"/>
      <c r="GG182" s="154"/>
      <c r="GH182" s="154"/>
      <c r="GI182" s="154"/>
      <c r="GJ182" s="154"/>
      <c r="GK182" s="154"/>
      <c r="GL182" s="154"/>
      <c r="GM182" s="154"/>
      <c r="GN182" s="154"/>
      <c r="GO182" s="154"/>
      <c r="GP182" s="154"/>
      <c r="GQ182" s="154"/>
      <c r="GR182" s="154"/>
      <c r="GS182" s="154"/>
      <c r="GT182" s="154"/>
      <c r="GU182" s="154"/>
      <c r="GV182" s="154"/>
      <c r="GW182" s="154"/>
      <c r="GX182" s="154"/>
      <c r="GY182" s="154"/>
      <c r="GZ182" s="154"/>
      <c r="HA182" s="154"/>
      <c r="HB182" s="154"/>
      <c r="HC182" s="154"/>
      <c r="HD182" s="154"/>
      <c r="HE182" s="154"/>
      <c r="HF182" s="154"/>
      <c r="HG182" s="154"/>
      <c r="HH182" s="154"/>
      <c r="HI182" s="154"/>
      <c r="HJ182" s="154"/>
      <c r="HK182" s="154"/>
      <c r="HL182" s="154"/>
      <c r="HM182" s="154"/>
      <c r="HN182" s="154"/>
      <c r="HO182" s="154"/>
      <c r="HP182" s="154"/>
      <c r="HQ182" s="154"/>
      <c r="HR182" s="154"/>
      <c r="HS182" s="154"/>
      <c r="HT182" s="154"/>
      <c r="HU182" s="154"/>
      <c r="HV182" s="154"/>
      <c r="HW182" s="154"/>
      <c r="HX182" s="154"/>
      <c r="HY182" s="154"/>
      <c r="HZ182" s="154"/>
      <c r="IA182" s="154"/>
      <c r="IB182" s="154"/>
      <c r="IC182" s="154"/>
      <c r="ID182" s="154"/>
      <c r="IE182" s="154"/>
      <c r="IF182" s="154"/>
      <c r="IG182" s="154"/>
      <c r="IH182" s="154"/>
      <c r="II182" s="154"/>
      <c r="IJ182" s="154"/>
      <c r="IK182" s="154"/>
      <c r="IL182" s="154"/>
      <c r="IM182" s="154"/>
      <c r="IN182" s="154"/>
      <c r="IO182" s="154"/>
      <c r="IP182" s="154"/>
      <c r="IQ182" s="154"/>
      <c r="IR182" s="154"/>
      <c r="IS182" s="154"/>
      <c r="IT182" s="154"/>
      <c r="IU182" s="154"/>
      <c r="IV182" s="154"/>
      <c r="IW182" s="154"/>
      <c r="IX182" s="154"/>
      <c r="IY182" s="154"/>
      <c r="IZ182" s="154"/>
      <c r="JA182" s="154"/>
      <c r="JB182" s="154"/>
      <c r="JC182" s="154"/>
      <c r="JD182" s="154"/>
      <c r="JE182" s="154"/>
      <c r="JF182" s="154"/>
      <c r="JG182" s="154"/>
      <c r="JH182" s="154"/>
      <c r="JI182" s="154"/>
      <c r="JJ182" s="154"/>
      <c r="JK182" s="154"/>
      <c r="JL182" s="154"/>
      <c r="JM182" s="154"/>
      <c r="JN182" s="154"/>
      <c r="JO182" s="154"/>
      <c r="JP182" s="154"/>
      <c r="JQ182" s="154"/>
      <c r="JR182" s="154"/>
      <c r="JS182" s="154"/>
      <c r="JT182" s="154"/>
      <c r="JU182" s="154"/>
      <c r="JV182" s="154"/>
      <c r="JW182" s="154"/>
      <c r="JX182" s="154"/>
      <c r="JY182" s="154"/>
      <c r="JZ182" s="154"/>
      <c r="KA182" s="154"/>
      <c r="KB182" s="154"/>
      <c r="KC182" s="154"/>
      <c r="KD182" s="154"/>
      <c r="KE182" s="154"/>
      <c r="KF182" s="154"/>
      <c r="KG182" s="154"/>
      <c r="KH182" s="154"/>
      <c r="KI182" s="154"/>
      <c r="KJ182" s="154"/>
      <c r="KK182" s="154"/>
      <c r="KL182" s="154"/>
      <c r="KM182" s="154"/>
      <c r="KN182" s="154"/>
      <c r="KO182" s="154"/>
      <c r="KP182" s="154"/>
      <c r="KQ182" s="154"/>
      <c r="KR182" s="154"/>
      <c r="KS182" s="154"/>
      <c r="KT182" s="154"/>
      <c r="KU182" s="154"/>
      <c r="KV182" s="154"/>
      <c r="KW182" s="154"/>
      <c r="KX182" s="154"/>
      <c r="KY182" s="154"/>
      <c r="KZ182" s="154"/>
      <c r="LA182" s="154"/>
      <c r="LB182" s="154"/>
      <c r="LC182" s="154"/>
      <c r="LD182" s="154"/>
      <c r="LE182" s="154"/>
      <c r="LF182" s="154"/>
      <c r="LG182" s="154"/>
      <c r="LH182" s="154"/>
      <c r="LI182" s="154"/>
      <c r="LJ182" s="154"/>
      <c r="LK182" s="154"/>
      <c r="LL182" s="154"/>
      <c r="LM182" s="154"/>
      <c r="LN182" s="154"/>
      <c r="LO182" s="154"/>
      <c r="LP182" s="154"/>
      <c r="LQ182" s="154"/>
      <c r="LR182" s="154"/>
      <c r="LS182" s="154"/>
      <c r="LT182" s="154"/>
      <c r="LU182" s="154"/>
    </row>
    <row r="183" spans="1:1027" s="30" customFormat="1" ht="15" customHeight="1">
      <c r="A183" s="349"/>
      <c r="B183" s="26"/>
      <c r="C183" s="27"/>
      <c r="D183" s="26"/>
      <c r="E183" s="26"/>
      <c r="F183" s="28"/>
      <c r="G183" s="28"/>
      <c r="H183" s="264"/>
      <c r="I183" s="28"/>
      <c r="J183" s="29"/>
      <c r="K183" s="29"/>
      <c r="L183" s="29"/>
      <c r="M183" s="169"/>
      <c r="N183" s="198"/>
      <c r="O183" s="186"/>
      <c r="P183" s="73"/>
      <c r="Q183" s="73"/>
      <c r="R183" s="73"/>
      <c r="S183" s="73"/>
      <c r="T183" s="73"/>
      <c r="U183" s="73"/>
      <c r="V183" s="73"/>
      <c r="W183" s="73"/>
      <c r="X183" s="73"/>
      <c r="Y183" s="73"/>
      <c r="Z183" s="73"/>
      <c r="AA183" s="73"/>
      <c r="AB183" s="73"/>
      <c r="AC183" s="73"/>
      <c r="AD183" s="73"/>
      <c r="AE183" s="73"/>
      <c r="AF183" s="73"/>
      <c r="AG183" s="73"/>
      <c r="AH183" s="73"/>
      <c r="AI183" s="73"/>
      <c r="AJ183" s="73"/>
      <c r="AK183" s="73"/>
      <c r="AL183" s="73"/>
      <c r="AM183" s="73"/>
      <c r="AN183" s="73"/>
      <c r="AO183" s="73"/>
      <c r="AP183" s="73"/>
      <c r="AQ183" s="73"/>
      <c r="AR183" s="73"/>
      <c r="AS183" s="73"/>
      <c r="AT183" s="73"/>
      <c r="AU183" s="73"/>
      <c r="AV183" s="73"/>
      <c r="AW183" s="73"/>
      <c r="AX183" s="73"/>
      <c r="AY183" s="73"/>
      <c r="AZ183" s="73"/>
      <c r="BA183" s="73"/>
      <c r="BB183" s="29"/>
      <c r="BC183" s="29"/>
      <c r="BD183" s="29"/>
      <c r="BE183" s="29"/>
      <c r="BF183" s="29"/>
      <c r="BG183" s="29"/>
      <c r="BH183" s="29"/>
      <c r="BI183" s="29"/>
      <c r="BJ183" s="29"/>
      <c r="BK183" s="29"/>
      <c r="BL183" s="29"/>
      <c r="BM183" s="29"/>
      <c r="BN183" s="29"/>
      <c r="BO183" s="29"/>
      <c r="BP183" s="29"/>
      <c r="BQ183" s="29"/>
      <c r="BR183" s="29"/>
      <c r="BS183" s="29"/>
      <c r="BT183" s="29"/>
      <c r="BU183" s="29"/>
      <c r="BV183" s="29"/>
      <c r="BW183" s="29"/>
      <c r="BX183" s="158"/>
      <c r="BY183" s="158"/>
      <c r="BZ183" s="158"/>
      <c r="CA183" s="158"/>
      <c r="CB183" s="158"/>
      <c r="CC183" s="158"/>
      <c r="CD183" s="158"/>
      <c r="CE183" s="154"/>
      <c r="CF183" s="154"/>
      <c r="CG183" s="154"/>
      <c r="CH183" s="154"/>
      <c r="CI183" s="154"/>
      <c r="CJ183" s="154"/>
      <c r="CK183" s="154"/>
      <c r="CL183" s="154"/>
      <c r="CM183" s="154"/>
      <c r="CN183" s="154"/>
      <c r="CO183" s="154"/>
      <c r="CP183" s="154"/>
      <c r="CQ183" s="154"/>
      <c r="CR183" s="154"/>
      <c r="CS183" s="154"/>
      <c r="CT183" s="154"/>
      <c r="CU183" s="154"/>
      <c r="CV183" s="154"/>
      <c r="CW183" s="154"/>
      <c r="CX183" s="154"/>
      <c r="CY183" s="154"/>
      <c r="CZ183" s="154"/>
      <c r="DA183" s="154"/>
      <c r="DB183" s="154"/>
      <c r="DC183" s="154"/>
      <c r="DD183" s="154"/>
      <c r="DE183" s="154"/>
      <c r="DF183" s="154"/>
      <c r="DG183" s="154"/>
      <c r="DH183" s="154"/>
      <c r="DI183" s="154"/>
      <c r="DJ183" s="154"/>
      <c r="DK183" s="154"/>
      <c r="DL183" s="154"/>
      <c r="DM183" s="154"/>
      <c r="DN183" s="154"/>
      <c r="DO183" s="154"/>
      <c r="DP183" s="154"/>
      <c r="DQ183" s="154"/>
      <c r="DR183" s="154"/>
      <c r="DS183" s="154"/>
      <c r="DT183" s="154"/>
      <c r="DU183" s="154"/>
      <c r="DV183" s="154"/>
      <c r="DW183" s="154"/>
      <c r="DX183" s="154"/>
      <c r="DY183" s="154"/>
      <c r="DZ183" s="154"/>
      <c r="EA183" s="154"/>
      <c r="EB183" s="154"/>
      <c r="EC183" s="154"/>
      <c r="ED183" s="154"/>
      <c r="EE183" s="154"/>
      <c r="EF183" s="154"/>
      <c r="EG183" s="154"/>
      <c r="EH183" s="154"/>
      <c r="EI183" s="154"/>
      <c r="EJ183" s="154"/>
      <c r="EK183" s="154"/>
      <c r="EL183" s="154"/>
      <c r="EM183" s="154"/>
      <c r="EN183" s="154"/>
      <c r="EO183" s="154"/>
      <c r="EP183" s="154"/>
      <c r="EQ183" s="154"/>
      <c r="ER183" s="154"/>
      <c r="ES183" s="154"/>
      <c r="ET183" s="154"/>
      <c r="EU183" s="154"/>
      <c r="EV183" s="154"/>
      <c r="EW183" s="154"/>
      <c r="EX183" s="154"/>
      <c r="EY183" s="154"/>
      <c r="EZ183" s="154"/>
      <c r="FA183" s="154"/>
      <c r="FB183" s="154"/>
      <c r="FC183" s="154"/>
      <c r="FD183" s="154"/>
      <c r="FE183" s="154"/>
      <c r="FF183" s="154"/>
      <c r="FG183" s="154"/>
      <c r="FH183" s="154"/>
      <c r="FI183" s="154"/>
      <c r="FJ183" s="154"/>
      <c r="FK183" s="154"/>
      <c r="FL183" s="154"/>
      <c r="FM183" s="154"/>
      <c r="FN183" s="154"/>
      <c r="FO183" s="154"/>
      <c r="FP183" s="154"/>
      <c r="FQ183" s="154"/>
      <c r="FR183" s="154"/>
      <c r="FS183" s="154"/>
      <c r="FT183" s="154"/>
      <c r="FU183" s="154"/>
      <c r="FV183" s="154"/>
      <c r="FW183" s="154"/>
      <c r="FX183" s="154"/>
      <c r="FY183" s="154"/>
      <c r="FZ183" s="154"/>
      <c r="GA183" s="154"/>
      <c r="GB183" s="154"/>
      <c r="GC183" s="154"/>
      <c r="GD183" s="154"/>
      <c r="GE183" s="154"/>
      <c r="GF183" s="154"/>
      <c r="GG183" s="154"/>
      <c r="GH183" s="154"/>
      <c r="GI183" s="154"/>
      <c r="GJ183" s="154"/>
      <c r="GK183" s="154"/>
      <c r="GL183" s="154"/>
      <c r="GM183" s="154"/>
      <c r="GN183" s="154"/>
      <c r="GO183" s="154"/>
      <c r="GP183" s="154"/>
      <c r="GQ183" s="154"/>
      <c r="GR183" s="154"/>
      <c r="GS183" s="154"/>
      <c r="GT183" s="154"/>
      <c r="GU183" s="154"/>
      <c r="GV183" s="154"/>
      <c r="GW183" s="154"/>
      <c r="GX183" s="154"/>
      <c r="GY183" s="154"/>
      <c r="GZ183" s="154"/>
      <c r="HA183" s="154"/>
      <c r="HB183" s="154"/>
      <c r="HC183" s="154"/>
      <c r="HD183" s="154"/>
      <c r="HE183" s="154"/>
      <c r="HF183" s="154"/>
      <c r="HG183" s="154"/>
      <c r="HH183" s="154"/>
      <c r="HI183" s="154"/>
      <c r="HJ183" s="154"/>
      <c r="HK183" s="154"/>
      <c r="HL183" s="154"/>
      <c r="HM183" s="154"/>
      <c r="HN183" s="154"/>
      <c r="HO183" s="154"/>
      <c r="HP183" s="154"/>
      <c r="HQ183" s="154"/>
      <c r="HR183" s="154"/>
      <c r="HS183" s="154"/>
      <c r="HT183" s="154"/>
      <c r="HU183" s="154"/>
      <c r="HV183" s="154"/>
      <c r="HW183" s="154"/>
      <c r="HX183" s="154"/>
      <c r="HY183" s="154"/>
      <c r="HZ183" s="154"/>
      <c r="IA183" s="154"/>
      <c r="IB183" s="154"/>
      <c r="IC183" s="154"/>
      <c r="ID183" s="154"/>
      <c r="IE183" s="154"/>
      <c r="IF183" s="154"/>
      <c r="IG183" s="154"/>
      <c r="IH183" s="154"/>
      <c r="II183" s="154"/>
      <c r="IJ183" s="154"/>
      <c r="IK183" s="154"/>
      <c r="IL183" s="154"/>
      <c r="IM183" s="154"/>
      <c r="IN183" s="154"/>
      <c r="IO183" s="154"/>
      <c r="IP183" s="154"/>
      <c r="IQ183" s="154"/>
      <c r="IR183" s="154"/>
      <c r="IS183" s="154"/>
      <c r="IT183" s="154"/>
      <c r="IU183" s="154"/>
      <c r="IV183" s="154"/>
      <c r="IW183" s="154"/>
      <c r="IX183" s="154"/>
      <c r="IY183" s="154"/>
      <c r="IZ183" s="154"/>
      <c r="JA183" s="154"/>
      <c r="JB183" s="154"/>
      <c r="JC183" s="154"/>
      <c r="JD183" s="154"/>
      <c r="JE183" s="154"/>
      <c r="JF183" s="154"/>
      <c r="JG183" s="154"/>
      <c r="JH183" s="154"/>
      <c r="JI183" s="154"/>
      <c r="JJ183" s="154"/>
      <c r="JK183" s="154"/>
      <c r="JL183" s="154"/>
      <c r="JM183" s="154"/>
      <c r="JN183" s="154"/>
      <c r="JO183" s="154"/>
      <c r="JP183" s="154"/>
      <c r="JQ183" s="154"/>
      <c r="JR183" s="154"/>
      <c r="JS183" s="154"/>
      <c r="JT183" s="154"/>
      <c r="JU183" s="154"/>
      <c r="JV183" s="154"/>
      <c r="JW183" s="154"/>
      <c r="JX183" s="154"/>
      <c r="JY183" s="154"/>
      <c r="JZ183" s="154"/>
      <c r="KA183" s="154"/>
      <c r="KB183" s="154"/>
      <c r="KC183" s="154"/>
      <c r="KD183" s="154"/>
      <c r="KE183" s="154"/>
      <c r="KF183" s="154"/>
      <c r="KG183" s="154"/>
      <c r="KH183" s="154"/>
      <c r="KI183" s="154"/>
      <c r="KJ183" s="154"/>
      <c r="KK183" s="154"/>
      <c r="KL183" s="154"/>
      <c r="KM183" s="154"/>
      <c r="KN183" s="154"/>
      <c r="KO183" s="154"/>
      <c r="KP183" s="154"/>
      <c r="KQ183" s="154"/>
      <c r="KR183" s="154"/>
      <c r="KS183" s="154"/>
      <c r="KT183" s="154"/>
      <c r="KU183" s="154"/>
      <c r="KV183" s="154"/>
      <c r="KW183" s="154"/>
      <c r="KX183" s="154"/>
      <c r="KY183" s="154"/>
      <c r="KZ183" s="154"/>
      <c r="LA183" s="154"/>
      <c r="LB183" s="154"/>
      <c r="LC183" s="154"/>
      <c r="LD183" s="154"/>
      <c r="LE183" s="154"/>
      <c r="LF183" s="154"/>
      <c r="LG183" s="154"/>
      <c r="LH183" s="154"/>
      <c r="LI183" s="154"/>
      <c r="LJ183" s="154"/>
      <c r="LK183" s="154"/>
      <c r="LL183" s="154"/>
      <c r="LM183" s="154"/>
      <c r="LN183" s="154"/>
      <c r="LO183" s="154"/>
      <c r="LP183" s="154"/>
      <c r="LQ183" s="154"/>
      <c r="LR183" s="154"/>
      <c r="LS183" s="154"/>
      <c r="LT183" s="154"/>
      <c r="LU183" s="154"/>
    </row>
    <row r="184" spans="1:1027" s="70" customFormat="1" ht="38.25">
      <c r="A184" s="349"/>
      <c r="B184" s="240" t="s">
        <v>62</v>
      </c>
      <c r="C184" s="68" t="s">
        <v>153</v>
      </c>
      <c r="D184" s="57" t="s">
        <v>15</v>
      </c>
      <c r="E184" s="57" t="s">
        <v>106</v>
      </c>
      <c r="F184" s="55" t="s">
        <v>82</v>
      </c>
      <c r="G184" s="55" t="s">
        <v>22</v>
      </c>
      <c r="H184" s="260"/>
      <c r="I184" s="55" t="s">
        <v>216</v>
      </c>
      <c r="J184" s="22" t="s">
        <v>21</v>
      </c>
      <c r="K184" s="22" t="s">
        <v>22</v>
      </c>
      <c r="L184" s="31" t="s">
        <v>76</v>
      </c>
      <c r="M184" s="171" t="s">
        <v>214</v>
      </c>
      <c r="N184" s="302" t="s">
        <v>214</v>
      </c>
      <c r="O184" s="187"/>
      <c r="P184" s="83"/>
      <c r="Q184" s="83"/>
      <c r="R184" s="83"/>
      <c r="S184" s="83"/>
      <c r="T184" s="83"/>
      <c r="U184" s="83"/>
      <c r="V184" s="83"/>
      <c r="W184" s="83"/>
      <c r="X184" s="83"/>
      <c r="Y184" s="83"/>
      <c r="Z184" s="83"/>
      <c r="AA184" s="83"/>
      <c r="AB184" s="83"/>
      <c r="AC184" s="83"/>
      <c r="AD184" s="83"/>
      <c r="AE184" s="83"/>
      <c r="AF184" s="83"/>
      <c r="AG184" s="83"/>
      <c r="AH184" s="83"/>
      <c r="AI184" s="83"/>
      <c r="AJ184" s="83">
        <v>97.089267313197922</v>
      </c>
      <c r="AK184" s="83">
        <v>93.635623349772303</v>
      </c>
      <c r="AL184" s="83">
        <v>93.702222662082448</v>
      </c>
      <c r="AM184" s="83">
        <v>89.415110477453965</v>
      </c>
      <c r="AN184" s="83">
        <v>87.713361999529496</v>
      </c>
      <c r="AO184" s="83">
        <v>86.242830568022583</v>
      </c>
      <c r="AP184" s="83">
        <v>87.865866822165586</v>
      </c>
      <c r="AQ184" s="83"/>
      <c r="AR184" s="83"/>
      <c r="AS184" s="83"/>
      <c r="AT184" s="83"/>
      <c r="AU184" s="83"/>
      <c r="AV184" s="83"/>
      <c r="AW184" s="83"/>
      <c r="AX184" s="83"/>
      <c r="AY184" s="83"/>
      <c r="AZ184" s="83"/>
      <c r="BA184" s="83"/>
      <c r="BB184" s="22"/>
      <c r="BC184" s="22"/>
      <c r="BD184" s="22"/>
      <c r="BE184" s="22"/>
      <c r="BF184" s="22"/>
      <c r="BG184" s="22"/>
      <c r="BH184" s="22"/>
      <c r="BI184" s="22"/>
      <c r="BJ184" s="22"/>
      <c r="BK184" s="22"/>
      <c r="BL184" s="22"/>
      <c r="BM184" s="22"/>
      <c r="BN184" s="22"/>
      <c r="BO184" s="22"/>
      <c r="BP184" s="22"/>
      <c r="BQ184" s="22"/>
      <c r="BR184" s="22"/>
      <c r="BS184" s="22"/>
      <c r="BT184" s="22"/>
      <c r="BU184" s="22"/>
      <c r="BV184" s="22"/>
      <c r="BW184" s="22"/>
      <c r="BX184" s="158"/>
      <c r="BY184" s="158"/>
      <c r="BZ184" s="158"/>
      <c r="CA184" s="158"/>
      <c r="CB184" s="158"/>
      <c r="CC184" s="158"/>
      <c r="CD184" s="158"/>
      <c r="CE184" s="154"/>
      <c r="CF184" s="154"/>
      <c r="CG184" s="154"/>
      <c r="CH184" s="154"/>
      <c r="CI184" s="154"/>
      <c r="CJ184" s="154"/>
      <c r="CK184" s="154"/>
      <c r="CL184" s="154"/>
      <c r="CM184" s="154"/>
      <c r="CN184" s="154"/>
      <c r="CO184" s="154"/>
      <c r="CP184" s="154"/>
      <c r="CQ184" s="154"/>
      <c r="CR184" s="154"/>
      <c r="CS184" s="154"/>
      <c r="CT184" s="154"/>
      <c r="CU184" s="154"/>
      <c r="CV184" s="154"/>
      <c r="CW184" s="154"/>
      <c r="CX184" s="154"/>
      <c r="CY184" s="154"/>
      <c r="CZ184" s="154"/>
      <c r="DA184" s="154"/>
      <c r="DB184" s="154"/>
      <c r="DC184" s="154"/>
      <c r="DD184" s="154"/>
      <c r="DE184" s="154"/>
      <c r="DF184" s="154"/>
      <c r="DG184" s="154"/>
      <c r="DH184" s="154"/>
      <c r="DI184" s="154"/>
      <c r="DJ184" s="154"/>
      <c r="DK184" s="154"/>
      <c r="DL184" s="154"/>
      <c r="DM184" s="154"/>
      <c r="DN184" s="154"/>
      <c r="DO184" s="154"/>
      <c r="DP184" s="154"/>
      <c r="DQ184" s="154"/>
      <c r="DR184" s="154"/>
      <c r="DS184" s="154"/>
      <c r="DT184" s="154"/>
      <c r="DU184" s="154"/>
      <c r="DV184" s="154"/>
      <c r="DW184" s="154"/>
      <c r="DX184" s="154"/>
      <c r="DY184" s="154"/>
      <c r="DZ184" s="154"/>
      <c r="EA184" s="154"/>
      <c r="EB184" s="154"/>
      <c r="EC184" s="154"/>
      <c r="ED184" s="154"/>
      <c r="EE184" s="154"/>
      <c r="EF184" s="154"/>
      <c r="EG184" s="154"/>
      <c r="EH184" s="154"/>
      <c r="EI184" s="154"/>
      <c r="EJ184" s="154"/>
      <c r="EK184" s="154"/>
      <c r="EL184" s="154"/>
      <c r="EM184" s="154"/>
      <c r="EN184" s="154"/>
      <c r="EO184" s="154"/>
      <c r="EP184" s="154"/>
      <c r="EQ184" s="154"/>
      <c r="ER184" s="154"/>
      <c r="ES184" s="154"/>
      <c r="ET184" s="154"/>
      <c r="EU184" s="154"/>
      <c r="EV184" s="154"/>
      <c r="EW184" s="154"/>
      <c r="EX184" s="154"/>
      <c r="EY184" s="154"/>
      <c r="EZ184" s="154"/>
      <c r="FA184" s="154"/>
      <c r="FB184" s="154"/>
      <c r="FC184" s="154"/>
      <c r="FD184" s="154"/>
      <c r="FE184" s="154"/>
      <c r="FF184" s="154"/>
      <c r="FG184" s="154"/>
      <c r="FH184" s="154"/>
      <c r="FI184" s="154"/>
      <c r="FJ184" s="154"/>
      <c r="FK184" s="154"/>
      <c r="FL184" s="154"/>
      <c r="FM184" s="154"/>
      <c r="FN184" s="154"/>
      <c r="FO184" s="154"/>
      <c r="FP184" s="154"/>
      <c r="FQ184" s="154"/>
      <c r="FR184" s="154"/>
      <c r="FS184" s="154"/>
      <c r="FT184" s="154"/>
      <c r="FU184" s="154"/>
      <c r="FV184" s="154"/>
      <c r="FW184" s="154"/>
      <c r="FX184" s="154"/>
      <c r="FY184" s="154"/>
      <c r="FZ184" s="154"/>
      <c r="GA184" s="154"/>
      <c r="GB184" s="154"/>
      <c r="GC184" s="154"/>
      <c r="GD184" s="154"/>
      <c r="GE184" s="154"/>
      <c r="GF184" s="154"/>
      <c r="GG184" s="154"/>
      <c r="GH184" s="154"/>
      <c r="GI184" s="154"/>
      <c r="GJ184" s="154"/>
      <c r="GK184" s="154"/>
      <c r="GL184" s="154"/>
      <c r="GM184" s="154"/>
      <c r="GN184" s="154"/>
      <c r="GO184" s="154"/>
      <c r="GP184" s="154"/>
      <c r="GQ184" s="154"/>
      <c r="GR184" s="154"/>
      <c r="GS184" s="154"/>
      <c r="GT184" s="154"/>
      <c r="GU184" s="154"/>
      <c r="GV184" s="154"/>
      <c r="GW184" s="154"/>
      <c r="GX184" s="154"/>
      <c r="GY184" s="154"/>
      <c r="GZ184" s="154"/>
      <c r="HA184" s="154"/>
      <c r="HB184" s="154"/>
      <c r="HC184" s="154"/>
      <c r="HD184" s="154"/>
      <c r="HE184" s="154"/>
      <c r="HF184" s="154"/>
      <c r="HG184" s="154"/>
      <c r="HH184" s="154"/>
      <c r="HI184" s="154"/>
      <c r="HJ184" s="154"/>
      <c r="HK184" s="154"/>
      <c r="HL184" s="154"/>
      <c r="HM184" s="154"/>
      <c r="HN184" s="154"/>
      <c r="HO184" s="154"/>
      <c r="HP184" s="154"/>
      <c r="HQ184" s="154"/>
      <c r="HR184" s="154"/>
      <c r="HS184" s="154"/>
      <c r="HT184" s="154"/>
      <c r="HU184" s="154"/>
      <c r="HV184" s="154"/>
      <c r="HW184" s="154"/>
      <c r="HX184" s="154"/>
      <c r="HY184" s="154"/>
      <c r="HZ184" s="154"/>
      <c r="IA184" s="154"/>
      <c r="IB184" s="154"/>
      <c r="IC184" s="154"/>
      <c r="ID184" s="154"/>
      <c r="IE184" s="154"/>
      <c r="IF184" s="154"/>
      <c r="IG184" s="154"/>
      <c r="IH184" s="154"/>
      <c r="II184" s="154"/>
      <c r="IJ184" s="154"/>
      <c r="IK184" s="154"/>
      <c r="IL184" s="154"/>
      <c r="IM184" s="154"/>
      <c r="IN184" s="154"/>
      <c r="IO184" s="154"/>
      <c r="IP184" s="154"/>
      <c r="IQ184" s="154"/>
      <c r="IR184" s="154"/>
      <c r="IS184" s="154"/>
      <c r="IT184" s="154"/>
      <c r="IU184" s="154"/>
      <c r="IV184" s="154"/>
      <c r="IW184" s="154"/>
      <c r="IX184" s="154"/>
      <c r="IY184" s="154"/>
      <c r="IZ184" s="154"/>
      <c r="JA184" s="154"/>
      <c r="JB184" s="154"/>
      <c r="JC184" s="154"/>
      <c r="JD184" s="154"/>
      <c r="JE184" s="154"/>
      <c r="JF184" s="154"/>
      <c r="JG184" s="154"/>
      <c r="JH184" s="154"/>
      <c r="JI184" s="154"/>
      <c r="JJ184" s="154"/>
      <c r="JK184" s="154"/>
      <c r="JL184" s="154"/>
      <c r="JM184" s="154"/>
      <c r="JN184" s="154"/>
      <c r="JO184" s="154"/>
      <c r="JP184" s="154"/>
      <c r="JQ184" s="154"/>
      <c r="JR184" s="154"/>
      <c r="JS184" s="154"/>
      <c r="JT184" s="154"/>
      <c r="JU184" s="154"/>
      <c r="JV184" s="154"/>
      <c r="JW184" s="154"/>
      <c r="JX184" s="154"/>
      <c r="JY184" s="154"/>
      <c r="JZ184" s="154"/>
      <c r="KA184" s="154"/>
      <c r="KB184" s="154"/>
      <c r="KC184" s="154"/>
      <c r="KD184" s="154"/>
      <c r="KE184" s="154"/>
      <c r="KF184" s="154"/>
      <c r="KG184" s="154"/>
      <c r="KH184" s="154"/>
      <c r="KI184" s="154"/>
      <c r="KJ184" s="154"/>
      <c r="KK184" s="154"/>
      <c r="KL184" s="154"/>
      <c r="KM184" s="154"/>
      <c r="KN184" s="154"/>
      <c r="KO184" s="154"/>
      <c r="KP184" s="154"/>
      <c r="KQ184" s="154"/>
      <c r="KR184" s="154"/>
      <c r="KS184" s="154"/>
      <c r="KT184" s="154"/>
      <c r="KU184" s="154"/>
      <c r="KV184" s="154"/>
      <c r="KW184" s="154"/>
      <c r="KX184" s="154"/>
      <c r="KY184" s="154"/>
      <c r="KZ184" s="154"/>
      <c r="LA184" s="154"/>
      <c r="LB184" s="154"/>
      <c r="LC184" s="154"/>
      <c r="LD184" s="154"/>
      <c r="LE184" s="154"/>
      <c r="LF184" s="154"/>
      <c r="LG184" s="154"/>
      <c r="LH184" s="154"/>
      <c r="LI184" s="154"/>
      <c r="LJ184" s="154"/>
      <c r="LK184" s="154"/>
      <c r="LL184" s="154"/>
      <c r="LM184" s="154"/>
      <c r="LN184" s="154"/>
      <c r="LO184" s="154"/>
      <c r="LP184" s="154"/>
      <c r="LQ184" s="154"/>
      <c r="LR184" s="154"/>
      <c r="LS184" s="154"/>
      <c r="LT184" s="154"/>
      <c r="LU184" s="154"/>
      <c r="LV184" s="69"/>
      <c r="LW184" s="69"/>
      <c r="LX184" s="69"/>
      <c r="LY184" s="69"/>
      <c r="LZ184" s="69"/>
      <c r="MA184" s="69"/>
      <c r="MB184" s="69"/>
      <c r="MC184" s="69"/>
      <c r="MD184" s="69"/>
      <c r="ME184" s="69"/>
      <c r="MF184" s="69"/>
      <c r="MG184" s="69"/>
      <c r="MH184" s="69"/>
      <c r="MI184" s="69"/>
      <c r="MJ184" s="69"/>
      <c r="MK184" s="69"/>
      <c r="ML184" s="69"/>
      <c r="MM184" s="69"/>
      <c r="MN184" s="69"/>
      <c r="MO184" s="69"/>
      <c r="MP184" s="69"/>
      <c r="MQ184" s="69"/>
      <c r="MR184" s="69"/>
      <c r="MS184" s="69"/>
      <c r="MT184" s="69"/>
      <c r="MU184" s="69"/>
      <c r="MV184" s="69"/>
      <c r="MW184" s="69"/>
      <c r="MX184" s="69"/>
      <c r="MY184" s="69"/>
      <c r="MZ184" s="69"/>
      <c r="NA184" s="69"/>
      <c r="NB184" s="69"/>
      <c r="NC184" s="69"/>
      <c r="ND184" s="69"/>
      <c r="NE184" s="69"/>
      <c r="NF184" s="69"/>
      <c r="NG184" s="69"/>
      <c r="NH184" s="69"/>
      <c r="NI184" s="69"/>
      <c r="NJ184" s="69"/>
      <c r="NK184" s="69"/>
      <c r="NL184" s="69"/>
      <c r="NM184" s="69"/>
      <c r="NN184" s="69"/>
      <c r="NO184" s="69"/>
      <c r="NP184" s="69"/>
      <c r="NQ184" s="69"/>
      <c r="NR184" s="69"/>
      <c r="NS184" s="69"/>
      <c r="NT184" s="69"/>
      <c r="NU184" s="69"/>
      <c r="NV184" s="69"/>
      <c r="NW184" s="69"/>
      <c r="NX184" s="69"/>
      <c r="NY184" s="69"/>
      <c r="NZ184" s="69"/>
      <c r="OA184" s="69"/>
      <c r="OB184" s="69"/>
      <c r="OC184" s="69"/>
      <c r="OD184" s="69"/>
      <c r="OE184" s="69"/>
      <c r="OF184" s="69"/>
      <c r="OG184" s="69"/>
      <c r="OH184" s="69"/>
      <c r="OI184" s="69"/>
      <c r="OJ184" s="69"/>
      <c r="OK184" s="69"/>
      <c r="OL184" s="69"/>
      <c r="OM184" s="69"/>
      <c r="ON184" s="69"/>
      <c r="OO184" s="69"/>
      <c r="OP184" s="69"/>
      <c r="OQ184" s="69"/>
      <c r="OR184" s="69"/>
      <c r="OS184" s="69"/>
      <c r="OT184" s="69"/>
      <c r="OU184" s="69"/>
      <c r="OV184" s="69"/>
      <c r="OW184" s="69"/>
      <c r="OX184" s="69"/>
      <c r="OY184" s="69"/>
      <c r="OZ184" s="69"/>
      <c r="PA184" s="69"/>
      <c r="PB184" s="69"/>
      <c r="PC184" s="69"/>
      <c r="PD184" s="69"/>
      <c r="PE184" s="69"/>
      <c r="PF184" s="69"/>
      <c r="PG184" s="69"/>
      <c r="PH184" s="69"/>
      <c r="PI184" s="69"/>
      <c r="PJ184" s="69"/>
      <c r="PK184" s="69"/>
      <c r="PL184" s="69"/>
      <c r="PM184" s="69"/>
      <c r="PN184" s="69"/>
      <c r="PO184" s="69"/>
      <c r="PP184" s="69"/>
      <c r="PQ184" s="69"/>
      <c r="PR184" s="69"/>
      <c r="PS184" s="69"/>
      <c r="PT184" s="69"/>
      <c r="PU184" s="69"/>
      <c r="PV184" s="69"/>
      <c r="PW184" s="69"/>
      <c r="PX184" s="69"/>
      <c r="PY184" s="69"/>
      <c r="PZ184" s="69"/>
      <c r="QA184" s="69"/>
      <c r="QB184" s="69"/>
      <c r="QC184" s="69"/>
      <c r="QD184" s="69"/>
      <c r="QE184" s="69"/>
      <c r="QF184" s="69"/>
      <c r="QG184" s="69"/>
      <c r="QH184" s="69"/>
      <c r="QI184" s="69"/>
      <c r="QJ184" s="69"/>
      <c r="QK184" s="69"/>
      <c r="QL184" s="69"/>
      <c r="QM184" s="69"/>
      <c r="QN184" s="69"/>
      <c r="QO184" s="69"/>
      <c r="QP184" s="69"/>
      <c r="QQ184" s="69"/>
      <c r="QR184" s="69"/>
      <c r="QS184" s="69"/>
      <c r="QT184" s="69"/>
      <c r="QU184" s="69"/>
      <c r="QV184" s="69"/>
      <c r="QW184" s="69"/>
      <c r="QX184" s="69"/>
      <c r="QY184" s="69"/>
      <c r="QZ184" s="69"/>
      <c r="RA184" s="69"/>
      <c r="RB184" s="69"/>
      <c r="RC184" s="69"/>
      <c r="RD184" s="69"/>
      <c r="RE184" s="69"/>
      <c r="RF184" s="69"/>
      <c r="RG184" s="69"/>
      <c r="RH184" s="69"/>
      <c r="RI184" s="69"/>
      <c r="RJ184" s="69"/>
      <c r="RK184" s="69"/>
      <c r="RL184" s="69"/>
      <c r="RM184" s="69"/>
      <c r="RN184" s="69"/>
      <c r="RO184" s="69"/>
      <c r="RP184" s="69"/>
      <c r="RQ184" s="69"/>
      <c r="RR184" s="69"/>
      <c r="RS184" s="69"/>
      <c r="RT184" s="69"/>
      <c r="RU184" s="69"/>
      <c r="RV184" s="69"/>
      <c r="RW184" s="69"/>
      <c r="RX184" s="69"/>
      <c r="RY184" s="69"/>
      <c r="RZ184" s="69"/>
      <c r="SA184" s="69"/>
      <c r="SB184" s="69"/>
      <c r="SC184" s="69"/>
      <c r="SD184" s="69"/>
      <c r="SE184" s="69"/>
      <c r="SF184" s="69"/>
      <c r="SG184" s="69"/>
      <c r="SH184" s="69"/>
      <c r="SI184" s="69"/>
      <c r="SJ184" s="69"/>
      <c r="SK184" s="69"/>
      <c r="SL184" s="69"/>
      <c r="SM184" s="69"/>
      <c r="SN184" s="69"/>
      <c r="SO184" s="69"/>
      <c r="SP184" s="69"/>
      <c r="SQ184" s="69"/>
      <c r="SR184" s="69"/>
      <c r="SS184" s="69"/>
      <c r="ST184" s="69"/>
      <c r="SU184" s="69"/>
      <c r="SV184" s="69"/>
      <c r="SW184" s="69"/>
      <c r="SX184" s="69"/>
      <c r="SY184" s="69"/>
      <c r="SZ184" s="69"/>
      <c r="TA184" s="69"/>
      <c r="TB184" s="69"/>
      <c r="TC184" s="69"/>
      <c r="TD184" s="69"/>
      <c r="TE184" s="69"/>
      <c r="TF184" s="69"/>
      <c r="TG184" s="69"/>
      <c r="TH184" s="69"/>
      <c r="TI184" s="69"/>
      <c r="TJ184" s="69"/>
      <c r="TK184" s="69"/>
      <c r="TL184" s="69"/>
      <c r="TM184" s="69"/>
      <c r="TN184" s="69"/>
      <c r="TO184" s="69"/>
      <c r="TP184" s="69"/>
      <c r="TQ184" s="69"/>
      <c r="TR184" s="69"/>
      <c r="TS184" s="69"/>
      <c r="TT184" s="69"/>
      <c r="TU184" s="69"/>
      <c r="TV184" s="69"/>
      <c r="TW184" s="69"/>
      <c r="TX184" s="69"/>
      <c r="TY184" s="69"/>
      <c r="TZ184" s="69"/>
      <c r="UA184" s="69"/>
      <c r="UB184" s="69"/>
      <c r="UC184" s="69"/>
      <c r="UD184" s="69"/>
      <c r="UE184" s="69"/>
      <c r="UF184" s="69"/>
      <c r="UG184" s="69"/>
      <c r="UH184" s="69"/>
      <c r="UI184" s="69"/>
      <c r="UJ184" s="69"/>
      <c r="UK184" s="69"/>
      <c r="UL184" s="69"/>
      <c r="UM184" s="69"/>
      <c r="UN184" s="69"/>
      <c r="UO184" s="69"/>
      <c r="UP184" s="69"/>
      <c r="UQ184" s="69"/>
      <c r="UR184" s="69"/>
      <c r="US184" s="69"/>
      <c r="UT184" s="69"/>
      <c r="UU184" s="69"/>
      <c r="UV184" s="69"/>
      <c r="UW184" s="69"/>
      <c r="UX184" s="69"/>
      <c r="UY184" s="69"/>
      <c r="UZ184" s="69"/>
      <c r="VA184" s="69"/>
      <c r="VB184" s="69"/>
      <c r="VC184" s="69"/>
      <c r="VD184" s="69"/>
      <c r="VE184" s="69"/>
      <c r="VF184" s="69"/>
      <c r="VG184" s="69"/>
      <c r="VH184" s="69"/>
      <c r="VI184" s="69"/>
      <c r="VJ184" s="69"/>
      <c r="VK184" s="69"/>
      <c r="VL184" s="69"/>
      <c r="VM184" s="69"/>
      <c r="VN184" s="69"/>
      <c r="VO184" s="69"/>
      <c r="VP184" s="69"/>
      <c r="VQ184" s="69"/>
      <c r="VR184" s="69"/>
      <c r="VS184" s="69"/>
      <c r="VT184" s="69"/>
      <c r="VU184" s="69"/>
      <c r="VV184" s="69"/>
      <c r="VW184" s="69"/>
      <c r="VX184" s="69"/>
      <c r="VY184" s="69"/>
      <c r="VZ184" s="69"/>
      <c r="WA184" s="69"/>
      <c r="WB184" s="69"/>
      <c r="WC184" s="69"/>
      <c r="WD184" s="69"/>
      <c r="WE184" s="69"/>
      <c r="WF184" s="69"/>
      <c r="WG184" s="69"/>
      <c r="WH184" s="69"/>
      <c r="WI184" s="69"/>
      <c r="WJ184" s="69"/>
      <c r="WK184" s="69"/>
      <c r="WL184" s="69"/>
      <c r="WM184" s="69"/>
      <c r="WN184" s="69"/>
      <c r="WO184" s="69"/>
      <c r="WP184" s="69"/>
      <c r="WQ184" s="69"/>
      <c r="WR184" s="69"/>
      <c r="WS184" s="69"/>
      <c r="WT184" s="69"/>
      <c r="WU184" s="69"/>
      <c r="WV184" s="69"/>
      <c r="WW184" s="69"/>
      <c r="WX184" s="69"/>
      <c r="WY184" s="69"/>
      <c r="WZ184" s="69"/>
      <c r="XA184" s="69"/>
      <c r="XB184" s="69"/>
      <c r="XC184" s="69"/>
      <c r="XD184" s="69"/>
      <c r="XE184" s="69"/>
      <c r="XF184" s="69"/>
      <c r="XG184" s="69"/>
      <c r="XH184" s="69"/>
      <c r="XI184" s="69"/>
      <c r="XJ184" s="69"/>
      <c r="XK184" s="69"/>
      <c r="XL184" s="69"/>
      <c r="XM184" s="69"/>
      <c r="XN184" s="69"/>
      <c r="XO184" s="69"/>
      <c r="XP184" s="69"/>
      <c r="XQ184" s="69"/>
      <c r="XR184" s="69"/>
      <c r="XS184" s="69"/>
      <c r="XT184" s="69"/>
      <c r="XU184" s="69"/>
      <c r="XV184" s="69"/>
      <c r="XW184" s="69"/>
      <c r="XX184" s="69"/>
      <c r="XY184" s="69"/>
      <c r="XZ184" s="69"/>
      <c r="YA184" s="69"/>
      <c r="YB184" s="69"/>
      <c r="YC184" s="69"/>
      <c r="YD184" s="69"/>
      <c r="YE184" s="69"/>
      <c r="YF184" s="69"/>
      <c r="YG184" s="69"/>
      <c r="YH184" s="69"/>
      <c r="YI184" s="69"/>
      <c r="YJ184" s="69"/>
      <c r="YK184" s="69"/>
      <c r="YL184" s="69"/>
      <c r="YM184" s="69"/>
      <c r="YN184" s="69"/>
      <c r="YO184" s="69"/>
      <c r="YP184" s="69"/>
      <c r="YQ184" s="69"/>
      <c r="YR184" s="69"/>
      <c r="YS184" s="69"/>
      <c r="YT184" s="69"/>
      <c r="YU184" s="69"/>
      <c r="YV184" s="69"/>
      <c r="YW184" s="69"/>
      <c r="YX184" s="69"/>
      <c r="YY184" s="69"/>
      <c r="YZ184" s="69"/>
      <c r="ZA184" s="69"/>
      <c r="ZB184" s="69"/>
      <c r="ZC184" s="69"/>
      <c r="ZD184" s="69"/>
      <c r="ZE184" s="69"/>
      <c r="ZF184" s="69"/>
      <c r="ZG184" s="69"/>
      <c r="ZH184" s="69"/>
      <c r="ZI184" s="69"/>
      <c r="ZJ184" s="69"/>
      <c r="ZK184" s="69"/>
      <c r="ZL184" s="69"/>
      <c r="ZM184" s="69"/>
      <c r="ZN184" s="69"/>
      <c r="ZO184" s="69"/>
      <c r="ZP184" s="69"/>
      <c r="ZQ184" s="69"/>
      <c r="ZR184" s="69"/>
      <c r="ZS184" s="69"/>
      <c r="ZT184" s="69"/>
      <c r="ZU184" s="69"/>
      <c r="ZV184" s="69"/>
      <c r="ZW184" s="69"/>
      <c r="ZX184" s="69"/>
      <c r="ZY184" s="69"/>
      <c r="ZZ184" s="69"/>
      <c r="AAA184" s="69"/>
      <c r="AAB184" s="69"/>
      <c r="AAC184" s="69"/>
      <c r="AAD184" s="69"/>
      <c r="AAE184" s="69"/>
      <c r="AAF184" s="69"/>
      <c r="AAG184" s="69"/>
      <c r="AAH184" s="69"/>
      <c r="AAI184" s="69"/>
      <c r="AAJ184" s="69"/>
      <c r="AAK184" s="69"/>
      <c r="AAL184" s="69"/>
      <c r="AAM184" s="69"/>
      <c r="AAN184" s="69"/>
      <c r="AAO184" s="69"/>
      <c r="AAP184" s="69"/>
      <c r="AAQ184" s="69"/>
      <c r="AAR184" s="69"/>
      <c r="AAS184" s="69"/>
      <c r="AAT184" s="69"/>
      <c r="AAU184" s="69"/>
      <c r="AAV184" s="69"/>
      <c r="AAW184" s="69"/>
      <c r="AAX184" s="69"/>
      <c r="AAY184" s="69"/>
      <c r="AAZ184" s="69"/>
      <c r="ABA184" s="69"/>
      <c r="ABB184" s="69"/>
      <c r="ABC184" s="69"/>
      <c r="ABD184" s="69"/>
      <c r="ABE184" s="69"/>
      <c r="ABF184" s="69"/>
      <c r="ABG184" s="69"/>
      <c r="ABH184" s="69"/>
      <c r="ABI184" s="69"/>
      <c r="ABJ184" s="69"/>
      <c r="ABK184" s="69"/>
      <c r="ABL184" s="69"/>
      <c r="ABM184" s="69"/>
      <c r="ABN184" s="69"/>
      <c r="ABO184" s="69"/>
      <c r="ABP184" s="69"/>
      <c r="ABQ184" s="69"/>
      <c r="ABR184" s="69"/>
      <c r="ABS184" s="69"/>
      <c r="ABT184" s="69"/>
      <c r="ABU184" s="69"/>
      <c r="ABV184" s="69"/>
      <c r="ABW184" s="69"/>
      <c r="ABX184" s="69"/>
      <c r="ABY184" s="69"/>
      <c r="ABZ184" s="69"/>
      <c r="ACA184" s="69"/>
      <c r="ACB184" s="69"/>
      <c r="ACC184" s="69"/>
      <c r="ACD184" s="69"/>
      <c r="ACE184" s="69"/>
      <c r="ACF184" s="69"/>
      <c r="ACG184" s="69"/>
      <c r="ACH184" s="69"/>
      <c r="ACI184" s="69"/>
      <c r="ACJ184" s="69"/>
      <c r="ACK184" s="69"/>
      <c r="ACL184" s="69"/>
      <c r="ACM184" s="69"/>
      <c r="ACN184" s="69"/>
      <c r="ACO184" s="69"/>
      <c r="ACP184" s="69"/>
      <c r="ACQ184" s="69"/>
      <c r="ACR184" s="69"/>
      <c r="ACS184" s="69"/>
      <c r="ACT184" s="69"/>
      <c r="ACU184" s="69"/>
      <c r="ACV184" s="69"/>
      <c r="ACW184" s="69"/>
      <c r="ACX184" s="69"/>
      <c r="ACY184" s="69"/>
      <c r="ACZ184" s="69"/>
      <c r="ADA184" s="69"/>
      <c r="ADB184" s="69"/>
      <c r="ADC184" s="69"/>
      <c r="ADD184" s="69"/>
      <c r="ADE184" s="69"/>
      <c r="ADF184" s="69"/>
      <c r="ADG184" s="69"/>
      <c r="ADH184" s="69"/>
      <c r="ADI184" s="69"/>
      <c r="ADJ184" s="69"/>
      <c r="ADK184" s="69"/>
      <c r="ADL184" s="69"/>
      <c r="ADM184" s="69"/>
      <c r="ADN184" s="69"/>
      <c r="ADO184" s="69"/>
      <c r="ADP184" s="69"/>
      <c r="ADQ184" s="69"/>
      <c r="ADR184" s="69"/>
      <c r="ADS184" s="69"/>
      <c r="ADT184" s="69"/>
      <c r="ADU184" s="69"/>
      <c r="ADV184" s="69"/>
      <c r="ADW184" s="69"/>
      <c r="ADX184" s="69"/>
      <c r="ADY184" s="69"/>
      <c r="ADZ184" s="69"/>
      <c r="AEA184" s="69"/>
      <c r="AEB184" s="69"/>
      <c r="AEC184" s="69"/>
      <c r="AED184" s="69"/>
      <c r="AEE184" s="69"/>
      <c r="AEF184" s="69"/>
      <c r="AEG184" s="69"/>
      <c r="AEH184" s="69"/>
      <c r="AEI184" s="69"/>
      <c r="AEJ184" s="69"/>
      <c r="AEK184" s="69"/>
      <c r="AEL184" s="69"/>
      <c r="AEM184" s="69"/>
      <c r="AEN184" s="69"/>
      <c r="AEO184" s="69"/>
      <c r="AEP184" s="69"/>
      <c r="AEQ184" s="69"/>
      <c r="AER184" s="69"/>
      <c r="AES184" s="69"/>
      <c r="AET184" s="69"/>
      <c r="AEU184" s="69"/>
      <c r="AEV184" s="69"/>
      <c r="AEW184" s="69"/>
      <c r="AEX184" s="69"/>
      <c r="AEY184" s="69"/>
      <c r="AEZ184" s="69"/>
      <c r="AFA184" s="69"/>
      <c r="AFB184" s="69"/>
      <c r="AFC184" s="69"/>
      <c r="AFD184" s="69"/>
      <c r="AFE184" s="69"/>
      <c r="AFF184" s="69"/>
      <c r="AFG184" s="69"/>
      <c r="AFH184" s="69"/>
      <c r="AFI184" s="69"/>
      <c r="AFJ184" s="69"/>
      <c r="AFK184" s="69"/>
      <c r="AFL184" s="69"/>
      <c r="AFM184" s="69"/>
      <c r="AFN184" s="69"/>
      <c r="AFO184" s="69"/>
      <c r="AFP184" s="69"/>
      <c r="AFQ184" s="69"/>
      <c r="AFR184" s="69"/>
      <c r="AFS184" s="69"/>
      <c r="AFT184" s="69"/>
      <c r="AFU184" s="69"/>
      <c r="AFV184" s="69"/>
      <c r="AFW184" s="69"/>
      <c r="AFX184" s="69"/>
      <c r="AFY184" s="69"/>
      <c r="AFZ184" s="69"/>
      <c r="AGA184" s="69"/>
      <c r="AGB184" s="69"/>
      <c r="AGC184" s="69"/>
      <c r="AGD184" s="69"/>
      <c r="AGE184" s="69"/>
      <c r="AGF184" s="69"/>
      <c r="AGG184" s="69"/>
      <c r="AGH184" s="69"/>
      <c r="AGI184" s="69"/>
      <c r="AGJ184" s="69"/>
      <c r="AGK184" s="69"/>
      <c r="AGL184" s="69"/>
      <c r="AGM184" s="69"/>
      <c r="AGN184" s="69"/>
      <c r="AGO184" s="69"/>
      <c r="AGP184" s="69"/>
      <c r="AGQ184" s="69"/>
      <c r="AGR184" s="69"/>
      <c r="AGS184" s="69"/>
      <c r="AGT184" s="69"/>
      <c r="AGU184" s="69"/>
      <c r="AGV184" s="69"/>
      <c r="AGW184" s="69"/>
      <c r="AGX184" s="69"/>
      <c r="AGY184" s="69"/>
      <c r="AGZ184" s="69"/>
      <c r="AHA184" s="69"/>
      <c r="AHB184" s="69"/>
      <c r="AHC184" s="69"/>
      <c r="AHD184" s="69"/>
      <c r="AHE184" s="69"/>
      <c r="AHF184" s="69"/>
      <c r="AHG184" s="69"/>
      <c r="AHH184" s="69"/>
      <c r="AHI184" s="69"/>
      <c r="AHJ184" s="69"/>
      <c r="AHK184" s="69"/>
      <c r="AHL184" s="69"/>
      <c r="AHM184" s="69"/>
      <c r="AHN184" s="69"/>
      <c r="AHO184" s="69"/>
      <c r="AHP184" s="69"/>
      <c r="AHQ184" s="69"/>
      <c r="AHR184" s="69"/>
      <c r="AHS184" s="69"/>
      <c r="AHT184" s="69"/>
      <c r="AHU184" s="69"/>
      <c r="AHV184" s="69"/>
      <c r="AHW184" s="69"/>
      <c r="AHX184" s="69"/>
      <c r="AHY184" s="69"/>
      <c r="AHZ184" s="69"/>
      <c r="AIA184" s="69"/>
      <c r="AIB184" s="69"/>
      <c r="AIC184" s="69"/>
      <c r="AID184" s="69"/>
      <c r="AIE184" s="69"/>
      <c r="AIF184" s="69"/>
      <c r="AIG184" s="69"/>
      <c r="AIH184" s="69"/>
      <c r="AII184" s="69"/>
      <c r="AIJ184" s="69"/>
      <c r="AIK184" s="69"/>
      <c r="AIL184" s="69"/>
      <c r="AIM184" s="69"/>
      <c r="AIN184" s="69"/>
      <c r="AIO184" s="69"/>
      <c r="AIP184" s="69"/>
      <c r="AIQ184" s="69"/>
      <c r="AIR184" s="69"/>
      <c r="AIS184" s="69"/>
      <c r="AIT184" s="69"/>
      <c r="AIU184" s="69"/>
      <c r="AIV184" s="69"/>
      <c r="AIW184" s="69"/>
      <c r="AIX184" s="69"/>
      <c r="AIY184" s="69"/>
      <c r="AIZ184" s="69"/>
      <c r="AJA184" s="69"/>
      <c r="AJB184" s="69"/>
      <c r="AJC184" s="69"/>
      <c r="AJD184" s="69"/>
      <c r="AJE184" s="69"/>
      <c r="AJF184" s="69"/>
      <c r="AJG184" s="69"/>
      <c r="AJH184" s="69"/>
      <c r="AJI184" s="69"/>
      <c r="AJJ184" s="69"/>
      <c r="AJK184" s="69"/>
      <c r="AJL184" s="69"/>
      <c r="AJM184" s="69"/>
      <c r="AJN184" s="69"/>
      <c r="AJO184" s="69"/>
      <c r="AJP184" s="69"/>
      <c r="AJQ184" s="69"/>
      <c r="AJR184" s="69"/>
      <c r="AJS184" s="69"/>
      <c r="AJT184" s="69"/>
      <c r="AJU184" s="69"/>
      <c r="AJV184" s="69"/>
      <c r="AJW184" s="69"/>
      <c r="AJX184" s="69"/>
      <c r="AJY184" s="69"/>
      <c r="AJZ184" s="69"/>
      <c r="AKA184" s="69"/>
      <c r="AKB184" s="69"/>
      <c r="AKC184" s="69"/>
      <c r="AKD184" s="69"/>
      <c r="AKE184" s="69"/>
      <c r="AKF184" s="69"/>
      <c r="AKG184" s="69"/>
      <c r="AKH184" s="69"/>
      <c r="AKI184" s="69"/>
      <c r="AKJ184" s="69"/>
      <c r="AKK184" s="69"/>
      <c r="AKL184" s="69"/>
      <c r="AKM184" s="69"/>
      <c r="AKN184" s="69"/>
      <c r="AKO184" s="69"/>
      <c r="AKP184" s="69"/>
      <c r="AKQ184" s="69"/>
      <c r="AKR184" s="69"/>
      <c r="AKS184" s="69"/>
      <c r="AKT184" s="69"/>
      <c r="AKU184" s="69"/>
      <c r="AKV184" s="69"/>
      <c r="AKW184" s="69"/>
      <c r="AKX184" s="69"/>
      <c r="AKY184" s="69"/>
      <c r="AKZ184" s="69"/>
      <c r="ALA184" s="69"/>
      <c r="ALB184" s="69"/>
      <c r="ALC184" s="69"/>
      <c r="ALD184" s="69"/>
      <c r="ALE184" s="69"/>
      <c r="ALF184" s="69"/>
      <c r="ALG184" s="69"/>
      <c r="ALH184" s="69"/>
      <c r="ALI184" s="69"/>
      <c r="ALJ184" s="69"/>
      <c r="ALK184" s="69"/>
      <c r="ALL184" s="69"/>
      <c r="ALM184" s="69"/>
      <c r="ALN184" s="69"/>
      <c r="ALO184" s="69"/>
      <c r="ALP184" s="69"/>
      <c r="ALQ184" s="69"/>
      <c r="ALR184" s="69"/>
      <c r="ALS184" s="69"/>
      <c r="ALT184" s="69"/>
      <c r="ALU184" s="69"/>
      <c r="ALV184" s="69"/>
      <c r="ALW184" s="69"/>
      <c r="ALX184" s="69"/>
      <c r="ALY184" s="69"/>
      <c r="ALZ184" s="69"/>
      <c r="AMA184" s="69"/>
      <c r="AMB184" s="69"/>
      <c r="AMC184" s="69"/>
      <c r="AMD184" s="69"/>
      <c r="AME184" s="69"/>
      <c r="AMF184" s="69"/>
      <c r="AMG184" s="69"/>
      <c r="AMH184" s="69"/>
      <c r="AMI184" s="69"/>
      <c r="AMJ184" s="69"/>
      <c r="AMK184" s="69"/>
      <c r="AML184" s="69"/>
      <c r="AMM184" s="69"/>
    </row>
    <row r="185" spans="1:1027" s="30" customFormat="1" ht="15" customHeight="1">
      <c r="A185" s="349"/>
      <c r="B185" s="26"/>
      <c r="C185" s="27"/>
      <c r="D185" s="26"/>
      <c r="E185" s="26"/>
      <c r="F185" s="28"/>
      <c r="G185" s="28"/>
      <c r="H185" s="264"/>
      <c r="I185" s="28"/>
      <c r="J185" s="29"/>
      <c r="K185" s="29"/>
      <c r="L185" s="48"/>
      <c r="M185" s="176"/>
      <c r="N185" s="200"/>
      <c r="O185" s="186"/>
      <c r="P185" s="73"/>
      <c r="Q185" s="73"/>
      <c r="R185" s="73"/>
      <c r="S185" s="73"/>
      <c r="T185" s="73"/>
      <c r="U185" s="73"/>
      <c r="V185" s="73"/>
      <c r="W185" s="73"/>
      <c r="X185" s="73"/>
      <c r="Y185" s="73"/>
      <c r="Z185" s="73"/>
      <c r="AA185" s="73"/>
      <c r="AB185" s="73"/>
      <c r="AC185" s="73"/>
      <c r="AD185" s="73"/>
      <c r="AE185" s="73"/>
      <c r="AF185" s="73"/>
      <c r="AG185" s="73"/>
      <c r="AH185" s="73"/>
      <c r="AI185" s="73"/>
      <c r="AJ185" s="73"/>
      <c r="AK185" s="73"/>
      <c r="AL185" s="73"/>
      <c r="AM185" s="73"/>
      <c r="AN185" s="73"/>
      <c r="AO185" s="73"/>
      <c r="AP185" s="73"/>
      <c r="AQ185" s="73"/>
      <c r="AR185" s="73"/>
      <c r="AS185" s="73"/>
      <c r="AT185" s="73"/>
      <c r="AU185" s="73"/>
      <c r="AV185" s="73"/>
      <c r="AW185" s="73"/>
      <c r="AX185" s="73"/>
      <c r="AY185" s="73"/>
      <c r="AZ185" s="73"/>
      <c r="BA185" s="73"/>
      <c r="BB185" s="29"/>
      <c r="BC185" s="29"/>
      <c r="BD185" s="29"/>
      <c r="BE185" s="29"/>
      <c r="BF185" s="29"/>
      <c r="BG185" s="29"/>
      <c r="BH185" s="29"/>
      <c r="BI185" s="29"/>
      <c r="BJ185" s="29"/>
      <c r="BK185" s="29"/>
      <c r="BL185" s="29"/>
      <c r="BM185" s="29"/>
      <c r="BN185" s="29"/>
      <c r="BO185" s="29"/>
      <c r="BP185" s="29"/>
      <c r="BQ185" s="29"/>
      <c r="BR185" s="29"/>
      <c r="BS185" s="29"/>
      <c r="BT185" s="29"/>
      <c r="BU185" s="29"/>
      <c r="BV185" s="29"/>
      <c r="BW185" s="29"/>
      <c r="BX185" s="158"/>
      <c r="BY185" s="158"/>
      <c r="BZ185" s="158"/>
      <c r="CA185" s="158"/>
      <c r="CB185" s="158"/>
      <c r="CC185" s="158"/>
      <c r="CD185" s="158"/>
      <c r="CE185" s="154"/>
      <c r="CF185" s="154"/>
      <c r="CG185" s="154"/>
      <c r="CH185" s="154"/>
      <c r="CI185" s="154"/>
      <c r="CJ185" s="154"/>
      <c r="CK185" s="154"/>
      <c r="CL185" s="154"/>
      <c r="CM185" s="154"/>
      <c r="CN185" s="154"/>
      <c r="CO185" s="154"/>
      <c r="CP185" s="154"/>
      <c r="CQ185" s="154"/>
      <c r="CR185" s="154"/>
      <c r="CS185" s="154"/>
      <c r="CT185" s="154"/>
      <c r="CU185" s="154"/>
      <c r="CV185" s="154"/>
      <c r="CW185" s="154"/>
      <c r="CX185" s="154"/>
      <c r="CY185" s="154"/>
      <c r="CZ185" s="154"/>
      <c r="DA185" s="154"/>
      <c r="DB185" s="154"/>
      <c r="DC185" s="154"/>
      <c r="DD185" s="154"/>
      <c r="DE185" s="154"/>
      <c r="DF185" s="154"/>
      <c r="DG185" s="154"/>
      <c r="DH185" s="154"/>
      <c r="DI185" s="154"/>
      <c r="DJ185" s="154"/>
      <c r="DK185" s="154"/>
      <c r="DL185" s="154"/>
      <c r="DM185" s="154"/>
      <c r="DN185" s="154"/>
      <c r="DO185" s="154"/>
      <c r="DP185" s="154"/>
      <c r="DQ185" s="154"/>
      <c r="DR185" s="154"/>
      <c r="DS185" s="154"/>
      <c r="DT185" s="154"/>
      <c r="DU185" s="154"/>
      <c r="DV185" s="154"/>
      <c r="DW185" s="154"/>
      <c r="DX185" s="154"/>
      <c r="DY185" s="154"/>
      <c r="DZ185" s="154"/>
      <c r="EA185" s="154"/>
      <c r="EB185" s="154"/>
      <c r="EC185" s="154"/>
      <c r="ED185" s="154"/>
      <c r="EE185" s="154"/>
      <c r="EF185" s="154"/>
      <c r="EG185" s="154"/>
      <c r="EH185" s="154"/>
      <c r="EI185" s="154"/>
      <c r="EJ185" s="154"/>
      <c r="EK185" s="154"/>
      <c r="EL185" s="154"/>
      <c r="EM185" s="154"/>
      <c r="EN185" s="154"/>
      <c r="EO185" s="154"/>
      <c r="EP185" s="154"/>
      <c r="EQ185" s="154"/>
      <c r="ER185" s="154"/>
      <c r="ES185" s="154"/>
      <c r="ET185" s="154"/>
      <c r="EU185" s="154"/>
      <c r="EV185" s="154"/>
      <c r="EW185" s="154"/>
      <c r="EX185" s="154"/>
      <c r="EY185" s="154"/>
      <c r="EZ185" s="154"/>
      <c r="FA185" s="154"/>
      <c r="FB185" s="154"/>
      <c r="FC185" s="154"/>
      <c r="FD185" s="154"/>
      <c r="FE185" s="154"/>
      <c r="FF185" s="154"/>
      <c r="FG185" s="154"/>
      <c r="FH185" s="154"/>
      <c r="FI185" s="154"/>
      <c r="FJ185" s="154"/>
      <c r="FK185" s="154"/>
      <c r="FL185" s="154"/>
      <c r="FM185" s="154"/>
      <c r="FN185" s="154"/>
      <c r="FO185" s="154"/>
      <c r="FP185" s="154"/>
      <c r="FQ185" s="154"/>
      <c r="FR185" s="154"/>
      <c r="FS185" s="154"/>
      <c r="FT185" s="154"/>
      <c r="FU185" s="154"/>
      <c r="FV185" s="154"/>
      <c r="FW185" s="154"/>
      <c r="FX185" s="154"/>
      <c r="FY185" s="154"/>
      <c r="FZ185" s="154"/>
      <c r="GA185" s="154"/>
      <c r="GB185" s="154"/>
      <c r="GC185" s="154"/>
      <c r="GD185" s="154"/>
      <c r="GE185" s="154"/>
      <c r="GF185" s="154"/>
      <c r="GG185" s="154"/>
      <c r="GH185" s="154"/>
      <c r="GI185" s="154"/>
      <c r="GJ185" s="154"/>
      <c r="GK185" s="154"/>
      <c r="GL185" s="154"/>
      <c r="GM185" s="154"/>
      <c r="GN185" s="154"/>
      <c r="GO185" s="154"/>
      <c r="GP185" s="154"/>
      <c r="GQ185" s="154"/>
      <c r="GR185" s="154"/>
      <c r="GS185" s="154"/>
      <c r="GT185" s="154"/>
      <c r="GU185" s="154"/>
      <c r="GV185" s="154"/>
      <c r="GW185" s="154"/>
      <c r="GX185" s="154"/>
      <c r="GY185" s="154"/>
      <c r="GZ185" s="154"/>
      <c r="HA185" s="154"/>
      <c r="HB185" s="154"/>
      <c r="HC185" s="154"/>
      <c r="HD185" s="154"/>
      <c r="HE185" s="154"/>
      <c r="HF185" s="154"/>
      <c r="HG185" s="154"/>
      <c r="HH185" s="154"/>
      <c r="HI185" s="154"/>
      <c r="HJ185" s="154"/>
      <c r="HK185" s="154"/>
      <c r="HL185" s="154"/>
      <c r="HM185" s="154"/>
      <c r="HN185" s="154"/>
      <c r="HO185" s="154"/>
      <c r="HP185" s="154"/>
      <c r="HQ185" s="154"/>
      <c r="HR185" s="154"/>
      <c r="HS185" s="154"/>
      <c r="HT185" s="154"/>
      <c r="HU185" s="154"/>
      <c r="HV185" s="154"/>
      <c r="HW185" s="154"/>
      <c r="HX185" s="154"/>
      <c r="HY185" s="154"/>
      <c r="HZ185" s="154"/>
      <c r="IA185" s="154"/>
      <c r="IB185" s="154"/>
      <c r="IC185" s="154"/>
      <c r="ID185" s="154"/>
      <c r="IE185" s="154"/>
      <c r="IF185" s="154"/>
      <c r="IG185" s="154"/>
      <c r="IH185" s="154"/>
      <c r="II185" s="154"/>
      <c r="IJ185" s="154"/>
      <c r="IK185" s="154"/>
      <c r="IL185" s="154"/>
      <c r="IM185" s="154"/>
      <c r="IN185" s="154"/>
      <c r="IO185" s="154"/>
      <c r="IP185" s="154"/>
      <c r="IQ185" s="154"/>
      <c r="IR185" s="154"/>
      <c r="IS185" s="154"/>
      <c r="IT185" s="154"/>
      <c r="IU185" s="154"/>
      <c r="IV185" s="154"/>
      <c r="IW185" s="154"/>
      <c r="IX185" s="154"/>
      <c r="IY185" s="154"/>
      <c r="IZ185" s="154"/>
      <c r="JA185" s="154"/>
      <c r="JB185" s="154"/>
      <c r="JC185" s="154"/>
      <c r="JD185" s="154"/>
      <c r="JE185" s="154"/>
      <c r="JF185" s="154"/>
      <c r="JG185" s="154"/>
      <c r="JH185" s="154"/>
      <c r="JI185" s="154"/>
      <c r="JJ185" s="154"/>
      <c r="JK185" s="154"/>
      <c r="JL185" s="154"/>
      <c r="JM185" s="154"/>
      <c r="JN185" s="154"/>
      <c r="JO185" s="154"/>
      <c r="JP185" s="154"/>
      <c r="JQ185" s="154"/>
      <c r="JR185" s="154"/>
      <c r="JS185" s="154"/>
      <c r="JT185" s="154"/>
      <c r="JU185" s="154"/>
      <c r="JV185" s="154"/>
      <c r="JW185" s="154"/>
      <c r="JX185" s="154"/>
      <c r="JY185" s="154"/>
      <c r="JZ185" s="154"/>
      <c r="KA185" s="154"/>
      <c r="KB185" s="154"/>
      <c r="KC185" s="154"/>
      <c r="KD185" s="154"/>
      <c r="KE185" s="154"/>
      <c r="KF185" s="154"/>
      <c r="KG185" s="154"/>
      <c r="KH185" s="154"/>
      <c r="KI185" s="154"/>
      <c r="KJ185" s="154"/>
      <c r="KK185" s="154"/>
      <c r="KL185" s="154"/>
      <c r="KM185" s="154"/>
      <c r="KN185" s="154"/>
      <c r="KO185" s="154"/>
      <c r="KP185" s="154"/>
      <c r="KQ185" s="154"/>
      <c r="KR185" s="154"/>
      <c r="KS185" s="154"/>
      <c r="KT185" s="154"/>
      <c r="KU185" s="154"/>
      <c r="KV185" s="154"/>
      <c r="KW185" s="154"/>
      <c r="KX185" s="154"/>
      <c r="KY185" s="154"/>
      <c r="KZ185" s="154"/>
      <c r="LA185" s="154"/>
      <c r="LB185" s="154"/>
      <c r="LC185" s="154"/>
      <c r="LD185" s="154"/>
      <c r="LE185" s="154"/>
      <c r="LF185" s="154"/>
      <c r="LG185" s="154"/>
      <c r="LH185" s="154"/>
      <c r="LI185" s="154"/>
      <c r="LJ185" s="154"/>
      <c r="LK185" s="154"/>
      <c r="LL185" s="154"/>
      <c r="LM185" s="154"/>
      <c r="LN185" s="154"/>
      <c r="LO185" s="154"/>
      <c r="LP185" s="154"/>
      <c r="LQ185" s="154"/>
      <c r="LR185" s="154"/>
      <c r="LS185" s="154"/>
      <c r="LT185" s="154"/>
      <c r="LU185" s="154"/>
    </row>
    <row r="186" spans="1:1027" ht="15" customHeight="1">
      <c r="A186" s="349"/>
      <c r="B186" s="413" t="s">
        <v>65</v>
      </c>
      <c r="C186" s="387" t="s">
        <v>64</v>
      </c>
      <c r="D186" s="9" t="s">
        <v>12</v>
      </c>
      <c r="E186" s="9" t="s">
        <v>13</v>
      </c>
      <c r="F186" s="21" t="s">
        <v>325</v>
      </c>
      <c r="G186" s="21" t="s">
        <v>335</v>
      </c>
      <c r="H186" s="257" t="s">
        <v>336</v>
      </c>
      <c r="I186" s="10" t="s">
        <v>216</v>
      </c>
      <c r="J186" s="241" t="s">
        <v>40</v>
      </c>
      <c r="K186" s="242" t="s">
        <v>73</v>
      </c>
      <c r="L186" s="242" t="s">
        <v>159</v>
      </c>
      <c r="M186" s="174"/>
      <c r="N186" s="223"/>
      <c r="O186" s="206">
        <v>30.597168017199031</v>
      </c>
      <c r="P186" s="98">
        <v>31.112659717688938</v>
      </c>
      <c r="Q186" s="98">
        <v>31.547733709000568</v>
      </c>
      <c r="R186" s="98">
        <v>31.130038140165503</v>
      </c>
      <c r="S186" s="98">
        <v>30.860489103903866</v>
      </c>
      <c r="T186" s="98">
        <v>31.433070094642861</v>
      </c>
      <c r="U186" s="98">
        <v>32.304644576542913</v>
      </c>
      <c r="V186" s="98">
        <v>32.590716307833574</v>
      </c>
      <c r="W186" s="98">
        <v>32.253637800782343</v>
      </c>
      <c r="X186" s="98">
        <v>32.221118293352426</v>
      </c>
      <c r="Y186" s="98">
        <v>32.323274558040566</v>
      </c>
      <c r="Z186" s="98">
        <v>33.663357914824815</v>
      </c>
      <c r="AA186" s="98">
        <v>33.066471944708141</v>
      </c>
      <c r="AB186" s="98">
        <v>32.744829758090425</v>
      </c>
      <c r="AC186" s="98">
        <v>31.569362738313895</v>
      </c>
      <c r="AD186" s="98">
        <v>32.411975078511574</v>
      </c>
      <c r="AE186" s="98">
        <v>31.312347478301785</v>
      </c>
      <c r="AF186" s="98">
        <v>32.436210139590088</v>
      </c>
      <c r="AG186" s="98">
        <v>31.839177776753598</v>
      </c>
      <c r="AH186" s="98">
        <v>26.536914139220151</v>
      </c>
      <c r="AI186" s="83">
        <v>27.59212084243374</v>
      </c>
      <c r="AJ186" s="83">
        <v>27.571290244711417</v>
      </c>
      <c r="AK186" s="83">
        <v>26.791189939104232</v>
      </c>
      <c r="AL186" s="83">
        <v>26.441459476517213</v>
      </c>
      <c r="AM186" s="83">
        <v>26.163457178083227</v>
      </c>
      <c r="AN186" s="83">
        <v>25.618641682734424</v>
      </c>
      <c r="AO186" s="83">
        <v>26.087922519058509</v>
      </c>
      <c r="AP186" s="83">
        <v>25.948447384021545</v>
      </c>
      <c r="AQ186" s="83"/>
      <c r="AR186" s="83"/>
      <c r="AS186" s="83"/>
      <c r="AT186" s="83"/>
      <c r="AU186" s="64"/>
      <c r="AV186" s="64"/>
      <c r="AW186" s="64"/>
      <c r="AX186" s="64"/>
      <c r="AY186" s="64"/>
      <c r="AZ186" s="64"/>
      <c r="BA186" s="64"/>
      <c r="BB186" s="241"/>
      <c r="BC186" s="241"/>
      <c r="BD186" s="241"/>
      <c r="BE186" s="241"/>
      <c r="BF186" s="241"/>
      <c r="BG186" s="241"/>
      <c r="BH186" s="241"/>
      <c r="BI186" s="241"/>
      <c r="BJ186" s="241"/>
      <c r="BK186" s="241"/>
      <c r="BL186" s="241"/>
      <c r="BM186" s="241"/>
      <c r="BN186" s="241"/>
      <c r="BO186" s="241"/>
      <c r="BP186" s="241"/>
      <c r="BQ186" s="241"/>
      <c r="BR186" s="241"/>
      <c r="BS186" s="241"/>
      <c r="BT186" s="241"/>
      <c r="BU186" s="241"/>
      <c r="BV186" s="241"/>
      <c r="BW186" s="241"/>
      <c r="BX186" s="158"/>
      <c r="BY186" s="158"/>
      <c r="BZ186" s="158"/>
      <c r="CA186" s="158"/>
      <c r="CB186" s="158"/>
      <c r="CC186" s="158"/>
      <c r="CD186" s="158"/>
    </row>
    <row r="187" spans="1:1027" s="51" customFormat="1" ht="12.75" hidden="1" customHeight="1">
      <c r="A187" s="349"/>
      <c r="B187" s="414"/>
      <c r="C187" s="388"/>
      <c r="D187" s="9" t="s">
        <v>15</v>
      </c>
      <c r="E187" s="9"/>
      <c r="F187" s="21" t="s">
        <v>325</v>
      </c>
      <c r="G187" s="21"/>
      <c r="H187" s="258"/>
      <c r="I187" s="10" t="s">
        <v>216</v>
      </c>
      <c r="J187" s="241"/>
      <c r="K187" s="242"/>
      <c r="L187" s="242"/>
      <c r="M187" s="174"/>
      <c r="N187" s="223"/>
      <c r="O187" s="189"/>
      <c r="P187" s="75"/>
      <c r="Q187" s="75"/>
      <c r="R187" s="75"/>
      <c r="S187" s="75"/>
      <c r="T187" s="75"/>
      <c r="U187" s="75"/>
      <c r="V187" s="75"/>
      <c r="W187" s="75"/>
      <c r="X187" s="75"/>
      <c r="Y187" s="75"/>
      <c r="Z187" s="75"/>
      <c r="AA187" s="75"/>
      <c r="AB187" s="75"/>
      <c r="AC187" s="75"/>
      <c r="AD187" s="75"/>
      <c r="AE187" s="75"/>
      <c r="AF187" s="75"/>
      <c r="AG187" s="75"/>
      <c r="AH187" s="75"/>
      <c r="AI187" s="75"/>
      <c r="AJ187" s="75"/>
      <c r="AK187" s="75"/>
      <c r="AL187" s="75"/>
      <c r="AM187" s="75"/>
      <c r="AN187" s="75"/>
      <c r="AO187" s="75"/>
      <c r="AP187" s="75"/>
      <c r="AQ187" s="75"/>
      <c r="AR187" s="75"/>
      <c r="AS187" s="75"/>
      <c r="AT187" s="75"/>
      <c r="AU187" s="75"/>
      <c r="AV187" s="75"/>
      <c r="AW187" s="75"/>
      <c r="AX187" s="75"/>
      <c r="AY187" s="75"/>
      <c r="AZ187" s="75"/>
      <c r="BA187" s="75"/>
      <c r="BB187" s="34"/>
      <c r="BC187" s="34"/>
      <c r="BD187" s="34"/>
      <c r="BE187" s="34"/>
      <c r="BF187" s="34"/>
      <c r="BG187" s="34"/>
      <c r="BH187" s="34"/>
      <c r="BI187" s="34"/>
      <c r="BJ187" s="34"/>
      <c r="BK187" s="34"/>
      <c r="BL187" s="34"/>
      <c r="BM187" s="34"/>
      <c r="BN187" s="34"/>
      <c r="BO187" s="34"/>
      <c r="BP187" s="34"/>
      <c r="BQ187" s="34"/>
      <c r="BR187" s="34"/>
      <c r="BS187" s="34"/>
      <c r="BT187" s="34"/>
      <c r="BU187" s="34"/>
      <c r="BV187" s="34"/>
      <c r="BW187" s="34"/>
      <c r="BX187" s="157"/>
      <c r="BY187" s="157"/>
      <c r="BZ187" s="157"/>
      <c r="CA187" s="157"/>
      <c r="CB187" s="157"/>
      <c r="CC187" s="157"/>
      <c r="CD187" s="157"/>
      <c r="CE187" s="121"/>
      <c r="CF187" s="121"/>
      <c r="CG187" s="121"/>
      <c r="CH187" s="121"/>
      <c r="CI187" s="121"/>
      <c r="CJ187" s="121"/>
      <c r="CK187" s="121"/>
      <c r="CL187" s="121"/>
      <c r="CM187" s="121"/>
      <c r="CN187" s="121"/>
      <c r="CO187" s="121"/>
      <c r="CP187" s="121"/>
      <c r="CQ187" s="121"/>
      <c r="CR187" s="121"/>
      <c r="CS187" s="121"/>
      <c r="CT187" s="121"/>
      <c r="CU187" s="121"/>
      <c r="CV187" s="121"/>
      <c r="CW187" s="121"/>
      <c r="CX187" s="121"/>
      <c r="CY187" s="121"/>
      <c r="CZ187" s="121"/>
      <c r="DA187" s="121"/>
      <c r="DB187" s="121"/>
      <c r="DC187" s="121"/>
      <c r="DD187" s="121"/>
      <c r="DE187" s="121"/>
      <c r="DF187" s="121"/>
      <c r="DG187" s="121"/>
      <c r="DH187" s="121"/>
      <c r="DI187" s="121"/>
      <c r="DJ187" s="121"/>
      <c r="DK187" s="121"/>
      <c r="DL187" s="121"/>
      <c r="DM187" s="121"/>
      <c r="DN187" s="121"/>
      <c r="DO187" s="121"/>
      <c r="DP187" s="121"/>
      <c r="DQ187" s="121"/>
      <c r="DR187" s="121"/>
      <c r="DS187" s="121"/>
      <c r="DT187" s="121"/>
      <c r="DU187" s="121"/>
      <c r="DV187" s="121"/>
      <c r="DW187" s="121"/>
      <c r="DX187" s="121"/>
      <c r="DY187" s="121"/>
      <c r="DZ187" s="121"/>
      <c r="EA187" s="121"/>
      <c r="EB187" s="121"/>
      <c r="EC187" s="121"/>
      <c r="ED187" s="121"/>
      <c r="EE187" s="121"/>
      <c r="EF187" s="121"/>
      <c r="EG187" s="121"/>
      <c r="EH187" s="121"/>
      <c r="EI187" s="121"/>
      <c r="EJ187" s="121"/>
      <c r="EK187" s="121"/>
      <c r="EL187" s="121"/>
      <c r="EM187" s="121"/>
      <c r="EN187" s="121"/>
      <c r="EO187" s="121"/>
      <c r="EP187" s="121"/>
      <c r="EQ187" s="121"/>
      <c r="ER187" s="121"/>
      <c r="ES187" s="121"/>
      <c r="ET187" s="121"/>
      <c r="EU187" s="121"/>
      <c r="EV187" s="121"/>
      <c r="EW187" s="121"/>
      <c r="EX187" s="121"/>
      <c r="EY187" s="121"/>
      <c r="EZ187" s="121"/>
      <c r="FA187" s="121"/>
      <c r="FB187" s="121"/>
      <c r="FC187" s="121"/>
      <c r="FD187" s="121"/>
      <c r="FE187" s="121"/>
      <c r="FF187" s="121"/>
      <c r="FG187" s="121"/>
      <c r="FH187" s="121"/>
      <c r="FI187" s="121"/>
      <c r="FJ187" s="121"/>
      <c r="FK187" s="121"/>
      <c r="FL187" s="121"/>
      <c r="FM187" s="121"/>
      <c r="FN187" s="121"/>
      <c r="FO187" s="121"/>
      <c r="FP187" s="121"/>
      <c r="FQ187" s="121"/>
      <c r="FR187" s="121"/>
      <c r="FS187" s="121"/>
      <c r="FT187" s="121"/>
      <c r="FU187" s="121"/>
      <c r="FV187" s="121"/>
      <c r="FW187" s="121"/>
      <c r="FX187" s="121"/>
      <c r="FY187" s="121"/>
      <c r="FZ187" s="121"/>
      <c r="GA187" s="121"/>
      <c r="GB187" s="121"/>
      <c r="GC187" s="121"/>
      <c r="GD187" s="121"/>
      <c r="GE187" s="121"/>
      <c r="GF187" s="121"/>
      <c r="GG187" s="121"/>
      <c r="GH187" s="121"/>
      <c r="GI187" s="121"/>
      <c r="GJ187" s="121"/>
      <c r="GK187" s="121"/>
      <c r="GL187" s="121"/>
      <c r="GM187" s="121"/>
      <c r="GN187" s="121"/>
      <c r="GO187" s="121"/>
      <c r="GP187" s="121"/>
      <c r="GQ187" s="121"/>
      <c r="GR187" s="121"/>
      <c r="GS187" s="121"/>
      <c r="GT187" s="121"/>
      <c r="GU187" s="121"/>
      <c r="GV187" s="121"/>
      <c r="GW187" s="121"/>
      <c r="GX187" s="121"/>
      <c r="GY187" s="121"/>
      <c r="GZ187" s="121"/>
      <c r="HA187" s="121"/>
      <c r="HB187" s="121"/>
      <c r="HC187" s="121"/>
      <c r="HD187" s="121"/>
      <c r="HE187" s="121"/>
      <c r="HF187" s="121"/>
      <c r="HG187" s="121"/>
      <c r="HH187" s="121"/>
      <c r="HI187" s="121"/>
      <c r="HJ187" s="121"/>
      <c r="HK187" s="121"/>
      <c r="HL187" s="121"/>
      <c r="HM187" s="121"/>
      <c r="HN187" s="121"/>
      <c r="HO187" s="121"/>
      <c r="HP187" s="121"/>
      <c r="HQ187" s="121"/>
      <c r="HR187" s="121"/>
      <c r="HS187" s="121"/>
      <c r="HT187" s="121"/>
      <c r="HU187" s="121"/>
      <c r="HV187" s="121"/>
      <c r="HW187" s="121"/>
      <c r="HX187" s="121"/>
      <c r="HY187" s="121"/>
      <c r="HZ187" s="121"/>
      <c r="IA187" s="121"/>
      <c r="IB187" s="121"/>
      <c r="IC187" s="121"/>
      <c r="ID187" s="121"/>
      <c r="IE187" s="121"/>
      <c r="IF187" s="121"/>
      <c r="IG187" s="121"/>
      <c r="IH187" s="121"/>
      <c r="II187" s="121"/>
      <c r="IJ187" s="121"/>
      <c r="IK187" s="121"/>
      <c r="IL187" s="121"/>
      <c r="IM187" s="121"/>
      <c r="IN187" s="121"/>
      <c r="IO187" s="121"/>
      <c r="IP187" s="121"/>
      <c r="IQ187" s="121"/>
      <c r="IR187" s="121"/>
      <c r="IS187" s="121"/>
      <c r="IT187" s="121"/>
      <c r="IU187" s="121"/>
      <c r="IV187" s="121"/>
      <c r="IW187" s="121"/>
      <c r="IX187" s="121"/>
      <c r="IY187" s="121"/>
      <c r="IZ187" s="121"/>
      <c r="JA187" s="121"/>
      <c r="JB187" s="121"/>
      <c r="JC187" s="121"/>
      <c r="JD187" s="121"/>
      <c r="JE187" s="121"/>
      <c r="JF187" s="121"/>
      <c r="JG187" s="121"/>
      <c r="JH187" s="121"/>
      <c r="JI187" s="121"/>
      <c r="JJ187" s="121"/>
      <c r="JK187" s="121"/>
      <c r="JL187" s="121"/>
      <c r="JM187" s="121"/>
      <c r="JN187" s="121"/>
      <c r="JO187" s="121"/>
      <c r="JP187" s="121"/>
      <c r="JQ187" s="121"/>
      <c r="JR187" s="121"/>
      <c r="JS187" s="121"/>
      <c r="JT187" s="121"/>
      <c r="JU187" s="121"/>
      <c r="JV187" s="121"/>
      <c r="JW187" s="121"/>
      <c r="JX187" s="121"/>
      <c r="JY187" s="121"/>
      <c r="JZ187" s="121"/>
      <c r="KA187" s="121"/>
      <c r="KB187" s="121"/>
      <c r="KC187" s="121"/>
      <c r="KD187" s="121"/>
      <c r="KE187" s="121"/>
      <c r="KF187" s="121"/>
      <c r="KG187" s="121"/>
      <c r="KH187" s="121"/>
      <c r="KI187" s="121"/>
      <c r="KJ187" s="121"/>
      <c r="KK187" s="121"/>
      <c r="KL187" s="121"/>
      <c r="KM187" s="121"/>
      <c r="KN187" s="121"/>
      <c r="KO187" s="121"/>
      <c r="KP187" s="121"/>
      <c r="KQ187" s="121"/>
      <c r="KR187" s="121"/>
      <c r="KS187" s="121"/>
      <c r="KT187" s="121"/>
      <c r="KU187" s="121"/>
      <c r="KV187" s="121"/>
      <c r="KW187" s="121"/>
      <c r="KX187" s="121"/>
      <c r="KY187" s="121"/>
      <c r="KZ187" s="121"/>
      <c r="LA187" s="121"/>
      <c r="LB187" s="121"/>
      <c r="LC187" s="121"/>
      <c r="LD187" s="121"/>
      <c r="LE187" s="121"/>
      <c r="LF187" s="121"/>
      <c r="LG187" s="121"/>
      <c r="LH187" s="121"/>
      <c r="LI187" s="121"/>
      <c r="LJ187" s="121"/>
      <c r="LK187" s="121"/>
      <c r="LL187" s="121"/>
      <c r="LM187" s="121"/>
      <c r="LN187" s="121"/>
      <c r="LO187" s="121"/>
      <c r="LP187" s="121"/>
      <c r="LQ187" s="121"/>
      <c r="LR187" s="121"/>
      <c r="LS187" s="121"/>
      <c r="LT187" s="121"/>
      <c r="LU187" s="121"/>
      <c r="LV187" s="36"/>
      <c r="LW187" s="36"/>
      <c r="LX187" s="36"/>
      <c r="LY187" s="36"/>
      <c r="LZ187" s="36"/>
      <c r="MA187" s="36"/>
      <c r="MB187" s="36"/>
      <c r="MC187" s="36"/>
      <c r="MD187" s="36"/>
      <c r="ME187" s="36"/>
      <c r="MF187" s="36"/>
      <c r="MG187" s="36"/>
      <c r="MH187" s="36"/>
      <c r="MI187" s="36"/>
      <c r="MJ187" s="36"/>
      <c r="MK187" s="36"/>
      <c r="ML187" s="36"/>
      <c r="MM187" s="36"/>
      <c r="MN187" s="36"/>
      <c r="MO187" s="36"/>
      <c r="MP187" s="36"/>
      <c r="MQ187" s="36"/>
      <c r="MR187" s="36"/>
      <c r="MS187" s="36"/>
      <c r="MT187" s="36"/>
      <c r="MU187" s="36"/>
      <c r="MV187" s="36"/>
      <c r="MW187" s="36"/>
      <c r="MX187" s="36"/>
      <c r="MY187" s="36"/>
      <c r="MZ187" s="36"/>
      <c r="NA187" s="36"/>
      <c r="NB187" s="36"/>
      <c r="NC187" s="36"/>
      <c r="ND187" s="36"/>
      <c r="NE187" s="36"/>
      <c r="NF187" s="36"/>
      <c r="NG187" s="36"/>
      <c r="NH187" s="36"/>
      <c r="NI187" s="36"/>
      <c r="NJ187" s="36"/>
      <c r="NK187" s="36"/>
      <c r="NL187" s="36"/>
      <c r="NM187" s="36"/>
      <c r="NN187" s="36"/>
      <c r="NO187" s="36"/>
      <c r="NP187" s="36"/>
      <c r="NQ187" s="36"/>
      <c r="NR187" s="36"/>
      <c r="NS187" s="36"/>
      <c r="NT187" s="36"/>
      <c r="NU187" s="36"/>
      <c r="NV187" s="36"/>
      <c r="NW187" s="36"/>
      <c r="NX187" s="36"/>
      <c r="NY187" s="36"/>
      <c r="NZ187" s="36"/>
      <c r="OA187" s="36"/>
      <c r="OB187" s="36"/>
      <c r="OC187" s="36"/>
      <c r="OD187" s="36"/>
      <c r="OE187" s="36"/>
      <c r="OF187" s="36"/>
      <c r="OG187" s="36"/>
      <c r="OH187" s="36"/>
      <c r="OI187" s="36"/>
      <c r="OJ187" s="36"/>
      <c r="OK187" s="36"/>
      <c r="OL187" s="36"/>
      <c r="OM187" s="36"/>
      <c r="ON187" s="36"/>
      <c r="OO187" s="36"/>
      <c r="OP187" s="36"/>
      <c r="OQ187" s="36"/>
      <c r="OR187" s="36"/>
      <c r="OS187" s="36"/>
      <c r="OT187" s="36"/>
      <c r="OU187" s="36"/>
      <c r="OV187" s="36"/>
      <c r="OW187" s="36"/>
      <c r="OX187" s="36"/>
      <c r="OY187" s="36"/>
      <c r="OZ187" s="36"/>
      <c r="PA187" s="36"/>
      <c r="PB187" s="36"/>
      <c r="PC187" s="36"/>
      <c r="PD187" s="36"/>
      <c r="PE187" s="36"/>
      <c r="PF187" s="36"/>
      <c r="PG187" s="36"/>
      <c r="PH187" s="36"/>
      <c r="PI187" s="36"/>
      <c r="PJ187" s="36"/>
      <c r="PK187" s="36"/>
      <c r="PL187" s="36"/>
      <c r="PM187" s="36"/>
      <c r="PN187" s="36"/>
      <c r="PO187" s="36"/>
      <c r="PP187" s="36"/>
      <c r="PQ187" s="36"/>
      <c r="PR187" s="36"/>
      <c r="PS187" s="36"/>
      <c r="PT187" s="36"/>
      <c r="PU187" s="36"/>
      <c r="PV187" s="36"/>
      <c r="PW187" s="36"/>
      <c r="PX187" s="36"/>
      <c r="PY187" s="36"/>
      <c r="PZ187" s="36"/>
      <c r="QA187" s="36"/>
      <c r="QB187" s="36"/>
      <c r="QC187" s="36"/>
      <c r="QD187" s="36"/>
      <c r="QE187" s="36"/>
      <c r="QF187" s="36"/>
      <c r="QG187" s="36"/>
      <c r="QH187" s="36"/>
      <c r="QI187" s="36"/>
      <c r="QJ187" s="36"/>
      <c r="QK187" s="36"/>
      <c r="QL187" s="36"/>
      <c r="QM187" s="36"/>
      <c r="QN187" s="36"/>
      <c r="QO187" s="36"/>
      <c r="QP187" s="36"/>
      <c r="QQ187" s="36"/>
      <c r="QR187" s="36"/>
      <c r="QS187" s="36"/>
      <c r="QT187" s="36"/>
      <c r="QU187" s="36"/>
      <c r="QV187" s="36"/>
      <c r="QW187" s="36"/>
      <c r="QX187" s="36"/>
      <c r="QY187" s="36"/>
      <c r="QZ187" s="36"/>
      <c r="RA187" s="36"/>
      <c r="RB187" s="36"/>
      <c r="RC187" s="36"/>
      <c r="RD187" s="36"/>
      <c r="RE187" s="36"/>
      <c r="RF187" s="36"/>
      <c r="RG187" s="36"/>
      <c r="RH187" s="36"/>
      <c r="RI187" s="36"/>
      <c r="RJ187" s="36"/>
      <c r="RK187" s="36"/>
      <c r="RL187" s="36"/>
      <c r="RM187" s="36"/>
      <c r="RN187" s="36"/>
      <c r="RO187" s="36"/>
      <c r="RP187" s="36"/>
      <c r="RQ187" s="36"/>
      <c r="RR187" s="36"/>
      <c r="RS187" s="36"/>
      <c r="RT187" s="36"/>
      <c r="RU187" s="36"/>
      <c r="RV187" s="36"/>
      <c r="RW187" s="36"/>
      <c r="RX187" s="36"/>
      <c r="RY187" s="36"/>
      <c r="RZ187" s="36"/>
      <c r="SA187" s="36"/>
      <c r="SB187" s="36"/>
      <c r="SC187" s="36"/>
      <c r="SD187" s="36"/>
      <c r="SE187" s="36"/>
      <c r="SF187" s="36"/>
      <c r="SG187" s="36"/>
      <c r="SH187" s="36"/>
      <c r="SI187" s="36"/>
      <c r="SJ187" s="36"/>
      <c r="SK187" s="36"/>
      <c r="SL187" s="36"/>
      <c r="SM187" s="36"/>
      <c r="SN187" s="36"/>
      <c r="SO187" s="36"/>
      <c r="SP187" s="36"/>
      <c r="SQ187" s="36"/>
      <c r="SR187" s="36"/>
      <c r="SS187" s="36"/>
      <c r="ST187" s="36"/>
      <c r="SU187" s="36"/>
      <c r="SV187" s="36"/>
      <c r="SW187" s="36"/>
      <c r="SX187" s="36"/>
      <c r="SY187" s="36"/>
      <c r="SZ187" s="36"/>
      <c r="TA187" s="36"/>
      <c r="TB187" s="36"/>
      <c r="TC187" s="36"/>
      <c r="TD187" s="36"/>
      <c r="TE187" s="36"/>
      <c r="TF187" s="36"/>
      <c r="TG187" s="36"/>
      <c r="TH187" s="36"/>
      <c r="TI187" s="36"/>
      <c r="TJ187" s="36"/>
      <c r="TK187" s="36"/>
      <c r="TL187" s="36"/>
      <c r="TM187" s="36"/>
      <c r="TN187" s="36"/>
      <c r="TO187" s="36"/>
      <c r="TP187" s="36"/>
      <c r="TQ187" s="36"/>
      <c r="TR187" s="36"/>
      <c r="TS187" s="36"/>
      <c r="TT187" s="36"/>
      <c r="TU187" s="36"/>
      <c r="TV187" s="36"/>
      <c r="TW187" s="36"/>
      <c r="TX187" s="36"/>
      <c r="TY187" s="36"/>
      <c r="TZ187" s="36"/>
      <c r="UA187" s="36"/>
      <c r="UB187" s="36"/>
      <c r="UC187" s="36"/>
      <c r="UD187" s="36"/>
      <c r="UE187" s="36"/>
      <c r="UF187" s="36"/>
      <c r="UG187" s="36"/>
      <c r="UH187" s="36"/>
      <c r="UI187" s="36"/>
      <c r="UJ187" s="36"/>
      <c r="UK187" s="36"/>
      <c r="UL187" s="36"/>
      <c r="UM187" s="36"/>
      <c r="UN187" s="36"/>
      <c r="UO187" s="36"/>
      <c r="UP187" s="36"/>
      <c r="UQ187" s="36"/>
      <c r="UR187" s="36"/>
      <c r="US187" s="36"/>
      <c r="UT187" s="36"/>
      <c r="UU187" s="36"/>
      <c r="UV187" s="36"/>
      <c r="UW187" s="36"/>
      <c r="UX187" s="36"/>
      <c r="UY187" s="36"/>
      <c r="UZ187" s="36"/>
      <c r="VA187" s="36"/>
      <c r="VB187" s="36"/>
      <c r="VC187" s="36"/>
      <c r="VD187" s="36"/>
      <c r="VE187" s="36"/>
      <c r="VF187" s="36"/>
      <c r="VG187" s="36"/>
      <c r="VH187" s="36"/>
      <c r="VI187" s="36"/>
      <c r="VJ187" s="36"/>
      <c r="VK187" s="36"/>
      <c r="VL187" s="36"/>
      <c r="VM187" s="36"/>
      <c r="VN187" s="36"/>
      <c r="VO187" s="36"/>
      <c r="VP187" s="36"/>
      <c r="VQ187" s="36"/>
      <c r="VR187" s="36"/>
      <c r="VS187" s="36"/>
      <c r="VT187" s="36"/>
      <c r="VU187" s="36"/>
      <c r="VV187" s="36"/>
      <c r="VW187" s="36"/>
      <c r="VX187" s="36"/>
      <c r="VY187" s="36"/>
      <c r="VZ187" s="36"/>
      <c r="WA187" s="36"/>
      <c r="WB187" s="36"/>
      <c r="WC187" s="36"/>
      <c r="WD187" s="36"/>
      <c r="WE187" s="36"/>
      <c r="WF187" s="36"/>
      <c r="WG187" s="36"/>
      <c r="WH187" s="36"/>
      <c r="WI187" s="36"/>
      <c r="WJ187" s="36"/>
      <c r="WK187" s="36"/>
      <c r="WL187" s="36"/>
      <c r="WM187" s="36"/>
      <c r="WN187" s="36"/>
      <c r="WO187" s="36"/>
      <c r="WP187" s="36"/>
      <c r="WQ187" s="36"/>
      <c r="WR187" s="36"/>
      <c r="WS187" s="36"/>
      <c r="WT187" s="36"/>
      <c r="WU187" s="36"/>
      <c r="WV187" s="36"/>
      <c r="WW187" s="36"/>
      <c r="WX187" s="36"/>
      <c r="WY187" s="36"/>
      <c r="WZ187" s="36"/>
      <c r="XA187" s="36"/>
      <c r="XB187" s="36"/>
      <c r="XC187" s="36"/>
      <c r="XD187" s="36"/>
      <c r="XE187" s="36"/>
      <c r="XF187" s="36"/>
      <c r="XG187" s="36"/>
      <c r="XH187" s="36"/>
      <c r="XI187" s="36"/>
      <c r="XJ187" s="36"/>
      <c r="XK187" s="36"/>
      <c r="XL187" s="36"/>
      <c r="XM187" s="36"/>
      <c r="XN187" s="36"/>
      <c r="XO187" s="36"/>
      <c r="XP187" s="36"/>
      <c r="XQ187" s="36"/>
      <c r="XR187" s="36"/>
      <c r="XS187" s="36"/>
      <c r="XT187" s="36"/>
      <c r="XU187" s="36"/>
      <c r="XV187" s="36"/>
      <c r="XW187" s="36"/>
      <c r="XX187" s="36"/>
      <c r="XY187" s="36"/>
      <c r="XZ187" s="36"/>
      <c r="YA187" s="36"/>
      <c r="YB187" s="36"/>
      <c r="YC187" s="36"/>
      <c r="YD187" s="36"/>
      <c r="YE187" s="36"/>
      <c r="YF187" s="36"/>
      <c r="YG187" s="36"/>
      <c r="YH187" s="36"/>
      <c r="YI187" s="36"/>
      <c r="YJ187" s="36"/>
      <c r="YK187" s="36"/>
      <c r="YL187" s="36"/>
      <c r="YM187" s="36"/>
      <c r="YN187" s="36"/>
      <c r="YO187" s="36"/>
      <c r="YP187" s="36"/>
      <c r="YQ187" s="36"/>
      <c r="YR187" s="36"/>
      <c r="YS187" s="36"/>
      <c r="YT187" s="36"/>
      <c r="YU187" s="36"/>
      <c r="YV187" s="36"/>
      <c r="YW187" s="36"/>
      <c r="YX187" s="36"/>
      <c r="YY187" s="36"/>
      <c r="YZ187" s="36"/>
      <c r="ZA187" s="36"/>
      <c r="ZB187" s="36"/>
      <c r="ZC187" s="36"/>
      <c r="ZD187" s="36"/>
      <c r="ZE187" s="36"/>
      <c r="ZF187" s="36"/>
      <c r="ZG187" s="36"/>
      <c r="ZH187" s="36"/>
      <c r="ZI187" s="36"/>
      <c r="ZJ187" s="36"/>
      <c r="ZK187" s="36"/>
      <c r="ZL187" s="36"/>
      <c r="ZM187" s="36"/>
      <c r="ZN187" s="36"/>
      <c r="ZO187" s="36"/>
      <c r="ZP187" s="36"/>
      <c r="ZQ187" s="36"/>
      <c r="ZR187" s="36"/>
      <c r="ZS187" s="36"/>
      <c r="ZT187" s="36"/>
      <c r="ZU187" s="36"/>
      <c r="ZV187" s="36"/>
      <c r="ZW187" s="36"/>
      <c r="ZX187" s="36"/>
      <c r="ZY187" s="36"/>
      <c r="ZZ187" s="36"/>
      <c r="AAA187" s="36"/>
      <c r="AAB187" s="36"/>
      <c r="AAC187" s="36"/>
      <c r="AAD187" s="36"/>
      <c r="AAE187" s="36"/>
      <c r="AAF187" s="36"/>
      <c r="AAG187" s="36"/>
      <c r="AAH187" s="36"/>
      <c r="AAI187" s="36"/>
      <c r="AAJ187" s="36"/>
      <c r="AAK187" s="36"/>
      <c r="AAL187" s="36"/>
      <c r="AAM187" s="36"/>
      <c r="AAN187" s="36"/>
      <c r="AAO187" s="36"/>
      <c r="AAP187" s="36"/>
      <c r="AAQ187" s="36"/>
      <c r="AAR187" s="36"/>
      <c r="AAS187" s="36"/>
      <c r="AAT187" s="36"/>
      <c r="AAU187" s="36"/>
      <c r="AAV187" s="36"/>
      <c r="AAW187" s="36"/>
      <c r="AAX187" s="36"/>
      <c r="AAY187" s="36"/>
      <c r="AAZ187" s="36"/>
      <c r="ABA187" s="36"/>
      <c r="ABB187" s="36"/>
      <c r="ABC187" s="36"/>
      <c r="ABD187" s="36"/>
      <c r="ABE187" s="36"/>
      <c r="ABF187" s="36"/>
      <c r="ABG187" s="36"/>
      <c r="ABH187" s="36"/>
      <c r="ABI187" s="36"/>
      <c r="ABJ187" s="36"/>
      <c r="ABK187" s="36"/>
      <c r="ABL187" s="36"/>
      <c r="ABM187" s="36"/>
      <c r="ABN187" s="36"/>
      <c r="ABO187" s="36"/>
      <c r="ABP187" s="36"/>
      <c r="ABQ187" s="36"/>
      <c r="ABR187" s="36"/>
      <c r="ABS187" s="36"/>
      <c r="ABT187" s="36"/>
      <c r="ABU187" s="36"/>
      <c r="ABV187" s="36"/>
      <c r="ABW187" s="36"/>
      <c r="ABX187" s="36"/>
      <c r="ABY187" s="36"/>
      <c r="ABZ187" s="36"/>
      <c r="ACA187" s="36"/>
      <c r="ACB187" s="36"/>
      <c r="ACC187" s="36"/>
      <c r="ACD187" s="36"/>
      <c r="ACE187" s="36"/>
      <c r="ACF187" s="36"/>
      <c r="ACG187" s="36"/>
      <c r="ACH187" s="36"/>
      <c r="ACI187" s="36"/>
      <c r="ACJ187" s="36"/>
      <c r="ACK187" s="36"/>
      <c r="ACL187" s="36"/>
      <c r="ACM187" s="36"/>
      <c r="ACN187" s="36"/>
      <c r="ACO187" s="36"/>
      <c r="ACP187" s="36"/>
      <c r="ACQ187" s="36"/>
      <c r="ACR187" s="36"/>
      <c r="ACS187" s="36"/>
      <c r="ACT187" s="36"/>
      <c r="ACU187" s="36"/>
      <c r="ACV187" s="36"/>
      <c r="ACW187" s="36"/>
      <c r="ACX187" s="36"/>
      <c r="ACY187" s="36"/>
      <c r="ACZ187" s="36"/>
      <c r="ADA187" s="36"/>
      <c r="ADB187" s="36"/>
      <c r="ADC187" s="36"/>
      <c r="ADD187" s="36"/>
      <c r="ADE187" s="36"/>
      <c r="ADF187" s="36"/>
      <c r="ADG187" s="36"/>
      <c r="ADH187" s="36"/>
      <c r="ADI187" s="36"/>
      <c r="ADJ187" s="36"/>
      <c r="ADK187" s="36"/>
      <c r="ADL187" s="36"/>
      <c r="ADM187" s="36"/>
      <c r="ADN187" s="36"/>
      <c r="ADO187" s="36"/>
      <c r="ADP187" s="36"/>
      <c r="ADQ187" s="36"/>
      <c r="ADR187" s="36"/>
      <c r="ADS187" s="36"/>
      <c r="ADT187" s="36"/>
      <c r="ADU187" s="36"/>
      <c r="ADV187" s="36"/>
      <c r="ADW187" s="36"/>
      <c r="ADX187" s="36"/>
      <c r="ADY187" s="36"/>
      <c r="ADZ187" s="36"/>
      <c r="AEA187" s="36"/>
      <c r="AEB187" s="36"/>
      <c r="AEC187" s="36"/>
      <c r="AED187" s="36"/>
      <c r="AEE187" s="36"/>
      <c r="AEF187" s="36"/>
      <c r="AEG187" s="36"/>
      <c r="AEH187" s="36"/>
      <c r="AEI187" s="36"/>
      <c r="AEJ187" s="36"/>
      <c r="AEK187" s="36"/>
      <c r="AEL187" s="36"/>
      <c r="AEM187" s="36"/>
      <c r="AEN187" s="36"/>
      <c r="AEO187" s="36"/>
      <c r="AEP187" s="36"/>
      <c r="AEQ187" s="36"/>
      <c r="AER187" s="36"/>
      <c r="AES187" s="36"/>
      <c r="AET187" s="36"/>
      <c r="AEU187" s="36"/>
      <c r="AEV187" s="36"/>
      <c r="AEW187" s="36"/>
      <c r="AEX187" s="36"/>
      <c r="AEY187" s="36"/>
      <c r="AEZ187" s="36"/>
      <c r="AFA187" s="36"/>
      <c r="AFB187" s="36"/>
      <c r="AFC187" s="36"/>
      <c r="AFD187" s="36"/>
      <c r="AFE187" s="36"/>
      <c r="AFF187" s="36"/>
      <c r="AFG187" s="36"/>
      <c r="AFH187" s="36"/>
      <c r="AFI187" s="36"/>
      <c r="AFJ187" s="36"/>
      <c r="AFK187" s="36"/>
      <c r="AFL187" s="36"/>
      <c r="AFM187" s="36"/>
      <c r="AFN187" s="36"/>
      <c r="AFO187" s="36"/>
      <c r="AFP187" s="36"/>
      <c r="AFQ187" s="36"/>
      <c r="AFR187" s="36"/>
      <c r="AFS187" s="36"/>
      <c r="AFT187" s="36"/>
      <c r="AFU187" s="36"/>
      <c r="AFV187" s="36"/>
      <c r="AFW187" s="36"/>
      <c r="AFX187" s="36"/>
      <c r="AFY187" s="36"/>
      <c r="AFZ187" s="36"/>
      <c r="AGA187" s="36"/>
      <c r="AGB187" s="36"/>
      <c r="AGC187" s="36"/>
      <c r="AGD187" s="36"/>
      <c r="AGE187" s="36"/>
      <c r="AGF187" s="36"/>
      <c r="AGG187" s="36"/>
      <c r="AGH187" s="36"/>
      <c r="AGI187" s="36"/>
      <c r="AGJ187" s="36"/>
      <c r="AGK187" s="36"/>
      <c r="AGL187" s="36"/>
      <c r="AGM187" s="36"/>
      <c r="AGN187" s="36"/>
      <c r="AGO187" s="36"/>
      <c r="AGP187" s="36"/>
      <c r="AGQ187" s="36"/>
      <c r="AGR187" s="36"/>
      <c r="AGS187" s="36"/>
      <c r="AGT187" s="36"/>
      <c r="AGU187" s="36"/>
      <c r="AGV187" s="36"/>
      <c r="AGW187" s="36"/>
      <c r="AGX187" s="36"/>
      <c r="AGY187" s="36"/>
      <c r="AGZ187" s="36"/>
      <c r="AHA187" s="36"/>
      <c r="AHB187" s="36"/>
      <c r="AHC187" s="36"/>
      <c r="AHD187" s="36"/>
      <c r="AHE187" s="36"/>
      <c r="AHF187" s="36"/>
      <c r="AHG187" s="36"/>
      <c r="AHH187" s="36"/>
      <c r="AHI187" s="36"/>
      <c r="AHJ187" s="36"/>
      <c r="AHK187" s="36"/>
      <c r="AHL187" s="36"/>
      <c r="AHM187" s="36"/>
      <c r="AHN187" s="36"/>
      <c r="AHO187" s="36"/>
      <c r="AHP187" s="36"/>
      <c r="AHQ187" s="36"/>
      <c r="AHR187" s="36"/>
      <c r="AHS187" s="36"/>
      <c r="AHT187" s="36"/>
      <c r="AHU187" s="36"/>
      <c r="AHV187" s="36"/>
      <c r="AHW187" s="36"/>
      <c r="AHX187" s="36"/>
      <c r="AHY187" s="36"/>
      <c r="AHZ187" s="36"/>
      <c r="AIA187" s="36"/>
      <c r="AIB187" s="36"/>
      <c r="AIC187" s="36"/>
      <c r="AID187" s="36"/>
      <c r="AIE187" s="36"/>
      <c r="AIF187" s="36"/>
      <c r="AIG187" s="36"/>
      <c r="AIH187" s="36"/>
      <c r="AII187" s="36"/>
      <c r="AIJ187" s="36"/>
      <c r="AIK187" s="36"/>
      <c r="AIL187" s="36"/>
      <c r="AIM187" s="36"/>
      <c r="AIN187" s="36"/>
      <c r="AIO187" s="36"/>
      <c r="AIP187" s="36"/>
      <c r="AIQ187" s="36"/>
      <c r="AIR187" s="36"/>
      <c r="AIS187" s="36"/>
      <c r="AIT187" s="36"/>
      <c r="AIU187" s="36"/>
      <c r="AIV187" s="36"/>
      <c r="AIW187" s="36"/>
      <c r="AIX187" s="36"/>
      <c r="AIY187" s="36"/>
      <c r="AIZ187" s="36"/>
      <c r="AJA187" s="36"/>
      <c r="AJB187" s="36"/>
      <c r="AJC187" s="36"/>
      <c r="AJD187" s="36"/>
      <c r="AJE187" s="36"/>
      <c r="AJF187" s="36"/>
      <c r="AJG187" s="36"/>
      <c r="AJH187" s="36"/>
      <c r="AJI187" s="36"/>
      <c r="AJJ187" s="36"/>
      <c r="AJK187" s="36"/>
      <c r="AJL187" s="36"/>
      <c r="AJM187" s="36"/>
      <c r="AJN187" s="36"/>
      <c r="AJO187" s="36"/>
      <c r="AJP187" s="36"/>
      <c r="AJQ187" s="36"/>
      <c r="AJR187" s="36"/>
      <c r="AJS187" s="36"/>
      <c r="AJT187" s="36"/>
      <c r="AJU187" s="36"/>
      <c r="AJV187" s="36"/>
      <c r="AJW187" s="36"/>
      <c r="AJX187" s="36"/>
      <c r="AJY187" s="36"/>
      <c r="AJZ187" s="36"/>
      <c r="AKA187" s="36"/>
      <c r="AKB187" s="36"/>
      <c r="AKC187" s="36"/>
      <c r="AKD187" s="36"/>
      <c r="AKE187" s="36"/>
      <c r="AKF187" s="36"/>
      <c r="AKG187" s="36"/>
      <c r="AKH187" s="36"/>
      <c r="AKI187" s="36"/>
      <c r="AKJ187" s="36"/>
      <c r="AKK187" s="36"/>
      <c r="AKL187" s="36"/>
      <c r="AKM187" s="36"/>
      <c r="AKN187" s="36"/>
      <c r="AKO187" s="36"/>
      <c r="AKP187" s="36"/>
      <c r="AKQ187" s="36"/>
      <c r="AKR187" s="36"/>
      <c r="AKS187" s="36"/>
      <c r="AKT187" s="36"/>
      <c r="AKU187" s="36"/>
      <c r="AKV187" s="36"/>
      <c r="AKW187" s="36"/>
      <c r="AKX187" s="36"/>
      <c r="AKY187" s="36"/>
      <c r="AKZ187" s="36"/>
      <c r="ALA187" s="36"/>
      <c r="ALB187" s="36"/>
      <c r="ALC187" s="36"/>
      <c r="ALD187" s="36"/>
      <c r="ALE187" s="36"/>
      <c r="ALF187" s="36"/>
      <c r="ALG187" s="36"/>
      <c r="ALH187" s="36"/>
      <c r="ALI187" s="36"/>
      <c r="ALJ187" s="36"/>
      <c r="ALK187" s="36"/>
      <c r="ALL187" s="36"/>
      <c r="ALM187" s="36"/>
      <c r="ALN187" s="36"/>
      <c r="ALO187" s="36"/>
      <c r="ALP187" s="36"/>
      <c r="ALQ187" s="36"/>
      <c r="ALR187" s="36"/>
      <c r="ALS187" s="36"/>
      <c r="ALT187" s="36"/>
      <c r="ALU187" s="36"/>
      <c r="ALV187" s="36"/>
      <c r="ALW187" s="36"/>
      <c r="ALX187" s="36"/>
      <c r="ALY187" s="36"/>
      <c r="ALZ187" s="36"/>
      <c r="AMA187" s="36"/>
      <c r="AMB187" s="36"/>
      <c r="AMC187" s="36"/>
      <c r="AMD187" s="36"/>
      <c r="AME187" s="36"/>
      <c r="AMF187" s="36"/>
      <c r="AMG187" s="36"/>
      <c r="AMH187" s="36"/>
      <c r="AMI187" s="36"/>
      <c r="AMJ187" s="36"/>
      <c r="AMK187" s="36"/>
      <c r="AML187" s="36"/>
      <c r="AMM187" s="36"/>
    </row>
    <row r="188" spans="1:1027" s="53" customFormat="1" ht="25.5">
      <c r="A188" s="349"/>
      <c r="B188" s="414"/>
      <c r="C188" s="123" t="s">
        <v>272</v>
      </c>
      <c r="D188" s="11" t="s">
        <v>48</v>
      </c>
      <c r="E188" s="11" t="s">
        <v>49</v>
      </c>
      <c r="F188" s="41" t="s">
        <v>20</v>
      </c>
      <c r="G188" s="41"/>
      <c r="H188" s="267"/>
      <c r="I188" s="146" t="s">
        <v>216</v>
      </c>
      <c r="J188" s="61" t="s">
        <v>40</v>
      </c>
      <c r="K188" s="42" t="s">
        <v>75</v>
      </c>
      <c r="L188" s="62" t="s">
        <v>159</v>
      </c>
      <c r="M188" s="172" t="s">
        <v>212</v>
      </c>
      <c r="N188" s="310" t="s">
        <v>376</v>
      </c>
      <c r="O188" s="194"/>
      <c r="P188" s="76"/>
      <c r="Q188" s="76"/>
      <c r="R188" s="76"/>
      <c r="S188" s="76"/>
      <c r="T188" s="76"/>
      <c r="U188" s="76"/>
      <c r="V188" s="76"/>
      <c r="W188" s="84"/>
      <c r="X188" s="84"/>
      <c r="Y188" s="84"/>
      <c r="Z188" s="84"/>
      <c r="AA188" s="76"/>
      <c r="AB188" s="76"/>
      <c r="AC188" s="76"/>
      <c r="AD188" s="76"/>
      <c r="AE188" s="76"/>
      <c r="AF188" s="76"/>
      <c r="AG188" s="76"/>
      <c r="AH188" s="76"/>
      <c r="AI188" s="71"/>
      <c r="AJ188" s="71"/>
      <c r="AK188" s="71"/>
      <c r="AL188" s="71"/>
      <c r="AM188" s="71"/>
      <c r="AN188" s="71">
        <v>26.888814648033041</v>
      </c>
      <c r="AO188" s="71">
        <v>26.818201894504313</v>
      </c>
      <c r="AP188" s="71">
        <v>26.747589140975585</v>
      </c>
      <c r="AQ188" s="71">
        <v>26.676976387446857</v>
      </c>
      <c r="AR188" s="71">
        <v>26.606363633918129</v>
      </c>
      <c r="AS188" s="71">
        <v>26.535750880389401</v>
      </c>
      <c r="AT188" s="71">
        <v>26.304180663581384</v>
      </c>
      <c r="AU188" s="71">
        <v>26.072610446773364</v>
      </c>
      <c r="AV188" s="71">
        <v>25.841040229965348</v>
      </c>
      <c r="AW188" s="71">
        <v>25.609470013157328</v>
      </c>
      <c r="AX188" s="71">
        <v>25.377899796349311</v>
      </c>
      <c r="AY188" s="71">
        <v>25.146329579541309</v>
      </c>
      <c r="AZ188" s="71">
        <v>24.914759362733307</v>
      </c>
      <c r="BA188" s="71">
        <v>24.683189145925308</v>
      </c>
      <c r="BB188" s="71">
        <v>24.451618929117306</v>
      </c>
      <c r="BC188" s="71">
        <v>24.220048712309303</v>
      </c>
      <c r="BD188" s="71">
        <v>24.267139957833081</v>
      </c>
      <c r="BE188" s="71">
        <v>24.314231203356858</v>
      </c>
      <c r="BF188" s="71">
        <v>24.361322448880635</v>
      </c>
      <c r="BG188" s="71">
        <v>24.408413694404413</v>
      </c>
      <c r="BH188" s="71">
        <v>24.45550493992819</v>
      </c>
      <c r="BI188" s="71"/>
      <c r="BJ188" s="71"/>
      <c r="BK188" s="71"/>
      <c r="BL188" s="71"/>
      <c r="BM188" s="71"/>
      <c r="BN188" s="71"/>
      <c r="BO188" s="71"/>
      <c r="BP188" s="71"/>
      <c r="BQ188" s="71"/>
      <c r="BR188" s="71"/>
      <c r="BS188" s="71"/>
      <c r="BT188" s="71"/>
      <c r="BU188" s="71"/>
      <c r="BV188" s="71"/>
      <c r="BW188" s="71"/>
      <c r="BX188" s="157"/>
      <c r="BY188" s="157"/>
      <c r="BZ188" s="157"/>
      <c r="CA188" s="157"/>
      <c r="CB188" s="157"/>
      <c r="CC188" s="157"/>
      <c r="CD188" s="157"/>
      <c r="CE188" s="121"/>
      <c r="CF188" s="121"/>
      <c r="CG188" s="121"/>
      <c r="CH188" s="121"/>
      <c r="CI188" s="121"/>
      <c r="CJ188" s="121"/>
      <c r="CK188" s="121"/>
      <c r="CL188" s="121"/>
      <c r="CM188" s="121"/>
      <c r="CN188" s="121"/>
      <c r="CO188" s="121"/>
      <c r="CP188" s="121"/>
      <c r="CQ188" s="121"/>
      <c r="CR188" s="121"/>
      <c r="CS188" s="121"/>
      <c r="CT188" s="121"/>
      <c r="CU188" s="121"/>
      <c r="CV188" s="121"/>
      <c r="CW188" s="121"/>
      <c r="CX188" s="121"/>
      <c r="CY188" s="121"/>
      <c r="CZ188" s="121"/>
      <c r="DA188" s="121"/>
      <c r="DB188" s="121"/>
      <c r="DC188" s="121"/>
      <c r="DD188" s="121"/>
      <c r="DE188" s="121"/>
      <c r="DF188" s="121"/>
      <c r="DG188" s="121"/>
      <c r="DH188" s="121"/>
      <c r="DI188" s="121"/>
      <c r="DJ188" s="121"/>
      <c r="DK188" s="121"/>
      <c r="DL188" s="121"/>
      <c r="DM188" s="121"/>
      <c r="DN188" s="121"/>
      <c r="DO188" s="121"/>
      <c r="DP188" s="121"/>
      <c r="DQ188" s="121"/>
      <c r="DR188" s="121"/>
      <c r="DS188" s="121"/>
      <c r="DT188" s="121"/>
      <c r="DU188" s="121"/>
      <c r="DV188" s="121"/>
      <c r="DW188" s="121"/>
      <c r="DX188" s="121"/>
      <c r="DY188" s="121"/>
      <c r="DZ188" s="121"/>
      <c r="EA188" s="121"/>
      <c r="EB188" s="121"/>
      <c r="EC188" s="121"/>
      <c r="ED188" s="121"/>
      <c r="EE188" s="121"/>
      <c r="EF188" s="121"/>
      <c r="EG188" s="121"/>
      <c r="EH188" s="121"/>
      <c r="EI188" s="121"/>
      <c r="EJ188" s="121"/>
      <c r="EK188" s="121"/>
      <c r="EL188" s="121"/>
      <c r="EM188" s="121"/>
      <c r="EN188" s="121"/>
      <c r="EO188" s="121"/>
      <c r="EP188" s="121"/>
      <c r="EQ188" s="121"/>
      <c r="ER188" s="121"/>
      <c r="ES188" s="121"/>
      <c r="ET188" s="121"/>
      <c r="EU188" s="121"/>
      <c r="EV188" s="121"/>
      <c r="EW188" s="121"/>
      <c r="EX188" s="121"/>
      <c r="EY188" s="121"/>
      <c r="EZ188" s="121"/>
      <c r="FA188" s="121"/>
      <c r="FB188" s="121"/>
      <c r="FC188" s="121"/>
      <c r="FD188" s="121"/>
      <c r="FE188" s="121"/>
      <c r="FF188" s="121"/>
      <c r="FG188" s="121"/>
      <c r="FH188" s="121"/>
      <c r="FI188" s="121"/>
      <c r="FJ188" s="121"/>
      <c r="FK188" s="121"/>
      <c r="FL188" s="121"/>
      <c r="FM188" s="121"/>
      <c r="FN188" s="121"/>
      <c r="FO188" s="121"/>
      <c r="FP188" s="121"/>
      <c r="FQ188" s="121"/>
      <c r="FR188" s="121"/>
      <c r="FS188" s="121"/>
      <c r="FT188" s="121"/>
      <c r="FU188" s="121"/>
      <c r="FV188" s="121"/>
      <c r="FW188" s="121"/>
      <c r="FX188" s="121"/>
      <c r="FY188" s="121"/>
      <c r="FZ188" s="121"/>
      <c r="GA188" s="121"/>
      <c r="GB188" s="121"/>
      <c r="GC188" s="121"/>
      <c r="GD188" s="121"/>
      <c r="GE188" s="121"/>
      <c r="GF188" s="121"/>
      <c r="GG188" s="121"/>
      <c r="GH188" s="121"/>
      <c r="GI188" s="121"/>
      <c r="GJ188" s="121"/>
      <c r="GK188" s="121"/>
      <c r="GL188" s="121"/>
      <c r="GM188" s="121"/>
      <c r="GN188" s="121"/>
      <c r="GO188" s="121"/>
      <c r="GP188" s="121"/>
      <c r="GQ188" s="121"/>
      <c r="GR188" s="121"/>
      <c r="GS188" s="121"/>
      <c r="GT188" s="121"/>
      <c r="GU188" s="121"/>
      <c r="GV188" s="121"/>
      <c r="GW188" s="121"/>
      <c r="GX188" s="121"/>
      <c r="GY188" s="121"/>
      <c r="GZ188" s="121"/>
      <c r="HA188" s="121"/>
      <c r="HB188" s="121"/>
      <c r="HC188" s="121"/>
      <c r="HD188" s="121"/>
      <c r="HE188" s="121"/>
      <c r="HF188" s="121"/>
      <c r="HG188" s="121"/>
      <c r="HH188" s="121"/>
      <c r="HI188" s="121"/>
      <c r="HJ188" s="121"/>
      <c r="HK188" s="121"/>
      <c r="HL188" s="121"/>
      <c r="HM188" s="121"/>
      <c r="HN188" s="121"/>
      <c r="HO188" s="121"/>
      <c r="HP188" s="121"/>
      <c r="HQ188" s="121"/>
      <c r="HR188" s="121"/>
      <c r="HS188" s="121"/>
      <c r="HT188" s="121"/>
      <c r="HU188" s="121"/>
      <c r="HV188" s="121"/>
      <c r="HW188" s="121"/>
      <c r="HX188" s="121"/>
      <c r="HY188" s="121"/>
      <c r="HZ188" s="121"/>
      <c r="IA188" s="121"/>
      <c r="IB188" s="121"/>
      <c r="IC188" s="121"/>
      <c r="ID188" s="121"/>
      <c r="IE188" s="121"/>
      <c r="IF188" s="121"/>
      <c r="IG188" s="121"/>
      <c r="IH188" s="121"/>
      <c r="II188" s="121"/>
      <c r="IJ188" s="121"/>
      <c r="IK188" s="121"/>
      <c r="IL188" s="121"/>
      <c r="IM188" s="121"/>
      <c r="IN188" s="121"/>
      <c r="IO188" s="121"/>
      <c r="IP188" s="121"/>
      <c r="IQ188" s="121"/>
      <c r="IR188" s="121"/>
      <c r="IS188" s="121"/>
      <c r="IT188" s="121"/>
      <c r="IU188" s="121"/>
      <c r="IV188" s="121"/>
      <c r="IW188" s="121"/>
      <c r="IX188" s="121"/>
      <c r="IY188" s="121"/>
      <c r="IZ188" s="121"/>
      <c r="JA188" s="121"/>
      <c r="JB188" s="121"/>
      <c r="JC188" s="121"/>
      <c r="JD188" s="121"/>
      <c r="JE188" s="121"/>
      <c r="JF188" s="121"/>
      <c r="JG188" s="121"/>
      <c r="JH188" s="121"/>
      <c r="JI188" s="121"/>
      <c r="JJ188" s="121"/>
      <c r="JK188" s="121"/>
      <c r="JL188" s="121"/>
      <c r="JM188" s="121"/>
      <c r="JN188" s="121"/>
      <c r="JO188" s="121"/>
      <c r="JP188" s="121"/>
      <c r="JQ188" s="121"/>
      <c r="JR188" s="121"/>
      <c r="JS188" s="121"/>
      <c r="JT188" s="121"/>
      <c r="JU188" s="121"/>
      <c r="JV188" s="121"/>
      <c r="JW188" s="121"/>
      <c r="JX188" s="121"/>
      <c r="JY188" s="121"/>
      <c r="JZ188" s="121"/>
      <c r="KA188" s="121"/>
      <c r="KB188" s="121"/>
      <c r="KC188" s="121"/>
      <c r="KD188" s="121"/>
      <c r="KE188" s="121"/>
      <c r="KF188" s="121"/>
      <c r="KG188" s="121"/>
      <c r="KH188" s="121"/>
      <c r="KI188" s="121"/>
      <c r="KJ188" s="121"/>
      <c r="KK188" s="121"/>
      <c r="KL188" s="121"/>
      <c r="KM188" s="121"/>
      <c r="KN188" s="121"/>
      <c r="KO188" s="121"/>
      <c r="KP188" s="121"/>
      <c r="KQ188" s="121"/>
      <c r="KR188" s="121"/>
      <c r="KS188" s="121"/>
      <c r="KT188" s="121"/>
      <c r="KU188" s="121"/>
      <c r="KV188" s="121"/>
      <c r="KW188" s="121"/>
      <c r="KX188" s="121"/>
      <c r="KY188" s="121"/>
      <c r="KZ188" s="121"/>
      <c r="LA188" s="121"/>
      <c r="LB188" s="121"/>
      <c r="LC188" s="121"/>
      <c r="LD188" s="121"/>
      <c r="LE188" s="121"/>
      <c r="LF188" s="121"/>
      <c r="LG188" s="121"/>
      <c r="LH188" s="121"/>
      <c r="LI188" s="121"/>
      <c r="LJ188" s="121"/>
      <c r="LK188" s="121"/>
      <c r="LL188" s="121"/>
      <c r="LM188" s="121"/>
      <c r="LN188" s="121"/>
      <c r="LO188" s="121"/>
      <c r="LP188" s="121"/>
      <c r="LQ188" s="121"/>
      <c r="LR188" s="121"/>
      <c r="LS188" s="121"/>
      <c r="LT188" s="121"/>
      <c r="LU188" s="121"/>
      <c r="LV188" s="49"/>
      <c r="LW188" s="49"/>
      <c r="LX188" s="49"/>
      <c r="LY188" s="49"/>
      <c r="LZ188" s="49"/>
      <c r="MA188" s="49"/>
      <c r="MB188" s="49"/>
      <c r="MC188" s="49"/>
      <c r="MD188" s="49"/>
      <c r="ME188" s="49"/>
      <c r="MF188" s="49"/>
      <c r="MG188" s="49"/>
      <c r="MH188" s="49"/>
      <c r="MI188" s="49"/>
      <c r="MJ188" s="49"/>
      <c r="MK188" s="49"/>
      <c r="ML188" s="49"/>
      <c r="MM188" s="49"/>
      <c r="MN188" s="49"/>
      <c r="MO188" s="49"/>
      <c r="MP188" s="49"/>
      <c r="MQ188" s="49"/>
      <c r="MR188" s="49"/>
      <c r="MS188" s="49"/>
      <c r="MT188" s="49"/>
      <c r="MU188" s="49"/>
      <c r="MV188" s="49"/>
      <c r="MW188" s="49"/>
      <c r="MX188" s="49"/>
      <c r="MY188" s="49"/>
      <c r="MZ188" s="49"/>
      <c r="NA188" s="49"/>
      <c r="NB188" s="49"/>
      <c r="NC188" s="49"/>
      <c r="ND188" s="49"/>
      <c r="NE188" s="49"/>
      <c r="NF188" s="49"/>
      <c r="NG188" s="49"/>
      <c r="NH188" s="49"/>
      <c r="NI188" s="49"/>
      <c r="NJ188" s="49"/>
      <c r="NK188" s="49"/>
      <c r="NL188" s="49"/>
      <c r="NM188" s="49"/>
      <c r="NN188" s="49"/>
      <c r="NO188" s="49"/>
      <c r="NP188" s="49"/>
      <c r="NQ188" s="49"/>
      <c r="NR188" s="49"/>
      <c r="NS188" s="49"/>
      <c r="NT188" s="49"/>
      <c r="NU188" s="49"/>
      <c r="NV188" s="49"/>
      <c r="NW188" s="49"/>
      <c r="NX188" s="49"/>
      <c r="NY188" s="49"/>
      <c r="NZ188" s="49"/>
      <c r="OA188" s="49"/>
      <c r="OB188" s="49"/>
      <c r="OC188" s="49"/>
      <c r="OD188" s="49"/>
      <c r="OE188" s="49"/>
      <c r="OF188" s="49"/>
      <c r="OG188" s="49"/>
      <c r="OH188" s="49"/>
      <c r="OI188" s="49"/>
      <c r="OJ188" s="49"/>
      <c r="OK188" s="49"/>
      <c r="OL188" s="49"/>
      <c r="OM188" s="49"/>
      <c r="ON188" s="49"/>
      <c r="OO188" s="49"/>
      <c r="OP188" s="49"/>
      <c r="OQ188" s="49"/>
      <c r="OR188" s="49"/>
      <c r="OS188" s="49"/>
      <c r="OT188" s="49"/>
      <c r="OU188" s="49"/>
      <c r="OV188" s="49"/>
      <c r="OW188" s="49"/>
      <c r="OX188" s="49"/>
      <c r="OY188" s="49"/>
      <c r="OZ188" s="49"/>
      <c r="PA188" s="49"/>
      <c r="PB188" s="49"/>
      <c r="PC188" s="49"/>
      <c r="PD188" s="49"/>
      <c r="PE188" s="49"/>
      <c r="PF188" s="49"/>
      <c r="PG188" s="49"/>
      <c r="PH188" s="49"/>
      <c r="PI188" s="49"/>
      <c r="PJ188" s="49"/>
      <c r="PK188" s="49"/>
      <c r="PL188" s="49"/>
      <c r="PM188" s="49"/>
      <c r="PN188" s="49"/>
      <c r="PO188" s="49"/>
      <c r="PP188" s="49"/>
      <c r="PQ188" s="49"/>
      <c r="PR188" s="49"/>
      <c r="PS188" s="49"/>
      <c r="PT188" s="49"/>
      <c r="PU188" s="49"/>
      <c r="PV188" s="49"/>
      <c r="PW188" s="49"/>
      <c r="PX188" s="49"/>
      <c r="PY188" s="49"/>
      <c r="PZ188" s="49"/>
      <c r="QA188" s="49"/>
      <c r="QB188" s="49"/>
      <c r="QC188" s="49"/>
      <c r="QD188" s="49"/>
      <c r="QE188" s="49"/>
      <c r="QF188" s="49"/>
      <c r="QG188" s="49"/>
      <c r="QH188" s="49"/>
      <c r="QI188" s="49"/>
      <c r="QJ188" s="49"/>
      <c r="QK188" s="49"/>
      <c r="QL188" s="49"/>
      <c r="QM188" s="49"/>
      <c r="QN188" s="49"/>
      <c r="QO188" s="49"/>
      <c r="QP188" s="49"/>
      <c r="QQ188" s="49"/>
      <c r="QR188" s="49"/>
      <c r="QS188" s="49"/>
      <c r="QT188" s="49"/>
      <c r="QU188" s="49"/>
      <c r="QV188" s="49"/>
      <c r="QW188" s="49"/>
      <c r="QX188" s="49"/>
      <c r="QY188" s="49"/>
      <c r="QZ188" s="49"/>
      <c r="RA188" s="49"/>
      <c r="RB188" s="49"/>
      <c r="RC188" s="49"/>
      <c r="RD188" s="49"/>
      <c r="RE188" s="49"/>
      <c r="RF188" s="49"/>
      <c r="RG188" s="49"/>
      <c r="RH188" s="49"/>
      <c r="RI188" s="49"/>
      <c r="RJ188" s="49"/>
      <c r="RK188" s="49"/>
      <c r="RL188" s="49"/>
      <c r="RM188" s="49"/>
      <c r="RN188" s="49"/>
      <c r="RO188" s="49"/>
      <c r="RP188" s="49"/>
      <c r="RQ188" s="49"/>
      <c r="RR188" s="49"/>
      <c r="RS188" s="49"/>
      <c r="RT188" s="49"/>
      <c r="RU188" s="49"/>
      <c r="RV188" s="49"/>
      <c r="RW188" s="49"/>
      <c r="RX188" s="49"/>
      <c r="RY188" s="49"/>
      <c r="RZ188" s="49"/>
      <c r="SA188" s="49"/>
      <c r="SB188" s="49"/>
      <c r="SC188" s="49"/>
      <c r="SD188" s="49"/>
      <c r="SE188" s="49"/>
      <c r="SF188" s="49"/>
      <c r="SG188" s="49"/>
      <c r="SH188" s="49"/>
      <c r="SI188" s="49"/>
      <c r="SJ188" s="49"/>
      <c r="SK188" s="49"/>
      <c r="SL188" s="49"/>
      <c r="SM188" s="49"/>
      <c r="SN188" s="49"/>
      <c r="SO188" s="49"/>
      <c r="SP188" s="49"/>
      <c r="SQ188" s="49"/>
      <c r="SR188" s="49"/>
      <c r="SS188" s="49"/>
      <c r="ST188" s="49"/>
      <c r="SU188" s="49"/>
      <c r="SV188" s="49"/>
      <c r="SW188" s="49"/>
      <c r="SX188" s="49"/>
      <c r="SY188" s="49"/>
      <c r="SZ188" s="49"/>
      <c r="TA188" s="49"/>
      <c r="TB188" s="49"/>
      <c r="TC188" s="49"/>
      <c r="TD188" s="49"/>
      <c r="TE188" s="49"/>
      <c r="TF188" s="49"/>
      <c r="TG188" s="49"/>
      <c r="TH188" s="49"/>
      <c r="TI188" s="49"/>
      <c r="TJ188" s="49"/>
      <c r="TK188" s="49"/>
      <c r="TL188" s="49"/>
      <c r="TM188" s="49"/>
      <c r="TN188" s="49"/>
      <c r="TO188" s="49"/>
      <c r="TP188" s="49"/>
      <c r="TQ188" s="49"/>
      <c r="TR188" s="49"/>
      <c r="TS188" s="49"/>
      <c r="TT188" s="49"/>
      <c r="TU188" s="49"/>
      <c r="TV188" s="49"/>
      <c r="TW188" s="49"/>
      <c r="TX188" s="49"/>
      <c r="TY188" s="49"/>
      <c r="TZ188" s="49"/>
      <c r="UA188" s="49"/>
      <c r="UB188" s="49"/>
      <c r="UC188" s="49"/>
      <c r="UD188" s="49"/>
      <c r="UE188" s="49"/>
      <c r="UF188" s="49"/>
      <c r="UG188" s="49"/>
      <c r="UH188" s="49"/>
      <c r="UI188" s="49"/>
      <c r="UJ188" s="49"/>
      <c r="UK188" s="49"/>
      <c r="UL188" s="49"/>
      <c r="UM188" s="49"/>
      <c r="UN188" s="49"/>
      <c r="UO188" s="49"/>
      <c r="UP188" s="49"/>
      <c r="UQ188" s="49"/>
      <c r="UR188" s="49"/>
      <c r="US188" s="49"/>
      <c r="UT188" s="49"/>
      <c r="UU188" s="49"/>
      <c r="UV188" s="49"/>
      <c r="UW188" s="49"/>
      <c r="UX188" s="49"/>
      <c r="UY188" s="49"/>
      <c r="UZ188" s="49"/>
      <c r="VA188" s="49"/>
      <c r="VB188" s="49"/>
      <c r="VC188" s="49"/>
      <c r="VD188" s="49"/>
      <c r="VE188" s="49"/>
      <c r="VF188" s="49"/>
      <c r="VG188" s="49"/>
      <c r="VH188" s="49"/>
      <c r="VI188" s="49"/>
      <c r="VJ188" s="49"/>
      <c r="VK188" s="49"/>
      <c r="VL188" s="49"/>
      <c r="VM188" s="49"/>
      <c r="VN188" s="49"/>
      <c r="VO188" s="49"/>
      <c r="VP188" s="49"/>
      <c r="VQ188" s="49"/>
      <c r="VR188" s="49"/>
      <c r="VS188" s="49"/>
      <c r="VT188" s="49"/>
      <c r="VU188" s="49"/>
      <c r="VV188" s="49"/>
      <c r="VW188" s="49"/>
      <c r="VX188" s="49"/>
      <c r="VY188" s="49"/>
      <c r="VZ188" s="49"/>
      <c r="WA188" s="49"/>
      <c r="WB188" s="49"/>
      <c r="WC188" s="49"/>
      <c r="WD188" s="49"/>
      <c r="WE188" s="49"/>
      <c r="WF188" s="49"/>
      <c r="WG188" s="49"/>
      <c r="WH188" s="49"/>
      <c r="WI188" s="49"/>
      <c r="WJ188" s="49"/>
      <c r="WK188" s="49"/>
      <c r="WL188" s="49"/>
      <c r="WM188" s="49"/>
      <c r="WN188" s="49"/>
      <c r="WO188" s="49"/>
      <c r="WP188" s="49"/>
      <c r="WQ188" s="49"/>
      <c r="WR188" s="49"/>
      <c r="WS188" s="49"/>
      <c r="WT188" s="49"/>
      <c r="WU188" s="49"/>
      <c r="WV188" s="49"/>
      <c r="WW188" s="49"/>
      <c r="WX188" s="49"/>
      <c r="WY188" s="49"/>
      <c r="WZ188" s="49"/>
      <c r="XA188" s="49"/>
      <c r="XB188" s="49"/>
      <c r="XC188" s="49"/>
      <c r="XD188" s="49"/>
      <c r="XE188" s="49"/>
      <c r="XF188" s="49"/>
      <c r="XG188" s="49"/>
      <c r="XH188" s="49"/>
      <c r="XI188" s="49"/>
      <c r="XJ188" s="49"/>
      <c r="XK188" s="49"/>
      <c r="XL188" s="49"/>
      <c r="XM188" s="49"/>
      <c r="XN188" s="49"/>
      <c r="XO188" s="49"/>
      <c r="XP188" s="49"/>
      <c r="XQ188" s="49"/>
      <c r="XR188" s="49"/>
      <c r="XS188" s="49"/>
      <c r="XT188" s="49"/>
      <c r="XU188" s="49"/>
      <c r="XV188" s="49"/>
      <c r="XW188" s="49"/>
      <c r="XX188" s="49"/>
      <c r="XY188" s="49"/>
      <c r="XZ188" s="49"/>
      <c r="YA188" s="49"/>
      <c r="YB188" s="49"/>
      <c r="YC188" s="49"/>
      <c r="YD188" s="49"/>
      <c r="YE188" s="49"/>
      <c r="YF188" s="49"/>
      <c r="YG188" s="49"/>
      <c r="YH188" s="49"/>
      <c r="YI188" s="49"/>
      <c r="YJ188" s="49"/>
      <c r="YK188" s="49"/>
      <c r="YL188" s="49"/>
      <c r="YM188" s="49"/>
      <c r="YN188" s="49"/>
      <c r="YO188" s="49"/>
      <c r="YP188" s="49"/>
      <c r="YQ188" s="49"/>
      <c r="YR188" s="49"/>
      <c r="YS188" s="49"/>
      <c r="YT188" s="49"/>
      <c r="YU188" s="49"/>
      <c r="YV188" s="49"/>
      <c r="YW188" s="49"/>
      <c r="YX188" s="49"/>
      <c r="YY188" s="49"/>
      <c r="YZ188" s="49"/>
      <c r="ZA188" s="49"/>
      <c r="ZB188" s="49"/>
      <c r="ZC188" s="49"/>
      <c r="ZD188" s="49"/>
      <c r="ZE188" s="49"/>
      <c r="ZF188" s="49"/>
      <c r="ZG188" s="49"/>
      <c r="ZH188" s="49"/>
      <c r="ZI188" s="49"/>
      <c r="ZJ188" s="49"/>
      <c r="ZK188" s="49"/>
      <c r="ZL188" s="49"/>
      <c r="ZM188" s="49"/>
      <c r="ZN188" s="49"/>
      <c r="ZO188" s="49"/>
      <c r="ZP188" s="49"/>
      <c r="ZQ188" s="49"/>
      <c r="ZR188" s="49"/>
      <c r="ZS188" s="49"/>
      <c r="ZT188" s="49"/>
      <c r="ZU188" s="49"/>
      <c r="ZV188" s="49"/>
      <c r="ZW188" s="49"/>
      <c r="ZX188" s="49"/>
      <c r="ZY188" s="49"/>
      <c r="ZZ188" s="49"/>
      <c r="AAA188" s="49"/>
      <c r="AAB188" s="49"/>
      <c r="AAC188" s="49"/>
      <c r="AAD188" s="49"/>
      <c r="AAE188" s="49"/>
      <c r="AAF188" s="49"/>
      <c r="AAG188" s="49"/>
      <c r="AAH188" s="49"/>
      <c r="AAI188" s="49"/>
      <c r="AAJ188" s="49"/>
      <c r="AAK188" s="49"/>
      <c r="AAL188" s="49"/>
      <c r="AAM188" s="49"/>
      <c r="AAN188" s="49"/>
      <c r="AAO188" s="49"/>
      <c r="AAP188" s="49"/>
      <c r="AAQ188" s="49"/>
      <c r="AAR188" s="49"/>
      <c r="AAS188" s="49"/>
      <c r="AAT188" s="49"/>
      <c r="AAU188" s="49"/>
      <c r="AAV188" s="49"/>
      <c r="AAW188" s="49"/>
      <c r="AAX188" s="49"/>
      <c r="AAY188" s="49"/>
      <c r="AAZ188" s="49"/>
      <c r="ABA188" s="49"/>
      <c r="ABB188" s="49"/>
      <c r="ABC188" s="49"/>
      <c r="ABD188" s="49"/>
      <c r="ABE188" s="49"/>
      <c r="ABF188" s="49"/>
      <c r="ABG188" s="49"/>
      <c r="ABH188" s="49"/>
      <c r="ABI188" s="49"/>
      <c r="ABJ188" s="49"/>
      <c r="ABK188" s="49"/>
      <c r="ABL188" s="49"/>
      <c r="ABM188" s="49"/>
      <c r="ABN188" s="49"/>
      <c r="ABO188" s="49"/>
      <c r="ABP188" s="49"/>
      <c r="ABQ188" s="49"/>
      <c r="ABR188" s="49"/>
      <c r="ABS188" s="49"/>
      <c r="ABT188" s="49"/>
      <c r="ABU188" s="49"/>
      <c r="ABV188" s="49"/>
      <c r="ABW188" s="49"/>
      <c r="ABX188" s="49"/>
      <c r="ABY188" s="49"/>
      <c r="ABZ188" s="49"/>
      <c r="ACA188" s="49"/>
      <c r="ACB188" s="49"/>
      <c r="ACC188" s="49"/>
      <c r="ACD188" s="49"/>
      <c r="ACE188" s="49"/>
      <c r="ACF188" s="49"/>
      <c r="ACG188" s="49"/>
      <c r="ACH188" s="49"/>
      <c r="ACI188" s="49"/>
      <c r="ACJ188" s="49"/>
      <c r="ACK188" s="49"/>
      <c r="ACL188" s="49"/>
      <c r="ACM188" s="49"/>
      <c r="ACN188" s="49"/>
      <c r="ACO188" s="49"/>
      <c r="ACP188" s="49"/>
      <c r="ACQ188" s="49"/>
      <c r="ACR188" s="49"/>
      <c r="ACS188" s="49"/>
      <c r="ACT188" s="49"/>
      <c r="ACU188" s="49"/>
      <c r="ACV188" s="49"/>
      <c r="ACW188" s="49"/>
      <c r="ACX188" s="49"/>
      <c r="ACY188" s="49"/>
      <c r="ACZ188" s="49"/>
      <c r="ADA188" s="49"/>
      <c r="ADB188" s="49"/>
      <c r="ADC188" s="49"/>
      <c r="ADD188" s="49"/>
      <c r="ADE188" s="49"/>
      <c r="ADF188" s="49"/>
      <c r="ADG188" s="49"/>
      <c r="ADH188" s="49"/>
      <c r="ADI188" s="49"/>
      <c r="ADJ188" s="49"/>
      <c r="ADK188" s="49"/>
      <c r="ADL188" s="49"/>
      <c r="ADM188" s="49"/>
      <c r="ADN188" s="49"/>
      <c r="ADO188" s="49"/>
      <c r="ADP188" s="49"/>
      <c r="ADQ188" s="49"/>
      <c r="ADR188" s="49"/>
      <c r="ADS188" s="49"/>
      <c r="ADT188" s="49"/>
      <c r="ADU188" s="49"/>
      <c r="ADV188" s="49"/>
      <c r="ADW188" s="49"/>
      <c r="ADX188" s="49"/>
      <c r="ADY188" s="49"/>
      <c r="ADZ188" s="49"/>
      <c r="AEA188" s="49"/>
      <c r="AEB188" s="49"/>
      <c r="AEC188" s="49"/>
      <c r="AED188" s="49"/>
      <c r="AEE188" s="49"/>
      <c r="AEF188" s="49"/>
      <c r="AEG188" s="49"/>
      <c r="AEH188" s="49"/>
      <c r="AEI188" s="49"/>
      <c r="AEJ188" s="49"/>
      <c r="AEK188" s="49"/>
      <c r="AEL188" s="49"/>
      <c r="AEM188" s="49"/>
      <c r="AEN188" s="49"/>
      <c r="AEO188" s="49"/>
      <c r="AEP188" s="49"/>
      <c r="AEQ188" s="49"/>
      <c r="AER188" s="49"/>
      <c r="AES188" s="49"/>
      <c r="AET188" s="49"/>
      <c r="AEU188" s="49"/>
      <c r="AEV188" s="49"/>
      <c r="AEW188" s="49"/>
      <c r="AEX188" s="49"/>
      <c r="AEY188" s="49"/>
      <c r="AEZ188" s="49"/>
      <c r="AFA188" s="49"/>
      <c r="AFB188" s="49"/>
      <c r="AFC188" s="49"/>
      <c r="AFD188" s="49"/>
      <c r="AFE188" s="49"/>
      <c r="AFF188" s="49"/>
      <c r="AFG188" s="49"/>
      <c r="AFH188" s="49"/>
      <c r="AFI188" s="49"/>
      <c r="AFJ188" s="49"/>
      <c r="AFK188" s="49"/>
      <c r="AFL188" s="49"/>
      <c r="AFM188" s="49"/>
      <c r="AFN188" s="49"/>
      <c r="AFO188" s="49"/>
      <c r="AFP188" s="49"/>
      <c r="AFQ188" s="49"/>
      <c r="AFR188" s="49"/>
      <c r="AFS188" s="49"/>
      <c r="AFT188" s="49"/>
      <c r="AFU188" s="49"/>
      <c r="AFV188" s="49"/>
      <c r="AFW188" s="49"/>
      <c r="AFX188" s="49"/>
      <c r="AFY188" s="49"/>
      <c r="AFZ188" s="49"/>
      <c r="AGA188" s="49"/>
      <c r="AGB188" s="49"/>
      <c r="AGC188" s="49"/>
      <c r="AGD188" s="49"/>
      <c r="AGE188" s="49"/>
      <c r="AGF188" s="49"/>
      <c r="AGG188" s="49"/>
      <c r="AGH188" s="49"/>
      <c r="AGI188" s="49"/>
      <c r="AGJ188" s="49"/>
      <c r="AGK188" s="49"/>
      <c r="AGL188" s="49"/>
      <c r="AGM188" s="49"/>
      <c r="AGN188" s="49"/>
      <c r="AGO188" s="49"/>
      <c r="AGP188" s="49"/>
      <c r="AGQ188" s="49"/>
      <c r="AGR188" s="49"/>
      <c r="AGS188" s="49"/>
      <c r="AGT188" s="49"/>
      <c r="AGU188" s="49"/>
      <c r="AGV188" s="49"/>
      <c r="AGW188" s="49"/>
      <c r="AGX188" s="49"/>
      <c r="AGY188" s="49"/>
      <c r="AGZ188" s="49"/>
      <c r="AHA188" s="49"/>
      <c r="AHB188" s="49"/>
      <c r="AHC188" s="49"/>
      <c r="AHD188" s="49"/>
      <c r="AHE188" s="49"/>
      <c r="AHF188" s="49"/>
      <c r="AHG188" s="49"/>
      <c r="AHH188" s="49"/>
      <c r="AHI188" s="49"/>
      <c r="AHJ188" s="49"/>
      <c r="AHK188" s="49"/>
      <c r="AHL188" s="49"/>
      <c r="AHM188" s="49"/>
      <c r="AHN188" s="49"/>
      <c r="AHO188" s="49"/>
      <c r="AHP188" s="49"/>
      <c r="AHQ188" s="49"/>
      <c r="AHR188" s="49"/>
      <c r="AHS188" s="49"/>
      <c r="AHT188" s="49"/>
      <c r="AHU188" s="49"/>
      <c r="AHV188" s="49"/>
      <c r="AHW188" s="49"/>
      <c r="AHX188" s="49"/>
      <c r="AHY188" s="49"/>
      <c r="AHZ188" s="49"/>
      <c r="AIA188" s="49"/>
      <c r="AIB188" s="49"/>
      <c r="AIC188" s="49"/>
      <c r="AID188" s="49"/>
      <c r="AIE188" s="49"/>
      <c r="AIF188" s="49"/>
      <c r="AIG188" s="49"/>
      <c r="AIH188" s="49"/>
      <c r="AII188" s="49"/>
      <c r="AIJ188" s="49"/>
      <c r="AIK188" s="49"/>
      <c r="AIL188" s="49"/>
      <c r="AIM188" s="49"/>
      <c r="AIN188" s="49"/>
      <c r="AIO188" s="49"/>
      <c r="AIP188" s="49"/>
      <c r="AIQ188" s="49"/>
      <c r="AIR188" s="49"/>
      <c r="AIS188" s="49"/>
      <c r="AIT188" s="49"/>
      <c r="AIU188" s="49"/>
      <c r="AIV188" s="49"/>
      <c r="AIW188" s="49"/>
      <c r="AIX188" s="49"/>
      <c r="AIY188" s="49"/>
      <c r="AIZ188" s="49"/>
      <c r="AJA188" s="49"/>
      <c r="AJB188" s="49"/>
      <c r="AJC188" s="49"/>
      <c r="AJD188" s="49"/>
      <c r="AJE188" s="49"/>
      <c r="AJF188" s="49"/>
      <c r="AJG188" s="49"/>
      <c r="AJH188" s="49"/>
      <c r="AJI188" s="49"/>
      <c r="AJJ188" s="49"/>
      <c r="AJK188" s="49"/>
      <c r="AJL188" s="49"/>
      <c r="AJM188" s="49"/>
      <c r="AJN188" s="49"/>
      <c r="AJO188" s="49"/>
      <c r="AJP188" s="49"/>
      <c r="AJQ188" s="49"/>
      <c r="AJR188" s="49"/>
      <c r="AJS188" s="49"/>
      <c r="AJT188" s="49"/>
      <c r="AJU188" s="49"/>
      <c r="AJV188" s="49"/>
      <c r="AJW188" s="49"/>
      <c r="AJX188" s="49"/>
      <c r="AJY188" s="49"/>
      <c r="AJZ188" s="49"/>
      <c r="AKA188" s="49"/>
      <c r="AKB188" s="49"/>
      <c r="AKC188" s="49"/>
      <c r="AKD188" s="49"/>
      <c r="AKE188" s="49"/>
      <c r="AKF188" s="49"/>
      <c r="AKG188" s="49"/>
      <c r="AKH188" s="49"/>
      <c r="AKI188" s="49"/>
      <c r="AKJ188" s="49"/>
      <c r="AKK188" s="49"/>
      <c r="AKL188" s="49"/>
      <c r="AKM188" s="49"/>
      <c r="AKN188" s="49"/>
      <c r="AKO188" s="49"/>
      <c r="AKP188" s="49"/>
      <c r="AKQ188" s="49"/>
      <c r="AKR188" s="49"/>
      <c r="AKS188" s="49"/>
      <c r="AKT188" s="49"/>
      <c r="AKU188" s="49"/>
      <c r="AKV188" s="49"/>
      <c r="AKW188" s="49"/>
      <c r="AKX188" s="49"/>
      <c r="AKY188" s="49"/>
      <c r="AKZ188" s="49"/>
      <c r="ALA188" s="49"/>
      <c r="ALB188" s="49"/>
      <c r="ALC188" s="49"/>
      <c r="ALD188" s="49"/>
      <c r="ALE188" s="49"/>
      <c r="ALF188" s="49"/>
      <c r="ALG188" s="49"/>
      <c r="ALH188" s="49"/>
      <c r="ALI188" s="49"/>
      <c r="ALJ188" s="49"/>
      <c r="ALK188" s="49"/>
      <c r="ALL188" s="49"/>
      <c r="ALM188" s="49"/>
      <c r="ALN188" s="49"/>
      <c r="ALO188" s="49"/>
      <c r="ALP188" s="49"/>
      <c r="ALQ188" s="49"/>
      <c r="ALR188" s="49"/>
      <c r="ALS188" s="49"/>
      <c r="ALT188" s="49"/>
      <c r="ALU188" s="49"/>
      <c r="ALV188" s="49"/>
      <c r="ALW188" s="49"/>
      <c r="ALX188" s="49"/>
      <c r="ALY188" s="49"/>
      <c r="ALZ188" s="49"/>
      <c r="AMA188" s="49"/>
      <c r="AMB188" s="49"/>
      <c r="AMC188" s="49"/>
      <c r="AMD188" s="49"/>
      <c r="AME188" s="49"/>
      <c r="AMF188" s="49"/>
      <c r="AMG188" s="49"/>
      <c r="AMH188" s="49"/>
      <c r="AMI188" s="49"/>
      <c r="AMJ188" s="49"/>
      <c r="AMK188" s="49"/>
      <c r="AML188" s="49"/>
      <c r="AMM188" s="49"/>
    </row>
    <row r="189" spans="1:1027" s="151" customFormat="1" ht="15" customHeight="1">
      <c r="A189" s="349"/>
      <c r="B189" s="414"/>
      <c r="C189" s="138" t="s">
        <v>273</v>
      </c>
      <c r="D189" s="147" t="s">
        <v>16</v>
      </c>
      <c r="E189" s="147" t="s">
        <v>49</v>
      </c>
      <c r="F189" s="148">
        <v>43525</v>
      </c>
      <c r="G189" s="148"/>
      <c r="H189" s="268"/>
      <c r="I189" s="149" t="s">
        <v>216</v>
      </c>
      <c r="J189" s="149" t="s">
        <v>40</v>
      </c>
      <c r="K189" s="149" t="s">
        <v>75</v>
      </c>
      <c r="L189" s="149" t="s">
        <v>159</v>
      </c>
      <c r="M189" s="175"/>
      <c r="N189" s="311" t="s">
        <v>375</v>
      </c>
      <c r="O189" s="192"/>
      <c r="P189" s="150"/>
      <c r="Q189" s="150"/>
      <c r="R189" s="150"/>
      <c r="S189" s="150"/>
      <c r="T189" s="150"/>
      <c r="U189" s="150"/>
      <c r="V189" s="150"/>
      <c r="W189" s="150"/>
      <c r="X189" s="150"/>
      <c r="Y189" s="150"/>
      <c r="Z189" s="150"/>
      <c r="AA189" s="150"/>
      <c r="AB189" s="150"/>
      <c r="AC189" s="150"/>
      <c r="AD189" s="150"/>
      <c r="AE189" s="150"/>
      <c r="AF189" s="150"/>
      <c r="AG189" s="150"/>
      <c r="AH189" s="150"/>
      <c r="AI189" s="150"/>
      <c r="AJ189" s="150"/>
      <c r="AK189" s="150"/>
      <c r="AL189" s="150"/>
      <c r="AM189" s="150"/>
      <c r="AN189" s="150"/>
      <c r="AO189" s="150"/>
      <c r="AP189" s="150"/>
      <c r="AQ189" s="150"/>
      <c r="AR189" s="150">
        <v>25.628940763376736</v>
      </c>
      <c r="AS189" s="150">
        <v>25.631515533537314</v>
      </c>
      <c r="AT189" s="150">
        <v>25.44267171758332</v>
      </c>
      <c r="AU189" s="150">
        <v>25.253827901629325</v>
      </c>
      <c r="AV189" s="150">
        <v>25.064984085675331</v>
      </c>
      <c r="AW189" s="150">
        <v>24.876140269721336</v>
      </c>
      <c r="AX189" s="150">
        <v>24.687296453767335</v>
      </c>
      <c r="AY189" s="150">
        <v>24.414851252508662</v>
      </c>
      <c r="AZ189" s="150">
        <v>24.142406051249989</v>
      </c>
      <c r="BA189" s="150">
        <v>23.869960849991315</v>
      </c>
      <c r="BB189" s="150">
        <v>23.597515648732642</v>
      </c>
      <c r="BC189" s="150">
        <v>23.325070447473976</v>
      </c>
      <c r="BD189" s="150">
        <v>23.196861688473721</v>
      </c>
      <c r="BE189" s="150">
        <v>23.068652929473465</v>
      </c>
      <c r="BF189" s="150">
        <v>22.94044417047321</v>
      </c>
      <c r="BG189" s="150">
        <v>22.812235411472955</v>
      </c>
      <c r="BH189" s="150">
        <v>22.684026652472699</v>
      </c>
      <c r="BI189" s="150">
        <v>22.555817893472444</v>
      </c>
      <c r="BJ189" s="150">
        <v>22.427609134472188</v>
      </c>
      <c r="BK189" s="150">
        <v>22.299400375471933</v>
      </c>
      <c r="BL189" s="150">
        <v>22.171191616471678</v>
      </c>
      <c r="BM189" s="150">
        <v>22.042982857471422</v>
      </c>
      <c r="BN189" s="150">
        <v>21.914774098471167</v>
      </c>
      <c r="BO189" s="150">
        <v>21.786565339470911</v>
      </c>
      <c r="BP189" s="150">
        <v>21.658356580470656</v>
      </c>
      <c r="BQ189" s="150">
        <v>21.530147821470401</v>
      </c>
      <c r="BR189" s="150">
        <v>21.401939062470145</v>
      </c>
      <c r="BS189" s="150">
        <v>21.27373030346989</v>
      </c>
      <c r="BT189" s="150">
        <v>21.145521544469634</v>
      </c>
      <c r="BU189" s="150">
        <v>21.017312785469379</v>
      </c>
      <c r="BV189" s="150">
        <v>20.889104026469123</v>
      </c>
      <c r="BW189" s="150">
        <v>20.760895267468886</v>
      </c>
      <c r="BX189" s="157"/>
      <c r="BY189" s="157"/>
      <c r="BZ189" s="157"/>
      <c r="CA189" s="157"/>
      <c r="CB189" s="157"/>
      <c r="CC189" s="157"/>
      <c r="CD189" s="157"/>
      <c r="CE189" s="121"/>
      <c r="CF189" s="121"/>
      <c r="CG189" s="121"/>
      <c r="CH189" s="121"/>
      <c r="CI189" s="121"/>
      <c r="CJ189" s="121"/>
      <c r="CK189" s="121"/>
      <c r="CL189" s="121"/>
      <c r="CM189" s="121"/>
      <c r="CN189" s="121"/>
      <c r="CO189" s="121"/>
      <c r="CP189" s="121"/>
      <c r="CQ189" s="121"/>
      <c r="CR189" s="121"/>
      <c r="CS189" s="121"/>
      <c r="CT189" s="121"/>
      <c r="CU189" s="121"/>
      <c r="CV189" s="121"/>
      <c r="CW189" s="121"/>
      <c r="CX189" s="121"/>
      <c r="CY189" s="121"/>
      <c r="CZ189" s="121"/>
      <c r="DA189" s="121"/>
      <c r="DB189" s="121"/>
      <c r="DC189" s="121"/>
      <c r="DD189" s="121"/>
      <c r="DE189" s="121"/>
      <c r="DF189" s="121"/>
      <c r="DG189" s="121"/>
      <c r="DH189" s="121"/>
      <c r="DI189" s="121"/>
      <c r="DJ189" s="121"/>
      <c r="DK189" s="121"/>
      <c r="DL189" s="121"/>
      <c r="DM189" s="121"/>
      <c r="DN189" s="121"/>
      <c r="DO189" s="121"/>
      <c r="DP189" s="121"/>
      <c r="DQ189" s="121"/>
      <c r="DR189" s="121"/>
      <c r="DS189" s="121"/>
      <c r="DT189" s="121"/>
      <c r="DU189" s="121"/>
      <c r="DV189" s="121"/>
      <c r="DW189" s="121"/>
      <c r="DX189" s="121"/>
      <c r="DY189" s="121"/>
      <c r="DZ189" s="121"/>
      <c r="EA189" s="121"/>
      <c r="EB189" s="121"/>
      <c r="EC189" s="121"/>
      <c r="ED189" s="121"/>
      <c r="EE189" s="121"/>
      <c r="EF189" s="121"/>
      <c r="EG189" s="121"/>
      <c r="EH189" s="121"/>
      <c r="EI189" s="121"/>
      <c r="EJ189" s="121"/>
      <c r="EK189" s="121"/>
      <c r="EL189" s="121"/>
      <c r="EM189" s="121"/>
      <c r="EN189" s="121"/>
      <c r="EO189" s="121"/>
      <c r="EP189" s="121"/>
      <c r="EQ189" s="121"/>
      <c r="ER189" s="121"/>
      <c r="ES189" s="121"/>
      <c r="ET189" s="121"/>
      <c r="EU189" s="121"/>
      <c r="EV189" s="121"/>
      <c r="EW189" s="121"/>
      <c r="EX189" s="121"/>
      <c r="EY189" s="121"/>
      <c r="EZ189" s="121"/>
      <c r="FA189" s="121"/>
      <c r="FB189" s="121"/>
      <c r="FC189" s="121"/>
      <c r="FD189" s="121"/>
      <c r="FE189" s="121"/>
      <c r="FF189" s="121"/>
      <c r="FG189" s="121"/>
      <c r="FH189" s="121"/>
      <c r="FI189" s="121"/>
      <c r="FJ189" s="121"/>
      <c r="FK189" s="121"/>
      <c r="FL189" s="121"/>
      <c r="FM189" s="121"/>
      <c r="FN189" s="121"/>
      <c r="FO189" s="121"/>
      <c r="FP189" s="121"/>
      <c r="FQ189" s="121"/>
      <c r="FR189" s="121"/>
      <c r="FS189" s="121"/>
      <c r="FT189" s="121"/>
      <c r="FU189" s="121"/>
      <c r="FV189" s="121"/>
      <c r="FW189" s="121"/>
      <c r="FX189" s="121"/>
      <c r="FY189" s="121"/>
      <c r="FZ189" s="121"/>
      <c r="GA189" s="121"/>
      <c r="GB189" s="121"/>
      <c r="GC189" s="121"/>
      <c r="GD189" s="121"/>
      <c r="GE189" s="121"/>
      <c r="GF189" s="121"/>
      <c r="GG189" s="121"/>
      <c r="GH189" s="121"/>
      <c r="GI189" s="121"/>
      <c r="GJ189" s="121"/>
      <c r="GK189" s="121"/>
      <c r="GL189" s="121"/>
      <c r="GM189" s="121"/>
      <c r="GN189" s="121"/>
      <c r="GO189" s="121"/>
      <c r="GP189" s="121"/>
      <c r="GQ189" s="121"/>
      <c r="GR189" s="121"/>
      <c r="GS189" s="121"/>
      <c r="GT189" s="121"/>
      <c r="GU189" s="121"/>
      <c r="GV189" s="121"/>
      <c r="GW189" s="121"/>
      <c r="GX189" s="121"/>
      <c r="GY189" s="121"/>
      <c r="GZ189" s="121"/>
      <c r="HA189" s="121"/>
      <c r="HB189" s="121"/>
      <c r="HC189" s="121"/>
      <c r="HD189" s="121"/>
      <c r="HE189" s="121"/>
      <c r="HF189" s="121"/>
      <c r="HG189" s="121"/>
      <c r="HH189" s="121"/>
      <c r="HI189" s="121"/>
      <c r="HJ189" s="121"/>
      <c r="HK189" s="121"/>
      <c r="HL189" s="121"/>
      <c r="HM189" s="121"/>
      <c r="HN189" s="121"/>
      <c r="HO189" s="121"/>
      <c r="HP189" s="121"/>
      <c r="HQ189" s="121"/>
      <c r="HR189" s="121"/>
      <c r="HS189" s="121"/>
      <c r="HT189" s="121"/>
      <c r="HU189" s="121"/>
      <c r="HV189" s="121"/>
      <c r="HW189" s="121"/>
      <c r="HX189" s="121"/>
      <c r="HY189" s="121"/>
      <c r="HZ189" s="121"/>
      <c r="IA189" s="121"/>
      <c r="IB189" s="121"/>
      <c r="IC189" s="121"/>
      <c r="ID189" s="121"/>
      <c r="IE189" s="121"/>
      <c r="IF189" s="121"/>
      <c r="IG189" s="121"/>
      <c r="IH189" s="121"/>
      <c r="II189" s="121"/>
      <c r="IJ189" s="121"/>
      <c r="IK189" s="121"/>
      <c r="IL189" s="121"/>
      <c r="IM189" s="121"/>
      <c r="IN189" s="121"/>
      <c r="IO189" s="121"/>
      <c r="IP189" s="121"/>
      <c r="IQ189" s="121"/>
      <c r="IR189" s="121"/>
      <c r="IS189" s="121"/>
      <c r="IT189" s="121"/>
      <c r="IU189" s="121"/>
      <c r="IV189" s="121"/>
      <c r="IW189" s="121"/>
      <c r="IX189" s="121"/>
      <c r="IY189" s="121"/>
      <c r="IZ189" s="121"/>
      <c r="JA189" s="121"/>
      <c r="JB189" s="121"/>
      <c r="JC189" s="121"/>
      <c r="JD189" s="121"/>
      <c r="JE189" s="121"/>
      <c r="JF189" s="121"/>
      <c r="JG189" s="121"/>
      <c r="JH189" s="121"/>
      <c r="JI189" s="121"/>
      <c r="JJ189" s="121"/>
      <c r="JK189" s="121"/>
      <c r="JL189" s="121"/>
      <c r="JM189" s="121"/>
      <c r="JN189" s="121"/>
      <c r="JO189" s="121"/>
      <c r="JP189" s="121"/>
      <c r="JQ189" s="121"/>
      <c r="JR189" s="121"/>
      <c r="JS189" s="121"/>
      <c r="JT189" s="121"/>
      <c r="JU189" s="121"/>
      <c r="JV189" s="121"/>
      <c r="JW189" s="121"/>
      <c r="JX189" s="121"/>
      <c r="JY189" s="121"/>
      <c r="JZ189" s="121"/>
      <c r="KA189" s="121"/>
      <c r="KB189" s="121"/>
      <c r="KC189" s="121"/>
      <c r="KD189" s="121"/>
      <c r="KE189" s="121"/>
      <c r="KF189" s="121"/>
      <c r="KG189" s="121"/>
      <c r="KH189" s="121"/>
      <c r="KI189" s="121"/>
      <c r="KJ189" s="121"/>
      <c r="KK189" s="121"/>
      <c r="KL189" s="121"/>
      <c r="KM189" s="121"/>
      <c r="KN189" s="121"/>
      <c r="KO189" s="121"/>
      <c r="KP189" s="121"/>
      <c r="KQ189" s="121"/>
      <c r="KR189" s="121"/>
      <c r="KS189" s="121"/>
      <c r="KT189" s="121"/>
      <c r="KU189" s="121"/>
      <c r="KV189" s="121"/>
      <c r="KW189" s="121"/>
      <c r="KX189" s="121"/>
      <c r="KY189" s="121"/>
      <c r="KZ189" s="121"/>
      <c r="LA189" s="121"/>
      <c r="LB189" s="121"/>
      <c r="LC189" s="121"/>
      <c r="LD189" s="121"/>
      <c r="LE189" s="121"/>
      <c r="LF189" s="121"/>
      <c r="LG189" s="121"/>
      <c r="LH189" s="121"/>
      <c r="LI189" s="121"/>
      <c r="LJ189" s="121"/>
      <c r="LK189" s="121"/>
      <c r="LL189" s="121"/>
      <c r="LM189" s="121"/>
      <c r="LN189" s="121"/>
      <c r="LO189" s="121"/>
      <c r="LP189" s="121"/>
      <c r="LQ189" s="121"/>
      <c r="LR189" s="121"/>
      <c r="LS189" s="121"/>
      <c r="LT189" s="121"/>
      <c r="LU189" s="121"/>
    </row>
    <row r="190" spans="1:1027" s="51" customFormat="1" ht="15">
      <c r="A190" s="349"/>
      <c r="B190" s="414"/>
      <c r="C190" s="321" t="s">
        <v>274</v>
      </c>
      <c r="D190" s="37" t="s">
        <v>12</v>
      </c>
      <c r="E190" s="37" t="s">
        <v>13</v>
      </c>
      <c r="F190" s="38" t="s">
        <v>325</v>
      </c>
      <c r="G190" s="21" t="s">
        <v>335</v>
      </c>
      <c r="H190" s="257" t="s">
        <v>336</v>
      </c>
      <c r="I190" s="33" t="s">
        <v>216</v>
      </c>
      <c r="J190" s="34" t="s">
        <v>40</v>
      </c>
      <c r="K190" s="35" t="s">
        <v>73</v>
      </c>
      <c r="L190" s="34" t="s">
        <v>159</v>
      </c>
      <c r="M190" s="174"/>
      <c r="N190" s="223"/>
      <c r="O190" s="207">
        <v>3.3351816049488869</v>
      </c>
      <c r="P190" s="115">
        <v>3.2528622659787896</v>
      </c>
      <c r="Q190" s="115">
        <v>3.243428922422853</v>
      </c>
      <c r="R190" s="115">
        <v>2.4945721919365624</v>
      </c>
      <c r="S190" s="115">
        <v>2.2902019190790104</v>
      </c>
      <c r="T190" s="115">
        <v>2.0815318076812837</v>
      </c>
      <c r="U190" s="115">
        <v>2.299414268653865</v>
      </c>
      <c r="V190" s="115">
        <v>2.0814108383490977</v>
      </c>
      <c r="W190" s="208">
        <v>1.9340455902359797</v>
      </c>
      <c r="X190" s="208">
        <v>1.6231584715773382</v>
      </c>
      <c r="Y190" s="208">
        <v>1.6994690439476452</v>
      </c>
      <c r="Z190" s="208">
        <v>1.5366531246775581</v>
      </c>
      <c r="AA190" s="115">
        <v>1.2731848425527852</v>
      </c>
      <c r="AB190" s="115">
        <v>1.3069999999999999</v>
      </c>
      <c r="AC190" s="115">
        <v>1.342338</v>
      </c>
      <c r="AD190" s="115">
        <v>1.577027</v>
      </c>
      <c r="AE190" s="115">
        <v>1.5103499999999999</v>
      </c>
      <c r="AF190" s="115">
        <v>1.7324399999999998</v>
      </c>
      <c r="AG190" s="115">
        <v>1.6287960000000001</v>
      </c>
      <c r="AH190" s="115">
        <v>1.2708029999999999</v>
      </c>
      <c r="AI190" s="115">
        <v>1.3542880000000002</v>
      </c>
      <c r="AJ190" s="75">
        <v>1.138846</v>
      </c>
      <c r="AK190" s="75">
        <v>1.254913076717302</v>
      </c>
      <c r="AL190" s="75">
        <v>1.0572750000000002</v>
      </c>
      <c r="AM190" s="75">
        <v>0.99993500000000002</v>
      </c>
      <c r="AN190" s="75">
        <v>1.0466370000000003</v>
      </c>
      <c r="AO190" s="75">
        <v>1.0071669999999999</v>
      </c>
      <c r="AP190" s="75">
        <v>1.0621723409999999</v>
      </c>
      <c r="AQ190" s="202"/>
      <c r="AR190" s="75"/>
      <c r="AS190" s="75"/>
      <c r="AT190" s="75"/>
      <c r="AU190" s="75"/>
      <c r="AV190" s="75"/>
      <c r="AW190" s="75"/>
      <c r="AX190" s="75"/>
      <c r="AY190" s="75"/>
      <c r="AZ190" s="75"/>
      <c r="BA190" s="75"/>
      <c r="BB190" s="34"/>
      <c r="BC190" s="34"/>
      <c r="BD190" s="34"/>
      <c r="BE190" s="34"/>
      <c r="BF190" s="34"/>
      <c r="BG190" s="34"/>
      <c r="BH190" s="34"/>
      <c r="BI190" s="34"/>
      <c r="BJ190" s="34"/>
      <c r="BK190" s="34"/>
      <c r="BL190" s="34"/>
      <c r="BM190" s="34"/>
      <c r="BN190" s="34"/>
      <c r="BO190" s="34"/>
      <c r="BP190" s="34"/>
      <c r="BQ190" s="34"/>
      <c r="BR190" s="34"/>
      <c r="BS190" s="34"/>
      <c r="BT190" s="34"/>
      <c r="BU190" s="34"/>
      <c r="BV190" s="34"/>
      <c r="BW190" s="34"/>
      <c r="BX190" s="157"/>
      <c r="BY190" s="157"/>
      <c r="BZ190" s="157"/>
      <c r="CA190" s="157"/>
      <c r="CB190" s="157"/>
      <c r="CC190" s="157"/>
      <c r="CD190" s="157"/>
      <c r="CE190" s="121"/>
      <c r="CF190" s="121"/>
      <c r="CG190" s="121"/>
      <c r="CH190" s="121"/>
      <c r="CI190" s="121"/>
      <c r="CJ190" s="121"/>
      <c r="CK190" s="121"/>
      <c r="CL190" s="121"/>
      <c r="CM190" s="121"/>
      <c r="CN190" s="121"/>
      <c r="CO190" s="121"/>
      <c r="CP190" s="121"/>
      <c r="CQ190" s="121"/>
      <c r="CR190" s="121"/>
      <c r="CS190" s="121"/>
      <c r="CT190" s="121"/>
      <c r="CU190" s="121"/>
      <c r="CV190" s="121"/>
      <c r="CW190" s="121"/>
      <c r="CX190" s="121"/>
      <c r="CY190" s="121"/>
      <c r="CZ190" s="121"/>
      <c r="DA190" s="121"/>
      <c r="DB190" s="121"/>
      <c r="DC190" s="121"/>
      <c r="DD190" s="121"/>
      <c r="DE190" s="121"/>
      <c r="DF190" s="121"/>
      <c r="DG190" s="121"/>
      <c r="DH190" s="121"/>
      <c r="DI190" s="121"/>
      <c r="DJ190" s="121"/>
      <c r="DK190" s="121"/>
      <c r="DL190" s="121"/>
      <c r="DM190" s="121"/>
      <c r="DN190" s="121"/>
      <c r="DO190" s="121"/>
      <c r="DP190" s="121"/>
      <c r="DQ190" s="121"/>
      <c r="DR190" s="121"/>
      <c r="DS190" s="121"/>
      <c r="DT190" s="121"/>
      <c r="DU190" s="121"/>
      <c r="DV190" s="121"/>
      <c r="DW190" s="121"/>
      <c r="DX190" s="121"/>
      <c r="DY190" s="121"/>
      <c r="DZ190" s="121"/>
      <c r="EA190" s="121"/>
      <c r="EB190" s="121"/>
      <c r="EC190" s="121"/>
      <c r="ED190" s="121"/>
      <c r="EE190" s="121"/>
      <c r="EF190" s="121"/>
      <c r="EG190" s="121"/>
      <c r="EH190" s="121"/>
      <c r="EI190" s="121"/>
      <c r="EJ190" s="121"/>
      <c r="EK190" s="121"/>
      <c r="EL190" s="121"/>
      <c r="EM190" s="121"/>
      <c r="EN190" s="121"/>
      <c r="EO190" s="121"/>
      <c r="EP190" s="121"/>
      <c r="EQ190" s="121"/>
      <c r="ER190" s="121"/>
      <c r="ES190" s="121"/>
      <c r="ET190" s="121"/>
      <c r="EU190" s="121"/>
      <c r="EV190" s="121"/>
      <c r="EW190" s="121"/>
      <c r="EX190" s="121"/>
      <c r="EY190" s="121"/>
      <c r="EZ190" s="121"/>
      <c r="FA190" s="121"/>
      <c r="FB190" s="121"/>
      <c r="FC190" s="121"/>
      <c r="FD190" s="121"/>
      <c r="FE190" s="121"/>
      <c r="FF190" s="121"/>
      <c r="FG190" s="121"/>
      <c r="FH190" s="121"/>
      <c r="FI190" s="121"/>
      <c r="FJ190" s="121"/>
      <c r="FK190" s="121"/>
      <c r="FL190" s="121"/>
      <c r="FM190" s="121"/>
      <c r="FN190" s="121"/>
      <c r="FO190" s="121"/>
      <c r="FP190" s="121"/>
      <c r="FQ190" s="121"/>
      <c r="FR190" s="121"/>
      <c r="FS190" s="121"/>
      <c r="FT190" s="121"/>
      <c r="FU190" s="121"/>
      <c r="FV190" s="121"/>
      <c r="FW190" s="121"/>
      <c r="FX190" s="121"/>
      <c r="FY190" s="121"/>
      <c r="FZ190" s="121"/>
      <c r="GA190" s="121"/>
      <c r="GB190" s="121"/>
      <c r="GC190" s="121"/>
      <c r="GD190" s="121"/>
      <c r="GE190" s="121"/>
      <c r="GF190" s="121"/>
      <c r="GG190" s="121"/>
      <c r="GH190" s="121"/>
      <c r="GI190" s="121"/>
      <c r="GJ190" s="121"/>
      <c r="GK190" s="121"/>
      <c r="GL190" s="121"/>
      <c r="GM190" s="121"/>
      <c r="GN190" s="121"/>
      <c r="GO190" s="121"/>
      <c r="GP190" s="121"/>
      <c r="GQ190" s="121"/>
      <c r="GR190" s="121"/>
      <c r="GS190" s="121"/>
      <c r="GT190" s="121"/>
      <c r="GU190" s="121"/>
      <c r="GV190" s="121"/>
      <c r="GW190" s="121"/>
      <c r="GX190" s="121"/>
      <c r="GY190" s="121"/>
      <c r="GZ190" s="121"/>
      <c r="HA190" s="121"/>
      <c r="HB190" s="121"/>
      <c r="HC190" s="121"/>
      <c r="HD190" s="121"/>
      <c r="HE190" s="121"/>
      <c r="HF190" s="121"/>
      <c r="HG190" s="121"/>
      <c r="HH190" s="121"/>
      <c r="HI190" s="121"/>
      <c r="HJ190" s="121"/>
      <c r="HK190" s="121"/>
      <c r="HL190" s="121"/>
      <c r="HM190" s="121"/>
      <c r="HN190" s="121"/>
      <c r="HO190" s="121"/>
      <c r="HP190" s="121"/>
      <c r="HQ190" s="121"/>
      <c r="HR190" s="121"/>
      <c r="HS190" s="121"/>
      <c r="HT190" s="121"/>
      <c r="HU190" s="121"/>
      <c r="HV190" s="121"/>
      <c r="HW190" s="121"/>
      <c r="HX190" s="121"/>
      <c r="HY190" s="121"/>
      <c r="HZ190" s="121"/>
      <c r="IA190" s="121"/>
      <c r="IB190" s="121"/>
      <c r="IC190" s="121"/>
      <c r="ID190" s="121"/>
      <c r="IE190" s="121"/>
      <c r="IF190" s="121"/>
      <c r="IG190" s="121"/>
      <c r="IH190" s="121"/>
      <c r="II190" s="121"/>
      <c r="IJ190" s="121"/>
      <c r="IK190" s="121"/>
      <c r="IL190" s="121"/>
      <c r="IM190" s="121"/>
      <c r="IN190" s="121"/>
      <c r="IO190" s="121"/>
      <c r="IP190" s="121"/>
      <c r="IQ190" s="121"/>
      <c r="IR190" s="121"/>
      <c r="IS190" s="121"/>
      <c r="IT190" s="121"/>
      <c r="IU190" s="121"/>
      <c r="IV190" s="121"/>
      <c r="IW190" s="121"/>
      <c r="IX190" s="121"/>
      <c r="IY190" s="121"/>
      <c r="IZ190" s="121"/>
      <c r="JA190" s="121"/>
      <c r="JB190" s="121"/>
      <c r="JC190" s="121"/>
      <c r="JD190" s="121"/>
      <c r="JE190" s="121"/>
      <c r="JF190" s="121"/>
      <c r="JG190" s="121"/>
      <c r="JH190" s="121"/>
      <c r="JI190" s="121"/>
      <c r="JJ190" s="121"/>
      <c r="JK190" s="121"/>
      <c r="JL190" s="121"/>
      <c r="JM190" s="121"/>
      <c r="JN190" s="121"/>
      <c r="JO190" s="121"/>
      <c r="JP190" s="121"/>
      <c r="JQ190" s="121"/>
      <c r="JR190" s="121"/>
      <c r="JS190" s="121"/>
      <c r="JT190" s="121"/>
      <c r="JU190" s="121"/>
      <c r="JV190" s="121"/>
      <c r="JW190" s="121"/>
      <c r="JX190" s="121"/>
      <c r="JY190" s="121"/>
      <c r="JZ190" s="121"/>
      <c r="KA190" s="121"/>
      <c r="KB190" s="121"/>
      <c r="KC190" s="121"/>
      <c r="KD190" s="121"/>
      <c r="KE190" s="121"/>
      <c r="KF190" s="121"/>
      <c r="KG190" s="121"/>
      <c r="KH190" s="121"/>
      <c r="KI190" s="121"/>
      <c r="KJ190" s="121"/>
      <c r="KK190" s="121"/>
      <c r="KL190" s="121"/>
      <c r="KM190" s="121"/>
      <c r="KN190" s="121"/>
      <c r="KO190" s="121"/>
      <c r="KP190" s="121"/>
      <c r="KQ190" s="121"/>
      <c r="KR190" s="121"/>
      <c r="KS190" s="121"/>
      <c r="KT190" s="121"/>
      <c r="KU190" s="121"/>
      <c r="KV190" s="121"/>
      <c r="KW190" s="121"/>
      <c r="KX190" s="121"/>
      <c r="KY190" s="121"/>
      <c r="KZ190" s="121"/>
      <c r="LA190" s="121"/>
      <c r="LB190" s="121"/>
      <c r="LC190" s="121"/>
      <c r="LD190" s="121"/>
      <c r="LE190" s="121"/>
      <c r="LF190" s="121"/>
      <c r="LG190" s="121"/>
      <c r="LH190" s="121"/>
      <c r="LI190" s="121"/>
      <c r="LJ190" s="121"/>
      <c r="LK190" s="121"/>
      <c r="LL190" s="121"/>
      <c r="LM190" s="121"/>
      <c r="LN190" s="121"/>
      <c r="LO190" s="121"/>
      <c r="LP190" s="121"/>
      <c r="LQ190" s="121"/>
      <c r="LR190" s="121"/>
      <c r="LS190" s="121"/>
      <c r="LT190" s="121"/>
      <c r="LU190" s="121"/>
      <c r="LV190" s="36"/>
      <c r="LW190" s="36"/>
      <c r="LX190" s="36"/>
      <c r="LY190" s="36"/>
      <c r="LZ190" s="36"/>
      <c r="MA190" s="36"/>
      <c r="MB190" s="36"/>
      <c r="MC190" s="36"/>
      <c r="MD190" s="36"/>
      <c r="ME190" s="36"/>
      <c r="MF190" s="36"/>
      <c r="MG190" s="36"/>
      <c r="MH190" s="36"/>
      <c r="MI190" s="36"/>
      <c r="MJ190" s="36"/>
      <c r="MK190" s="36"/>
      <c r="ML190" s="36"/>
      <c r="MM190" s="36"/>
      <c r="MN190" s="36"/>
      <c r="MO190" s="36"/>
      <c r="MP190" s="36"/>
      <c r="MQ190" s="36"/>
      <c r="MR190" s="36"/>
      <c r="MS190" s="36"/>
      <c r="MT190" s="36"/>
      <c r="MU190" s="36"/>
      <c r="MV190" s="36"/>
      <c r="MW190" s="36"/>
      <c r="MX190" s="36"/>
      <c r="MY190" s="36"/>
      <c r="MZ190" s="36"/>
      <c r="NA190" s="36"/>
      <c r="NB190" s="36"/>
      <c r="NC190" s="36"/>
      <c r="ND190" s="36"/>
      <c r="NE190" s="36"/>
      <c r="NF190" s="36"/>
      <c r="NG190" s="36"/>
      <c r="NH190" s="36"/>
      <c r="NI190" s="36"/>
      <c r="NJ190" s="36"/>
      <c r="NK190" s="36"/>
      <c r="NL190" s="36"/>
      <c r="NM190" s="36"/>
      <c r="NN190" s="36"/>
      <c r="NO190" s="36"/>
      <c r="NP190" s="36"/>
      <c r="NQ190" s="36"/>
      <c r="NR190" s="36"/>
      <c r="NS190" s="36"/>
      <c r="NT190" s="36"/>
      <c r="NU190" s="36"/>
      <c r="NV190" s="36"/>
      <c r="NW190" s="36"/>
      <c r="NX190" s="36"/>
      <c r="NY190" s="36"/>
      <c r="NZ190" s="36"/>
      <c r="OA190" s="36"/>
      <c r="OB190" s="36"/>
      <c r="OC190" s="36"/>
      <c r="OD190" s="36"/>
      <c r="OE190" s="36"/>
      <c r="OF190" s="36"/>
      <c r="OG190" s="36"/>
      <c r="OH190" s="36"/>
      <c r="OI190" s="36"/>
      <c r="OJ190" s="36"/>
      <c r="OK190" s="36"/>
      <c r="OL190" s="36"/>
      <c r="OM190" s="36"/>
      <c r="ON190" s="36"/>
      <c r="OO190" s="36"/>
      <c r="OP190" s="36"/>
      <c r="OQ190" s="36"/>
      <c r="OR190" s="36"/>
      <c r="OS190" s="36"/>
      <c r="OT190" s="36"/>
      <c r="OU190" s="36"/>
      <c r="OV190" s="36"/>
      <c r="OW190" s="36"/>
      <c r="OX190" s="36"/>
      <c r="OY190" s="36"/>
      <c r="OZ190" s="36"/>
      <c r="PA190" s="36"/>
      <c r="PB190" s="36"/>
      <c r="PC190" s="36"/>
      <c r="PD190" s="36"/>
      <c r="PE190" s="36"/>
      <c r="PF190" s="36"/>
      <c r="PG190" s="36"/>
      <c r="PH190" s="36"/>
      <c r="PI190" s="36"/>
      <c r="PJ190" s="36"/>
      <c r="PK190" s="36"/>
      <c r="PL190" s="36"/>
      <c r="PM190" s="36"/>
      <c r="PN190" s="36"/>
      <c r="PO190" s="36"/>
      <c r="PP190" s="36"/>
      <c r="PQ190" s="36"/>
      <c r="PR190" s="36"/>
      <c r="PS190" s="36"/>
      <c r="PT190" s="36"/>
      <c r="PU190" s="36"/>
      <c r="PV190" s="36"/>
      <c r="PW190" s="36"/>
      <c r="PX190" s="36"/>
      <c r="PY190" s="36"/>
      <c r="PZ190" s="36"/>
      <c r="QA190" s="36"/>
      <c r="QB190" s="36"/>
      <c r="QC190" s="36"/>
      <c r="QD190" s="36"/>
      <c r="QE190" s="36"/>
      <c r="QF190" s="36"/>
      <c r="QG190" s="36"/>
      <c r="QH190" s="36"/>
      <c r="QI190" s="36"/>
      <c r="QJ190" s="36"/>
      <c r="QK190" s="36"/>
      <c r="QL190" s="36"/>
      <c r="QM190" s="36"/>
      <c r="QN190" s="36"/>
      <c r="QO190" s="36"/>
      <c r="QP190" s="36"/>
      <c r="QQ190" s="36"/>
      <c r="QR190" s="36"/>
      <c r="QS190" s="36"/>
      <c r="QT190" s="36"/>
      <c r="QU190" s="36"/>
      <c r="QV190" s="36"/>
      <c r="QW190" s="36"/>
      <c r="QX190" s="36"/>
      <c r="QY190" s="36"/>
      <c r="QZ190" s="36"/>
      <c r="RA190" s="36"/>
      <c r="RB190" s="36"/>
      <c r="RC190" s="36"/>
      <c r="RD190" s="36"/>
      <c r="RE190" s="36"/>
      <c r="RF190" s="36"/>
      <c r="RG190" s="36"/>
      <c r="RH190" s="36"/>
      <c r="RI190" s="36"/>
      <c r="RJ190" s="36"/>
      <c r="RK190" s="36"/>
      <c r="RL190" s="36"/>
      <c r="RM190" s="36"/>
      <c r="RN190" s="36"/>
      <c r="RO190" s="36"/>
      <c r="RP190" s="36"/>
      <c r="RQ190" s="36"/>
      <c r="RR190" s="36"/>
      <c r="RS190" s="36"/>
      <c r="RT190" s="36"/>
      <c r="RU190" s="36"/>
      <c r="RV190" s="36"/>
      <c r="RW190" s="36"/>
      <c r="RX190" s="36"/>
      <c r="RY190" s="36"/>
      <c r="RZ190" s="36"/>
      <c r="SA190" s="36"/>
      <c r="SB190" s="36"/>
      <c r="SC190" s="36"/>
      <c r="SD190" s="36"/>
      <c r="SE190" s="36"/>
      <c r="SF190" s="36"/>
      <c r="SG190" s="36"/>
      <c r="SH190" s="36"/>
      <c r="SI190" s="36"/>
      <c r="SJ190" s="36"/>
      <c r="SK190" s="36"/>
      <c r="SL190" s="36"/>
      <c r="SM190" s="36"/>
      <c r="SN190" s="36"/>
      <c r="SO190" s="36"/>
      <c r="SP190" s="36"/>
      <c r="SQ190" s="36"/>
      <c r="SR190" s="36"/>
      <c r="SS190" s="36"/>
      <c r="ST190" s="36"/>
      <c r="SU190" s="36"/>
      <c r="SV190" s="36"/>
      <c r="SW190" s="36"/>
      <c r="SX190" s="36"/>
      <c r="SY190" s="36"/>
      <c r="SZ190" s="36"/>
      <c r="TA190" s="36"/>
      <c r="TB190" s="36"/>
      <c r="TC190" s="36"/>
      <c r="TD190" s="36"/>
      <c r="TE190" s="36"/>
      <c r="TF190" s="36"/>
      <c r="TG190" s="36"/>
      <c r="TH190" s="36"/>
      <c r="TI190" s="36"/>
      <c r="TJ190" s="36"/>
      <c r="TK190" s="36"/>
      <c r="TL190" s="36"/>
      <c r="TM190" s="36"/>
      <c r="TN190" s="36"/>
      <c r="TO190" s="36"/>
      <c r="TP190" s="36"/>
      <c r="TQ190" s="36"/>
      <c r="TR190" s="36"/>
      <c r="TS190" s="36"/>
      <c r="TT190" s="36"/>
      <c r="TU190" s="36"/>
      <c r="TV190" s="36"/>
      <c r="TW190" s="36"/>
      <c r="TX190" s="36"/>
      <c r="TY190" s="36"/>
      <c r="TZ190" s="36"/>
      <c r="UA190" s="36"/>
      <c r="UB190" s="36"/>
      <c r="UC190" s="36"/>
      <c r="UD190" s="36"/>
      <c r="UE190" s="36"/>
      <c r="UF190" s="36"/>
      <c r="UG190" s="36"/>
      <c r="UH190" s="36"/>
      <c r="UI190" s="36"/>
      <c r="UJ190" s="36"/>
      <c r="UK190" s="36"/>
      <c r="UL190" s="36"/>
      <c r="UM190" s="36"/>
      <c r="UN190" s="36"/>
      <c r="UO190" s="36"/>
      <c r="UP190" s="36"/>
      <c r="UQ190" s="36"/>
      <c r="UR190" s="36"/>
      <c r="US190" s="36"/>
      <c r="UT190" s="36"/>
      <c r="UU190" s="36"/>
      <c r="UV190" s="36"/>
      <c r="UW190" s="36"/>
      <c r="UX190" s="36"/>
      <c r="UY190" s="36"/>
      <c r="UZ190" s="36"/>
      <c r="VA190" s="36"/>
      <c r="VB190" s="36"/>
      <c r="VC190" s="36"/>
      <c r="VD190" s="36"/>
      <c r="VE190" s="36"/>
      <c r="VF190" s="36"/>
      <c r="VG190" s="36"/>
      <c r="VH190" s="36"/>
      <c r="VI190" s="36"/>
      <c r="VJ190" s="36"/>
      <c r="VK190" s="36"/>
      <c r="VL190" s="36"/>
      <c r="VM190" s="36"/>
      <c r="VN190" s="36"/>
      <c r="VO190" s="36"/>
      <c r="VP190" s="36"/>
      <c r="VQ190" s="36"/>
      <c r="VR190" s="36"/>
      <c r="VS190" s="36"/>
      <c r="VT190" s="36"/>
      <c r="VU190" s="36"/>
      <c r="VV190" s="36"/>
      <c r="VW190" s="36"/>
      <c r="VX190" s="36"/>
      <c r="VY190" s="36"/>
      <c r="VZ190" s="36"/>
      <c r="WA190" s="36"/>
      <c r="WB190" s="36"/>
      <c r="WC190" s="36"/>
      <c r="WD190" s="36"/>
      <c r="WE190" s="36"/>
      <c r="WF190" s="36"/>
      <c r="WG190" s="36"/>
      <c r="WH190" s="36"/>
      <c r="WI190" s="36"/>
      <c r="WJ190" s="36"/>
      <c r="WK190" s="36"/>
      <c r="WL190" s="36"/>
      <c r="WM190" s="36"/>
      <c r="WN190" s="36"/>
      <c r="WO190" s="36"/>
      <c r="WP190" s="36"/>
      <c r="WQ190" s="36"/>
      <c r="WR190" s="36"/>
      <c r="WS190" s="36"/>
      <c r="WT190" s="36"/>
      <c r="WU190" s="36"/>
      <c r="WV190" s="36"/>
      <c r="WW190" s="36"/>
      <c r="WX190" s="36"/>
      <c r="WY190" s="36"/>
      <c r="WZ190" s="36"/>
      <c r="XA190" s="36"/>
      <c r="XB190" s="36"/>
      <c r="XC190" s="36"/>
      <c r="XD190" s="36"/>
      <c r="XE190" s="36"/>
      <c r="XF190" s="36"/>
      <c r="XG190" s="36"/>
      <c r="XH190" s="36"/>
      <c r="XI190" s="36"/>
      <c r="XJ190" s="36"/>
      <c r="XK190" s="36"/>
      <c r="XL190" s="36"/>
      <c r="XM190" s="36"/>
      <c r="XN190" s="36"/>
      <c r="XO190" s="36"/>
      <c r="XP190" s="36"/>
      <c r="XQ190" s="36"/>
      <c r="XR190" s="36"/>
      <c r="XS190" s="36"/>
      <c r="XT190" s="36"/>
      <c r="XU190" s="36"/>
      <c r="XV190" s="36"/>
      <c r="XW190" s="36"/>
      <c r="XX190" s="36"/>
      <c r="XY190" s="36"/>
      <c r="XZ190" s="36"/>
      <c r="YA190" s="36"/>
      <c r="YB190" s="36"/>
      <c r="YC190" s="36"/>
      <c r="YD190" s="36"/>
      <c r="YE190" s="36"/>
      <c r="YF190" s="36"/>
      <c r="YG190" s="36"/>
      <c r="YH190" s="36"/>
      <c r="YI190" s="36"/>
      <c r="YJ190" s="36"/>
      <c r="YK190" s="36"/>
      <c r="YL190" s="36"/>
      <c r="YM190" s="36"/>
      <c r="YN190" s="36"/>
      <c r="YO190" s="36"/>
      <c r="YP190" s="36"/>
      <c r="YQ190" s="36"/>
      <c r="YR190" s="36"/>
      <c r="YS190" s="36"/>
      <c r="YT190" s="36"/>
      <c r="YU190" s="36"/>
      <c r="YV190" s="36"/>
      <c r="YW190" s="36"/>
      <c r="YX190" s="36"/>
      <c r="YY190" s="36"/>
      <c r="YZ190" s="36"/>
      <c r="ZA190" s="36"/>
      <c r="ZB190" s="36"/>
      <c r="ZC190" s="36"/>
      <c r="ZD190" s="36"/>
      <c r="ZE190" s="36"/>
      <c r="ZF190" s="36"/>
      <c r="ZG190" s="36"/>
      <c r="ZH190" s="36"/>
      <c r="ZI190" s="36"/>
      <c r="ZJ190" s="36"/>
      <c r="ZK190" s="36"/>
      <c r="ZL190" s="36"/>
      <c r="ZM190" s="36"/>
      <c r="ZN190" s="36"/>
      <c r="ZO190" s="36"/>
      <c r="ZP190" s="36"/>
      <c r="ZQ190" s="36"/>
      <c r="ZR190" s="36"/>
      <c r="ZS190" s="36"/>
      <c r="ZT190" s="36"/>
      <c r="ZU190" s="36"/>
      <c r="ZV190" s="36"/>
      <c r="ZW190" s="36"/>
      <c r="ZX190" s="36"/>
      <c r="ZY190" s="36"/>
      <c r="ZZ190" s="36"/>
      <c r="AAA190" s="36"/>
      <c r="AAB190" s="36"/>
      <c r="AAC190" s="36"/>
      <c r="AAD190" s="36"/>
      <c r="AAE190" s="36"/>
      <c r="AAF190" s="36"/>
      <c r="AAG190" s="36"/>
      <c r="AAH190" s="36"/>
      <c r="AAI190" s="36"/>
      <c r="AAJ190" s="36"/>
      <c r="AAK190" s="36"/>
      <c r="AAL190" s="36"/>
      <c r="AAM190" s="36"/>
      <c r="AAN190" s="36"/>
      <c r="AAO190" s="36"/>
      <c r="AAP190" s="36"/>
      <c r="AAQ190" s="36"/>
      <c r="AAR190" s="36"/>
      <c r="AAS190" s="36"/>
      <c r="AAT190" s="36"/>
      <c r="AAU190" s="36"/>
      <c r="AAV190" s="36"/>
      <c r="AAW190" s="36"/>
      <c r="AAX190" s="36"/>
      <c r="AAY190" s="36"/>
      <c r="AAZ190" s="36"/>
      <c r="ABA190" s="36"/>
      <c r="ABB190" s="36"/>
      <c r="ABC190" s="36"/>
      <c r="ABD190" s="36"/>
      <c r="ABE190" s="36"/>
      <c r="ABF190" s="36"/>
      <c r="ABG190" s="36"/>
      <c r="ABH190" s="36"/>
      <c r="ABI190" s="36"/>
      <c r="ABJ190" s="36"/>
      <c r="ABK190" s="36"/>
      <c r="ABL190" s="36"/>
      <c r="ABM190" s="36"/>
      <c r="ABN190" s="36"/>
      <c r="ABO190" s="36"/>
      <c r="ABP190" s="36"/>
      <c r="ABQ190" s="36"/>
      <c r="ABR190" s="36"/>
      <c r="ABS190" s="36"/>
      <c r="ABT190" s="36"/>
      <c r="ABU190" s="36"/>
      <c r="ABV190" s="36"/>
      <c r="ABW190" s="36"/>
      <c r="ABX190" s="36"/>
      <c r="ABY190" s="36"/>
      <c r="ABZ190" s="36"/>
      <c r="ACA190" s="36"/>
      <c r="ACB190" s="36"/>
      <c r="ACC190" s="36"/>
      <c r="ACD190" s="36"/>
      <c r="ACE190" s="36"/>
      <c r="ACF190" s="36"/>
      <c r="ACG190" s="36"/>
      <c r="ACH190" s="36"/>
      <c r="ACI190" s="36"/>
      <c r="ACJ190" s="36"/>
      <c r="ACK190" s="36"/>
      <c r="ACL190" s="36"/>
      <c r="ACM190" s="36"/>
      <c r="ACN190" s="36"/>
      <c r="ACO190" s="36"/>
      <c r="ACP190" s="36"/>
      <c r="ACQ190" s="36"/>
      <c r="ACR190" s="36"/>
      <c r="ACS190" s="36"/>
      <c r="ACT190" s="36"/>
      <c r="ACU190" s="36"/>
      <c r="ACV190" s="36"/>
      <c r="ACW190" s="36"/>
      <c r="ACX190" s="36"/>
      <c r="ACY190" s="36"/>
      <c r="ACZ190" s="36"/>
      <c r="ADA190" s="36"/>
      <c r="ADB190" s="36"/>
      <c r="ADC190" s="36"/>
      <c r="ADD190" s="36"/>
      <c r="ADE190" s="36"/>
      <c r="ADF190" s="36"/>
      <c r="ADG190" s="36"/>
      <c r="ADH190" s="36"/>
      <c r="ADI190" s="36"/>
      <c r="ADJ190" s="36"/>
      <c r="ADK190" s="36"/>
      <c r="ADL190" s="36"/>
      <c r="ADM190" s="36"/>
      <c r="ADN190" s="36"/>
      <c r="ADO190" s="36"/>
      <c r="ADP190" s="36"/>
      <c r="ADQ190" s="36"/>
      <c r="ADR190" s="36"/>
      <c r="ADS190" s="36"/>
      <c r="ADT190" s="36"/>
      <c r="ADU190" s="36"/>
      <c r="ADV190" s="36"/>
      <c r="ADW190" s="36"/>
      <c r="ADX190" s="36"/>
      <c r="ADY190" s="36"/>
      <c r="ADZ190" s="36"/>
      <c r="AEA190" s="36"/>
      <c r="AEB190" s="36"/>
      <c r="AEC190" s="36"/>
      <c r="AED190" s="36"/>
      <c r="AEE190" s="36"/>
      <c r="AEF190" s="36"/>
      <c r="AEG190" s="36"/>
      <c r="AEH190" s="36"/>
      <c r="AEI190" s="36"/>
      <c r="AEJ190" s="36"/>
      <c r="AEK190" s="36"/>
      <c r="AEL190" s="36"/>
      <c r="AEM190" s="36"/>
      <c r="AEN190" s="36"/>
      <c r="AEO190" s="36"/>
      <c r="AEP190" s="36"/>
      <c r="AEQ190" s="36"/>
      <c r="AER190" s="36"/>
      <c r="AES190" s="36"/>
      <c r="AET190" s="36"/>
      <c r="AEU190" s="36"/>
      <c r="AEV190" s="36"/>
      <c r="AEW190" s="36"/>
      <c r="AEX190" s="36"/>
      <c r="AEY190" s="36"/>
      <c r="AEZ190" s="36"/>
      <c r="AFA190" s="36"/>
      <c r="AFB190" s="36"/>
      <c r="AFC190" s="36"/>
      <c r="AFD190" s="36"/>
      <c r="AFE190" s="36"/>
      <c r="AFF190" s="36"/>
      <c r="AFG190" s="36"/>
      <c r="AFH190" s="36"/>
      <c r="AFI190" s="36"/>
      <c r="AFJ190" s="36"/>
      <c r="AFK190" s="36"/>
      <c r="AFL190" s="36"/>
      <c r="AFM190" s="36"/>
      <c r="AFN190" s="36"/>
      <c r="AFO190" s="36"/>
      <c r="AFP190" s="36"/>
      <c r="AFQ190" s="36"/>
      <c r="AFR190" s="36"/>
      <c r="AFS190" s="36"/>
      <c r="AFT190" s="36"/>
      <c r="AFU190" s="36"/>
      <c r="AFV190" s="36"/>
      <c r="AFW190" s="36"/>
      <c r="AFX190" s="36"/>
      <c r="AFY190" s="36"/>
      <c r="AFZ190" s="36"/>
      <c r="AGA190" s="36"/>
      <c r="AGB190" s="36"/>
      <c r="AGC190" s="36"/>
      <c r="AGD190" s="36"/>
      <c r="AGE190" s="36"/>
      <c r="AGF190" s="36"/>
      <c r="AGG190" s="36"/>
      <c r="AGH190" s="36"/>
      <c r="AGI190" s="36"/>
      <c r="AGJ190" s="36"/>
      <c r="AGK190" s="36"/>
      <c r="AGL190" s="36"/>
      <c r="AGM190" s="36"/>
      <c r="AGN190" s="36"/>
      <c r="AGO190" s="36"/>
      <c r="AGP190" s="36"/>
      <c r="AGQ190" s="36"/>
      <c r="AGR190" s="36"/>
      <c r="AGS190" s="36"/>
      <c r="AGT190" s="36"/>
      <c r="AGU190" s="36"/>
      <c r="AGV190" s="36"/>
      <c r="AGW190" s="36"/>
      <c r="AGX190" s="36"/>
      <c r="AGY190" s="36"/>
      <c r="AGZ190" s="36"/>
      <c r="AHA190" s="36"/>
      <c r="AHB190" s="36"/>
      <c r="AHC190" s="36"/>
      <c r="AHD190" s="36"/>
      <c r="AHE190" s="36"/>
      <c r="AHF190" s="36"/>
      <c r="AHG190" s="36"/>
      <c r="AHH190" s="36"/>
      <c r="AHI190" s="36"/>
      <c r="AHJ190" s="36"/>
      <c r="AHK190" s="36"/>
      <c r="AHL190" s="36"/>
      <c r="AHM190" s="36"/>
      <c r="AHN190" s="36"/>
      <c r="AHO190" s="36"/>
      <c r="AHP190" s="36"/>
      <c r="AHQ190" s="36"/>
      <c r="AHR190" s="36"/>
      <c r="AHS190" s="36"/>
      <c r="AHT190" s="36"/>
      <c r="AHU190" s="36"/>
      <c r="AHV190" s="36"/>
      <c r="AHW190" s="36"/>
      <c r="AHX190" s="36"/>
      <c r="AHY190" s="36"/>
      <c r="AHZ190" s="36"/>
      <c r="AIA190" s="36"/>
      <c r="AIB190" s="36"/>
      <c r="AIC190" s="36"/>
      <c r="AID190" s="36"/>
      <c r="AIE190" s="36"/>
      <c r="AIF190" s="36"/>
      <c r="AIG190" s="36"/>
      <c r="AIH190" s="36"/>
      <c r="AII190" s="36"/>
      <c r="AIJ190" s="36"/>
      <c r="AIK190" s="36"/>
      <c r="AIL190" s="36"/>
      <c r="AIM190" s="36"/>
      <c r="AIN190" s="36"/>
      <c r="AIO190" s="36"/>
      <c r="AIP190" s="36"/>
      <c r="AIQ190" s="36"/>
      <c r="AIR190" s="36"/>
      <c r="AIS190" s="36"/>
      <c r="AIT190" s="36"/>
      <c r="AIU190" s="36"/>
      <c r="AIV190" s="36"/>
      <c r="AIW190" s="36"/>
      <c r="AIX190" s="36"/>
      <c r="AIY190" s="36"/>
      <c r="AIZ190" s="36"/>
      <c r="AJA190" s="36"/>
      <c r="AJB190" s="36"/>
      <c r="AJC190" s="36"/>
      <c r="AJD190" s="36"/>
      <c r="AJE190" s="36"/>
      <c r="AJF190" s="36"/>
      <c r="AJG190" s="36"/>
      <c r="AJH190" s="36"/>
      <c r="AJI190" s="36"/>
      <c r="AJJ190" s="36"/>
      <c r="AJK190" s="36"/>
      <c r="AJL190" s="36"/>
      <c r="AJM190" s="36"/>
      <c r="AJN190" s="36"/>
      <c r="AJO190" s="36"/>
      <c r="AJP190" s="36"/>
      <c r="AJQ190" s="36"/>
      <c r="AJR190" s="36"/>
      <c r="AJS190" s="36"/>
      <c r="AJT190" s="36"/>
      <c r="AJU190" s="36"/>
      <c r="AJV190" s="36"/>
      <c r="AJW190" s="36"/>
      <c r="AJX190" s="36"/>
      <c r="AJY190" s="36"/>
      <c r="AJZ190" s="36"/>
      <c r="AKA190" s="36"/>
      <c r="AKB190" s="36"/>
      <c r="AKC190" s="36"/>
      <c r="AKD190" s="36"/>
      <c r="AKE190" s="36"/>
      <c r="AKF190" s="36"/>
      <c r="AKG190" s="36"/>
      <c r="AKH190" s="36"/>
      <c r="AKI190" s="36"/>
      <c r="AKJ190" s="36"/>
      <c r="AKK190" s="36"/>
      <c r="AKL190" s="36"/>
      <c r="AKM190" s="36"/>
      <c r="AKN190" s="36"/>
      <c r="AKO190" s="36"/>
      <c r="AKP190" s="36"/>
      <c r="AKQ190" s="36"/>
      <c r="AKR190" s="36"/>
      <c r="AKS190" s="36"/>
      <c r="AKT190" s="36"/>
      <c r="AKU190" s="36"/>
      <c r="AKV190" s="36"/>
      <c r="AKW190" s="36"/>
      <c r="AKX190" s="36"/>
      <c r="AKY190" s="36"/>
      <c r="AKZ190" s="36"/>
      <c r="ALA190" s="36"/>
      <c r="ALB190" s="36"/>
      <c r="ALC190" s="36"/>
      <c r="ALD190" s="36"/>
      <c r="ALE190" s="36"/>
      <c r="ALF190" s="36"/>
      <c r="ALG190" s="36"/>
      <c r="ALH190" s="36"/>
      <c r="ALI190" s="36"/>
      <c r="ALJ190" s="36"/>
      <c r="ALK190" s="36"/>
      <c r="ALL190" s="36"/>
      <c r="ALM190" s="36"/>
      <c r="ALN190" s="36"/>
      <c r="ALO190" s="36"/>
      <c r="ALP190" s="36"/>
      <c r="ALQ190" s="36"/>
      <c r="ALR190" s="36"/>
      <c r="ALS190" s="36"/>
      <c r="ALT190" s="36"/>
      <c r="ALU190" s="36"/>
      <c r="ALV190" s="36"/>
      <c r="ALW190" s="36"/>
      <c r="ALX190" s="36"/>
      <c r="ALY190" s="36"/>
      <c r="ALZ190" s="36"/>
      <c r="AMA190" s="36"/>
      <c r="AMB190" s="36"/>
      <c r="AMC190" s="36"/>
      <c r="AMD190" s="36"/>
      <c r="AME190" s="36"/>
      <c r="AMF190" s="36"/>
      <c r="AMG190" s="36"/>
      <c r="AMH190" s="36"/>
      <c r="AMI190" s="36"/>
      <c r="AMJ190" s="36"/>
      <c r="AMK190" s="36"/>
      <c r="AML190" s="36"/>
      <c r="AMM190" s="36"/>
    </row>
    <row r="191" spans="1:1027" s="51" customFormat="1" ht="12.75" hidden="1" customHeight="1">
      <c r="A191" s="349"/>
      <c r="B191" s="414"/>
      <c r="C191" s="321"/>
      <c r="D191" s="37" t="s">
        <v>15</v>
      </c>
      <c r="E191" s="37" t="s">
        <v>13</v>
      </c>
      <c r="F191" s="38" t="s">
        <v>325</v>
      </c>
      <c r="G191" s="38"/>
      <c r="H191" s="256"/>
      <c r="I191" s="33" t="s">
        <v>216</v>
      </c>
      <c r="J191" s="34" t="s">
        <v>40</v>
      </c>
      <c r="K191" s="35" t="s">
        <v>73</v>
      </c>
      <c r="L191" s="34" t="s">
        <v>159</v>
      </c>
      <c r="M191" s="174"/>
      <c r="N191" s="223"/>
      <c r="O191" s="189"/>
      <c r="P191" s="75"/>
      <c r="Q191" s="75"/>
      <c r="R191" s="75"/>
      <c r="S191" s="75"/>
      <c r="T191" s="75"/>
      <c r="U191" s="75"/>
      <c r="V191" s="75"/>
      <c r="W191" s="75"/>
      <c r="X191" s="75"/>
      <c r="Y191" s="75"/>
      <c r="Z191" s="75"/>
      <c r="AA191" s="75"/>
      <c r="AB191" s="75"/>
      <c r="AC191" s="75"/>
      <c r="AD191" s="75"/>
      <c r="AE191" s="75"/>
      <c r="AF191" s="75"/>
      <c r="AG191" s="75"/>
      <c r="AH191" s="75"/>
      <c r="AI191" s="75"/>
      <c r="AJ191" s="75"/>
      <c r="AK191" s="75"/>
      <c r="AL191" s="75"/>
      <c r="AM191" s="75"/>
      <c r="AN191" s="75"/>
      <c r="AO191" s="75"/>
      <c r="AP191" s="75"/>
      <c r="AQ191" s="75"/>
      <c r="AR191" s="75"/>
      <c r="AS191" s="75"/>
      <c r="AT191" s="75"/>
      <c r="AU191" s="75"/>
      <c r="AV191" s="75"/>
      <c r="AW191" s="75"/>
      <c r="AX191" s="75"/>
      <c r="AY191" s="75"/>
      <c r="AZ191" s="75"/>
      <c r="BA191" s="75"/>
      <c r="BB191" s="34"/>
      <c r="BC191" s="34"/>
      <c r="BD191" s="34"/>
      <c r="BE191" s="34"/>
      <c r="BF191" s="34"/>
      <c r="BG191" s="34"/>
      <c r="BH191" s="34"/>
      <c r="BI191" s="34"/>
      <c r="BJ191" s="34"/>
      <c r="BK191" s="34"/>
      <c r="BL191" s="34"/>
      <c r="BM191" s="34"/>
      <c r="BN191" s="34"/>
      <c r="BO191" s="34"/>
      <c r="BP191" s="34"/>
      <c r="BQ191" s="34"/>
      <c r="BR191" s="34"/>
      <c r="BS191" s="34"/>
      <c r="BT191" s="34"/>
      <c r="BU191" s="34"/>
      <c r="BV191" s="34"/>
      <c r="BW191" s="34"/>
      <c r="BX191" s="157"/>
      <c r="BY191" s="157"/>
      <c r="BZ191" s="157"/>
      <c r="CA191" s="157"/>
      <c r="CB191" s="157"/>
      <c r="CC191" s="157"/>
      <c r="CD191" s="157"/>
      <c r="CE191" s="121"/>
      <c r="CF191" s="121"/>
      <c r="CG191" s="121"/>
      <c r="CH191" s="121"/>
      <c r="CI191" s="121"/>
      <c r="CJ191" s="121"/>
      <c r="CK191" s="121"/>
      <c r="CL191" s="121"/>
      <c r="CM191" s="121"/>
      <c r="CN191" s="121"/>
      <c r="CO191" s="121"/>
      <c r="CP191" s="121"/>
      <c r="CQ191" s="121"/>
      <c r="CR191" s="121"/>
      <c r="CS191" s="121"/>
      <c r="CT191" s="121"/>
      <c r="CU191" s="121"/>
      <c r="CV191" s="121"/>
      <c r="CW191" s="121"/>
      <c r="CX191" s="121"/>
      <c r="CY191" s="121"/>
      <c r="CZ191" s="121"/>
      <c r="DA191" s="121"/>
      <c r="DB191" s="121"/>
      <c r="DC191" s="121"/>
      <c r="DD191" s="121"/>
      <c r="DE191" s="121"/>
      <c r="DF191" s="121"/>
      <c r="DG191" s="121"/>
      <c r="DH191" s="121"/>
      <c r="DI191" s="121"/>
      <c r="DJ191" s="121"/>
      <c r="DK191" s="121"/>
      <c r="DL191" s="121"/>
      <c r="DM191" s="121"/>
      <c r="DN191" s="121"/>
      <c r="DO191" s="121"/>
      <c r="DP191" s="121"/>
      <c r="DQ191" s="121"/>
      <c r="DR191" s="121"/>
      <c r="DS191" s="121"/>
      <c r="DT191" s="121"/>
      <c r="DU191" s="121"/>
      <c r="DV191" s="121"/>
      <c r="DW191" s="121"/>
      <c r="DX191" s="121"/>
      <c r="DY191" s="121"/>
      <c r="DZ191" s="121"/>
      <c r="EA191" s="121"/>
      <c r="EB191" s="121"/>
      <c r="EC191" s="121"/>
      <c r="ED191" s="121"/>
      <c r="EE191" s="121"/>
      <c r="EF191" s="121"/>
      <c r="EG191" s="121"/>
      <c r="EH191" s="121"/>
      <c r="EI191" s="121"/>
      <c r="EJ191" s="121"/>
      <c r="EK191" s="121"/>
      <c r="EL191" s="121"/>
      <c r="EM191" s="121"/>
      <c r="EN191" s="121"/>
      <c r="EO191" s="121"/>
      <c r="EP191" s="121"/>
      <c r="EQ191" s="121"/>
      <c r="ER191" s="121"/>
      <c r="ES191" s="121"/>
      <c r="ET191" s="121"/>
      <c r="EU191" s="121"/>
      <c r="EV191" s="121"/>
      <c r="EW191" s="121"/>
      <c r="EX191" s="121"/>
      <c r="EY191" s="121"/>
      <c r="EZ191" s="121"/>
      <c r="FA191" s="121"/>
      <c r="FB191" s="121"/>
      <c r="FC191" s="121"/>
      <c r="FD191" s="121"/>
      <c r="FE191" s="121"/>
      <c r="FF191" s="121"/>
      <c r="FG191" s="121"/>
      <c r="FH191" s="121"/>
      <c r="FI191" s="121"/>
      <c r="FJ191" s="121"/>
      <c r="FK191" s="121"/>
      <c r="FL191" s="121"/>
      <c r="FM191" s="121"/>
      <c r="FN191" s="121"/>
      <c r="FO191" s="121"/>
      <c r="FP191" s="121"/>
      <c r="FQ191" s="121"/>
      <c r="FR191" s="121"/>
      <c r="FS191" s="121"/>
      <c r="FT191" s="121"/>
      <c r="FU191" s="121"/>
      <c r="FV191" s="121"/>
      <c r="FW191" s="121"/>
      <c r="FX191" s="121"/>
      <c r="FY191" s="121"/>
      <c r="FZ191" s="121"/>
      <c r="GA191" s="121"/>
      <c r="GB191" s="121"/>
      <c r="GC191" s="121"/>
      <c r="GD191" s="121"/>
      <c r="GE191" s="121"/>
      <c r="GF191" s="121"/>
      <c r="GG191" s="121"/>
      <c r="GH191" s="121"/>
      <c r="GI191" s="121"/>
      <c r="GJ191" s="121"/>
      <c r="GK191" s="121"/>
      <c r="GL191" s="121"/>
      <c r="GM191" s="121"/>
      <c r="GN191" s="121"/>
      <c r="GO191" s="121"/>
      <c r="GP191" s="121"/>
      <c r="GQ191" s="121"/>
      <c r="GR191" s="121"/>
      <c r="GS191" s="121"/>
      <c r="GT191" s="121"/>
      <c r="GU191" s="121"/>
      <c r="GV191" s="121"/>
      <c r="GW191" s="121"/>
      <c r="GX191" s="121"/>
      <c r="GY191" s="121"/>
      <c r="GZ191" s="121"/>
      <c r="HA191" s="121"/>
      <c r="HB191" s="121"/>
      <c r="HC191" s="121"/>
      <c r="HD191" s="121"/>
      <c r="HE191" s="121"/>
      <c r="HF191" s="121"/>
      <c r="HG191" s="121"/>
      <c r="HH191" s="121"/>
      <c r="HI191" s="121"/>
      <c r="HJ191" s="121"/>
      <c r="HK191" s="121"/>
      <c r="HL191" s="121"/>
      <c r="HM191" s="121"/>
      <c r="HN191" s="121"/>
      <c r="HO191" s="121"/>
      <c r="HP191" s="121"/>
      <c r="HQ191" s="121"/>
      <c r="HR191" s="121"/>
      <c r="HS191" s="121"/>
      <c r="HT191" s="121"/>
      <c r="HU191" s="121"/>
      <c r="HV191" s="121"/>
      <c r="HW191" s="121"/>
      <c r="HX191" s="121"/>
      <c r="HY191" s="121"/>
      <c r="HZ191" s="121"/>
      <c r="IA191" s="121"/>
      <c r="IB191" s="121"/>
      <c r="IC191" s="121"/>
      <c r="ID191" s="121"/>
      <c r="IE191" s="121"/>
      <c r="IF191" s="121"/>
      <c r="IG191" s="121"/>
      <c r="IH191" s="121"/>
      <c r="II191" s="121"/>
      <c r="IJ191" s="121"/>
      <c r="IK191" s="121"/>
      <c r="IL191" s="121"/>
      <c r="IM191" s="121"/>
      <c r="IN191" s="121"/>
      <c r="IO191" s="121"/>
      <c r="IP191" s="121"/>
      <c r="IQ191" s="121"/>
      <c r="IR191" s="121"/>
      <c r="IS191" s="121"/>
      <c r="IT191" s="121"/>
      <c r="IU191" s="121"/>
      <c r="IV191" s="121"/>
      <c r="IW191" s="121"/>
      <c r="IX191" s="121"/>
      <c r="IY191" s="121"/>
      <c r="IZ191" s="121"/>
      <c r="JA191" s="121"/>
      <c r="JB191" s="121"/>
      <c r="JC191" s="121"/>
      <c r="JD191" s="121"/>
      <c r="JE191" s="121"/>
      <c r="JF191" s="121"/>
      <c r="JG191" s="121"/>
      <c r="JH191" s="121"/>
      <c r="JI191" s="121"/>
      <c r="JJ191" s="121"/>
      <c r="JK191" s="121"/>
      <c r="JL191" s="121"/>
      <c r="JM191" s="121"/>
      <c r="JN191" s="121"/>
      <c r="JO191" s="121"/>
      <c r="JP191" s="121"/>
      <c r="JQ191" s="121"/>
      <c r="JR191" s="121"/>
      <c r="JS191" s="121"/>
      <c r="JT191" s="121"/>
      <c r="JU191" s="121"/>
      <c r="JV191" s="121"/>
      <c r="JW191" s="121"/>
      <c r="JX191" s="121"/>
      <c r="JY191" s="121"/>
      <c r="JZ191" s="121"/>
      <c r="KA191" s="121"/>
      <c r="KB191" s="121"/>
      <c r="KC191" s="121"/>
      <c r="KD191" s="121"/>
      <c r="KE191" s="121"/>
      <c r="KF191" s="121"/>
      <c r="KG191" s="121"/>
      <c r="KH191" s="121"/>
      <c r="KI191" s="121"/>
      <c r="KJ191" s="121"/>
      <c r="KK191" s="121"/>
      <c r="KL191" s="121"/>
      <c r="KM191" s="121"/>
      <c r="KN191" s="121"/>
      <c r="KO191" s="121"/>
      <c r="KP191" s="121"/>
      <c r="KQ191" s="121"/>
      <c r="KR191" s="121"/>
      <c r="KS191" s="121"/>
      <c r="KT191" s="121"/>
      <c r="KU191" s="121"/>
      <c r="KV191" s="121"/>
      <c r="KW191" s="121"/>
      <c r="KX191" s="121"/>
      <c r="KY191" s="121"/>
      <c r="KZ191" s="121"/>
      <c r="LA191" s="121"/>
      <c r="LB191" s="121"/>
      <c r="LC191" s="121"/>
      <c r="LD191" s="121"/>
      <c r="LE191" s="121"/>
      <c r="LF191" s="121"/>
      <c r="LG191" s="121"/>
      <c r="LH191" s="121"/>
      <c r="LI191" s="121"/>
      <c r="LJ191" s="121"/>
      <c r="LK191" s="121"/>
      <c r="LL191" s="121"/>
      <c r="LM191" s="121"/>
      <c r="LN191" s="121"/>
      <c r="LO191" s="121"/>
      <c r="LP191" s="121"/>
      <c r="LQ191" s="121"/>
      <c r="LR191" s="121"/>
      <c r="LS191" s="121"/>
      <c r="LT191" s="121"/>
      <c r="LU191" s="121"/>
      <c r="LV191" s="36"/>
      <c r="LW191" s="36"/>
      <c r="LX191" s="36"/>
      <c r="LY191" s="36"/>
      <c r="LZ191" s="36"/>
      <c r="MA191" s="36"/>
      <c r="MB191" s="36"/>
      <c r="MC191" s="36"/>
      <c r="MD191" s="36"/>
      <c r="ME191" s="36"/>
      <c r="MF191" s="36"/>
      <c r="MG191" s="36"/>
      <c r="MH191" s="36"/>
      <c r="MI191" s="36"/>
      <c r="MJ191" s="36"/>
      <c r="MK191" s="36"/>
      <c r="ML191" s="36"/>
      <c r="MM191" s="36"/>
      <c r="MN191" s="36"/>
      <c r="MO191" s="36"/>
      <c r="MP191" s="36"/>
      <c r="MQ191" s="36"/>
      <c r="MR191" s="36"/>
      <c r="MS191" s="36"/>
      <c r="MT191" s="36"/>
      <c r="MU191" s="36"/>
      <c r="MV191" s="36"/>
      <c r="MW191" s="36"/>
      <c r="MX191" s="36"/>
      <c r="MY191" s="36"/>
      <c r="MZ191" s="36"/>
      <c r="NA191" s="36"/>
      <c r="NB191" s="36"/>
      <c r="NC191" s="36"/>
      <c r="ND191" s="36"/>
      <c r="NE191" s="36"/>
      <c r="NF191" s="36"/>
      <c r="NG191" s="36"/>
      <c r="NH191" s="36"/>
      <c r="NI191" s="36"/>
      <c r="NJ191" s="36"/>
      <c r="NK191" s="36"/>
      <c r="NL191" s="36"/>
      <c r="NM191" s="36"/>
      <c r="NN191" s="36"/>
      <c r="NO191" s="36"/>
      <c r="NP191" s="36"/>
      <c r="NQ191" s="36"/>
      <c r="NR191" s="36"/>
      <c r="NS191" s="36"/>
      <c r="NT191" s="36"/>
      <c r="NU191" s="36"/>
      <c r="NV191" s="36"/>
      <c r="NW191" s="36"/>
      <c r="NX191" s="36"/>
      <c r="NY191" s="36"/>
      <c r="NZ191" s="36"/>
      <c r="OA191" s="36"/>
      <c r="OB191" s="36"/>
      <c r="OC191" s="36"/>
      <c r="OD191" s="36"/>
      <c r="OE191" s="36"/>
      <c r="OF191" s="36"/>
      <c r="OG191" s="36"/>
      <c r="OH191" s="36"/>
      <c r="OI191" s="36"/>
      <c r="OJ191" s="36"/>
      <c r="OK191" s="36"/>
      <c r="OL191" s="36"/>
      <c r="OM191" s="36"/>
      <c r="ON191" s="36"/>
      <c r="OO191" s="36"/>
      <c r="OP191" s="36"/>
      <c r="OQ191" s="36"/>
      <c r="OR191" s="36"/>
      <c r="OS191" s="36"/>
      <c r="OT191" s="36"/>
      <c r="OU191" s="36"/>
      <c r="OV191" s="36"/>
      <c r="OW191" s="36"/>
      <c r="OX191" s="36"/>
      <c r="OY191" s="36"/>
      <c r="OZ191" s="36"/>
      <c r="PA191" s="36"/>
      <c r="PB191" s="36"/>
      <c r="PC191" s="36"/>
      <c r="PD191" s="36"/>
      <c r="PE191" s="36"/>
      <c r="PF191" s="36"/>
      <c r="PG191" s="36"/>
      <c r="PH191" s="36"/>
      <c r="PI191" s="36"/>
      <c r="PJ191" s="36"/>
      <c r="PK191" s="36"/>
      <c r="PL191" s="36"/>
      <c r="PM191" s="36"/>
      <c r="PN191" s="36"/>
      <c r="PO191" s="36"/>
      <c r="PP191" s="36"/>
      <c r="PQ191" s="36"/>
      <c r="PR191" s="36"/>
      <c r="PS191" s="36"/>
      <c r="PT191" s="36"/>
      <c r="PU191" s="36"/>
      <c r="PV191" s="36"/>
      <c r="PW191" s="36"/>
      <c r="PX191" s="36"/>
      <c r="PY191" s="36"/>
      <c r="PZ191" s="36"/>
      <c r="QA191" s="36"/>
      <c r="QB191" s="36"/>
      <c r="QC191" s="36"/>
      <c r="QD191" s="36"/>
      <c r="QE191" s="36"/>
      <c r="QF191" s="36"/>
      <c r="QG191" s="36"/>
      <c r="QH191" s="36"/>
      <c r="QI191" s="36"/>
      <c r="QJ191" s="36"/>
      <c r="QK191" s="36"/>
      <c r="QL191" s="36"/>
      <c r="QM191" s="36"/>
      <c r="QN191" s="36"/>
      <c r="QO191" s="36"/>
      <c r="QP191" s="36"/>
      <c r="QQ191" s="36"/>
      <c r="QR191" s="36"/>
      <c r="QS191" s="36"/>
      <c r="QT191" s="36"/>
      <c r="QU191" s="36"/>
      <c r="QV191" s="36"/>
      <c r="QW191" s="36"/>
      <c r="QX191" s="36"/>
      <c r="QY191" s="36"/>
      <c r="QZ191" s="36"/>
      <c r="RA191" s="36"/>
      <c r="RB191" s="36"/>
      <c r="RC191" s="36"/>
      <c r="RD191" s="36"/>
      <c r="RE191" s="36"/>
      <c r="RF191" s="36"/>
      <c r="RG191" s="36"/>
      <c r="RH191" s="36"/>
      <c r="RI191" s="36"/>
      <c r="RJ191" s="36"/>
      <c r="RK191" s="36"/>
      <c r="RL191" s="36"/>
      <c r="RM191" s="36"/>
      <c r="RN191" s="36"/>
      <c r="RO191" s="36"/>
      <c r="RP191" s="36"/>
      <c r="RQ191" s="36"/>
      <c r="RR191" s="36"/>
      <c r="RS191" s="36"/>
      <c r="RT191" s="36"/>
      <c r="RU191" s="36"/>
      <c r="RV191" s="36"/>
      <c r="RW191" s="36"/>
      <c r="RX191" s="36"/>
      <c r="RY191" s="36"/>
      <c r="RZ191" s="36"/>
      <c r="SA191" s="36"/>
      <c r="SB191" s="36"/>
      <c r="SC191" s="36"/>
      <c r="SD191" s="36"/>
      <c r="SE191" s="36"/>
      <c r="SF191" s="36"/>
      <c r="SG191" s="36"/>
      <c r="SH191" s="36"/>
      <c r="SI191" s="36"/>
      <c r="SJ191" s="36"/>
      <c r="SK191" s="36"/>
      <c r="SL191" s="36"/>
      <c r="SM191" s="36"/>
      <c r="SN191" s="36"/>
      <c r="SO191" s="36"/>
      <c r="SP191" s="36"/>
      <c r="SQ191" s="36"/>
      <c r="SR191" s="36"/>
      <c r="SS191" s="36"/>
      <c r="ST191" s="36"/>
      <c r="SU191" s="36"/>
      <c r="SV191" s="36"/>
      <c r="SW191" s="36"/>
      <c r="SX191" s="36"/>
      <c r="SY191" s="36"/>
      <c r="SZ191" s="36"/>
      <c r="TA191" s="36"/>
      <c r="TB191" s="36"/>
      <c r="TC191" s="36"/>
      <c r="TD191" s="36"/>
      <c r="TE191" s="36"/>
      <c r="TF191" s="36"/>
      <c r="TG191" s="36"/>
      <c r="TH191" s="36"/>
      <c r="TI191" s="36"/>
      <c r="TJ191" s="36"/>
      <c r="TK191" s="36"/>
      <c r="TL191" s="36"/>
      <c r="TM191" s="36"/>
      <c r="TN191" s="36"/>
      <c r="TO191" s="36"/>
      <c r="TP191" s="36"/>
      <c r="TQ191" s="36"/>
      <c r="TR191" s="36"/>
      <c r="TS191" s="36"/>
      <c r="TT191" s="36"/>
      <c r="TU191" s="36"/>
      <c r="TV191" s="36"/>
      <c r="TW191" s="36"/>
      <c r="TX191" s="36"/>
      <c r="TY191" s="36"/>
      <c r="TZ191" s="36"/>
      <c r="UA191" s="36"/>
      <c r="UB191" s="36"/>
      <c r="UC191" s="36"/>
      <c r="UD191" s="36"/>
      <c r="UE191" s="36"/>
      <c r="UF191" s="36"/>
      <c r="UG191" s="36"/>
      <c r="UH191" s="36"/>
      <c r="UI191" s="36"/>
      <c r="UJ191" s="36"/>
      <c r="UK191" s="36"/>
      <c r="UL191" s="36"/>
      <c r="UM191" s="36"/>
      <c r="UN191" s="36"/>
      <c r="UO191" s="36"/>
      <c r="UP191" s="36"/>
      <c r="UQ191" s="36"/>
      <c r="UR191" s="36"/>
      <c r="US191" s="36"/>
      <c r="UT191" s="36"/>
      <c r="UU191" s="36"/>
      <c r="UV191" s="36"/>
      <c r="UW191" s="36"/>
      <c r="UX191" s="36"/>
      <c r="UY191" s="36"/>
      <c r="UZ191" s="36"/>
      <c r="VA191" s="36"/>
      <c r="VB191" s="36"/>
      <c r="VC191" s="36"/>
      <c r="VD191" s="36"/>
      <c r="VE191" s="36"/>
      <c r="VF191" s="36"/>
      <c r="VG191" s="36"/>
      <c r="VH191" s="36"/>
      <c r="VI191" s="36"/>
      <c r="VJ191" s="36"/>
      <c r="VK191" s="36"/>
      <c r="VL191" s="36"/>
      <c r="VM191" s="36"/>
      <c r="VN191" s="36"/>
      <c r="VO191" s="36"/>
      <c r="VP191" s="36"/>
      <c r="VQ191" s="36"/>
      <c r="VR191" s="36"/>
      <c r="VS191" s="36"/>
      <c r="VT191" s="36"/>
      <c r="VU191" s="36"/>
      <c r="VV191" s="36"/>
      <c r="VW191" s="36"/>
      <c r="VX191" s="36"/>
      <c r="VY191" s="36"/>
      <c r="VZ191" s="36"/>
      <c r="WA191" s="36"/>
      <c r="WB191" s="36"/>
      <c r="WC191" s="36"/>
      <c r="WD191" s="36"/>
      <c r="WE191" s="36"/>
      <c r="WF191" s="36"/>
      <c r="WG191" s="36"/>
      <c r="WH191" s="36"/>
      <c r="WI191" s="36"/>
      <c r="WJ191" s="36"/>
      <c r="WK191" s="36"/>
      <c r="WL191" s="36"/>
      <c r="WM191" s="36"/>
      <c r="WN191" s="36"/>
      <c r="WO191" s="36"/>
      <c r="WP191" s="36"/>
      <c r="WQ191" s="36"/>
      <c r="WR191" s="36"/>
      <c r="WS191" s="36"/>
      <c r="WT191" s="36"/>
      <c r="WU191" s="36"/>
      <c r="WV191" s="36"/>
      <c r="WW191" s="36"/>
      <c r="WX191" s="36"/>
      <c r="WY191" s="36"/>
      <c r="WZ191" s="36"/>
      <c r="XA191" s="36"/>
      <c r="XB191" s="36"/>
      <c r="XC191" s="36"/>
      <c r="XD191" s="36"/>
      <c r="XE191" s="36"/>
      <c r="XF191" s="36"/>
      <c r="XG191" s="36"/>
      <c r="XH191" s="36"/>
      <c r="XI191" s="36"/>
      <c r="XJ191" s="36"/>
      <c r="XK191" s="36"/>
      <c r="XL191" s="36"/>
      <c r="XM191" s="36"/>
      <c r="XN191" s="36"/>
      <c r="XO191" s="36"/>
      <c r="XP191" s="36"/>
      <c r="XQ191" s="36"/>
      <c r="XR191" s="36"/>
      <c r="XS191" s="36"/>
      <c r="XT191" s="36"/>
      <c r="XU191" s="36"/>
      <c r="XV191" s="36"/>
      <c r="XW191" s="36"/>
      <c r="XX191" s="36"/>
      <c r="XY191" s="36"/>
      <c r="XZ191" s="36"/>
      <c r="YA191" s="36"/>
      <c r="YB191" s="36"/>
      <c r="YC191" s="36"/>
      <c r="YD191" s="36"/>
      <c r="YE191" s="36"/>
      <c r="YF191" s="36"/>
      <c r="YG191" s="36"/>
      <c r="YH191" s="36"/>
      <c r="YI191" s="36"/>
      <c r="YJ191" s="36"/>
      <c r="YK191" s="36"/>
      <c r="YL191" s="36"/>
      <c r="YM191" s="36"/>
      <c r="YN191" s="36"/>
      <c r="YO191" s="36"/>
      <c r="YP191" s="36"/>
      <c r="YQ191" s="36"/>
      <c r="YR191" s="36"/>
      <c r="YS191" s="36"/>
      <c r="YT191" s="36"/>
      <c r="YU191" s="36"/>
      <c r="YV191" s="36"/>
      <c r="YW191" s="36"/>
      <c r="YX191" s="36"/>
      <c r="YY191" s="36"/>
      <c r="YZ191" s="36"/>
      <c r="ZA191" s="36"/>
      <c r="ZB191" s="36"/>
      <c r="ZC191" s="36"/>
      <c r="ZD191" s="36"/>
      <c r="ZE191" s="36"/>
      <c r="ZF191" s="36"/>
      <c r="ZG191" s="36"/>
      <c r="ZH191" s="36"/>
      <c r="ZI191" s="36"/>
      <c r="ZJ191" s="36"/>
      <c r="ZK191" s="36"/>
      <c r="ZL191" s="36"/>
      <c r="ZM191" s="36"/>
      <c r="ZN191" s="36"/>
      <c r="ZO191" s="36"/>
      <c r="ZP191" s="36"/>
      <c r="ZQ191" s="36"/>
      <c r="ZR191" s="36"/>
      <c r="ZS191" s="36"/>
      <c r="ZT191" s="36"/>
      <c r="ZU191" s="36"/>
      <c r="ZV191" s="36"/>
      <c r="ZW191" s="36"/>
      <c r="ZX191" s="36"/>
      <c r="ZY191" s="36"/>
      <c r="ZZ191" s="36"/>
      <c r="AAA191" s="36"/>
      <c r="AAB191" s="36"/>
      <c r="AAC191" s="36"/>
      <c r="AAD191" s="36"/>
      <c r="AAE191" s="36"/>
      <c r="AAF191" s="36"/>
      <c r="AAG191" s="36"/>
      <c r="AAH191" s="36"/>
      <c r="AAI191" s="36"/>
      <c r="AAJ191" s="36"/>
      <c r="AAK191" s="36"/>
      <c r="AAL191" s="36"/>
      <c r="AAM191" s="36"/>
      <c r="AAN191" s="36"/>
      <c r="AAO191" s="36"/>
      <c r="AAP191" s="36"/>
      <c r="AAQ191" s="36"/>
      <c r="AAR191" s="36"/>
      <c r="AAS191" s="36"/>
      <c r="AAT191" s="36"/>
      <c r="AAU191" s="36"/>
      <c r="AAV191" s="36"/>
      <c r="AAW191" s="36"/>
      <c r="AAX191" s="36"/>
      <c r="AAY191" s="36"/>
      <c r="AAZ191" s="36"/>
      <c r="ABA191" s="36"/>
      <c r="ABB191" s="36"/>
      <c r="ABC191" s="36"/>
      <c r="ABD191" s="36"/>
      <c r="ABE191" s="36"/>
      <c r="ABF191" s="36"/>
      <c r="ABG191" s="36"/>
      <c r="ABH191" s="36"/>
      <c r="ABI191" s="36"/>
      <c r="ABJ191" s="36"/>
      <c r="ABK191" s="36"/>
      <c r="ABL191" s="36"/>
      <c r="ABM191" s="36"/>
      <c r="ABN191" s="36"/>
      <c r="ABO191" s="36"/>
      <c r="ABP191" s="36"/>
      <c r="ABQ191" s="36"/>
      <c r="ABR191" s="36"/>
      <c r="ABS191" s="36"/>
      <c r="ABT191" s="36"/>
      <c r="ABU191" s="36"/>
      <c r="ABV191" s="36"/>
      <c r="ABW191" s="36"/>
      <c r="ABX191" s="36"/>
      <c r="ABY191" s="36"/>
      <c r="ABZ191" s="36"/>
      <c r="ACA191" s="36"/>
      <c r="ACB191" s="36"/>
      <c r="ACC191" s="36"/>
      <c r="ACD191" s="36"/>
      <c r="ACE191" s="36"/>
      <c r="ACF191" s="36"/>
      <c r="ACG191" s="36"/>
      <c r="ACH191" s="36"/>
      <c r="ACI191" s="36"/>
      <c r="ACJ191" s="36"/>
      <c r="ACK191" s="36"/>
      <c r="ACL191" s="36"/>
      <c r="ACM191" s="36"/>
      <c r="ACN191" s="36"/>
      <c r="ACO191" s="36"/>
      <c r="ACP191" s="36"/>
      <c r="ACQ191" s="36"/>
      <c r="ACR191" s="36"/>
      <c r="ACS191" s="36"/>
      <c r="ACT191" s="36"/>
      <c r="ACU191" s="36"/>
      <c r="ACV191" s="36"/>
      <c r="ACW191" s="36"/>
      <c r="ACX191" s="36"/>
      <c r="ACY191" s="36"/>
      <c r="ACZ191" s="36"/>
      <c r="ADA191" s="36"/>
      <c r="ADB191" s="36"/>
      <c r="ADC191" s="36"/>
      <c r="ADD191" s="36"/>
      <c r="ADE191" s="36"/>
      <c r="ADF191" s="36"/>
      <c r="ADG191" s="36"/>
      <c r="ADH191" s="36"/>
      <c r="ADI191" s="36"/>
      <c r="ADJ191" s="36"/>
      <c r="ADK191" s="36"/>
      <c r="ADL191" s="36"/>
      <c r="ADM191" s="36"/>
      <c r="ADN191" s="36"/>
      <c r="ADO191" s="36"/>
      <c r="ADP191" s="36"/>
      <c r="ADQ191" s="36"/>
      <c r="ADR191" s="36"/>
      <c r="ADS191" s="36"/>
      <c r="ADT191" s="36"/>
      <c r="ADU191" s="36"/>
      <c r="ADV191" s="36"/>
      <c r="ADW191" s="36"/>
      <c r="ADX191" s="36"/>
      <c r="ADY191" s="36"/>
      <c r="ADZ191" s="36"/>
      <c r="AEA191" s="36"/>
      <c r="AEB191" s="36"/>
      <c r="AEC191" s="36"/>
      <c r="AED191" s="36"/>
      <c r="AEE191" s="36"/>
      <c r="AEF191" s="36"/>
      <c r="AEG191" s="36"/>
      <c r="AEH191" s="36"/>
      <c r="AEI191" s="36"/>
      <c r="AEJ191" s="36"/>
      <c r="AEK191" s="36"/>
      <c r="AEL191" s="36"/>
      <c r="AEM191" s="36"/>
      <c r="AEN191" s="36"/>
      <c r="AEO191" s="36"/>
      <c r="AEP191" s="36"/>
      <c r="AEQ191" s="36"/>
      <c r="AER191" s="36"/>
      <c r="AES191" s="36"/>
      <c r="AET191" s="36"/>
      <c r="AEU191" s="36"/>
      <c r="AEV191" s="36"/>
      <c r="AEW191" s="36"/>
      <c r="AEX191" s="36"/>
      <c r="AEY191" s="36"/>
      <c r="AEZ191" s="36"/>
      <c r="AFA191" s="36"/>
      <c r="AFB191" s="36"/>
      <c r="AFC191" s="36"/>
      <c r="AFD191" s="36"/>
      <c r="AFE191" s="36"/>
      <c r="AFF191" s="36"/>
      <c r="AFG191" s="36"/>
      <c r="AFH191" s="36"/>
      <c r="AFI191" s="36"/>
      <c r="AFJ191" s="36"/>
      <c r="AFK191" s="36"/>
      <c r="AFL191" s="36"/>
      <c r="AFM191" s="36"/>
      <c r="AFN191" s="36"/>
      <c r="AFO191" s="36"/>
      <c r="AFP191" s="36"/>
      <c r="AFQ191" s="36"/>
      <c r="AFR191" s="36"/>
      <c r="AFS191" s="36"/>
      <c r="AFT191" s="36"/>
      <c r="AFU191" s="36"/>
      <c r="AFV191" s="36"/>
      <c r="AFW191" s="36"/>
      <c r="AFX191" s="36"/>
      <c r="AFY191" s="36"/>
      <c r="AFZ191" s="36"/>
      <c r="AGA191" s="36"/>
      <c r="AGB191" s="36"/>
      <c r="AGC191" s="36"/>
      <c r="AGD191" s="36"/>
      <c r="AGE191" s="36"/>
      <c r="AGF191" s="36"/>
      <c r="AGG191" s="36"/>
      <c r="AGH191" s="36"/>
      <c r="AGI191" s="36"/>
      <c r="AGJ191" s="36"/>
      <c r="AGK191" s="36"/>
      <c r="AGL191" s="36"/>
      <c r="AGM191" s="36"/>
      <c r="AGN191" s="36"/>
      <c r="AGO191" s="36"/>
      <c r="AGP191" s="36"/>
      <c r="AGQ191" s="36"/>
      <c r="AGR191" s="36"/>
      <c r="AGS191" s="36"/>
      <c r="AGT191" s="36"/>
      <c r="AGU191" s="36"/>
      <c r="AGV191" s="36"/>
      <c r="AGW191" s="36"/>
      <c r="AGX191" s="36"/>
      <c r="AGY191" s="36"/>
      <c r="AGZ191" s="36"/>
      <c r="AHA191" s="36"/>
      <c r="AHB191" s="36"/>
      <c r="AHC191" s="36"/>
      <c r="AHD191" s="36"/>
      <c r="AHE191" s="36"/>
      <c r="AHF191" s="36"/>
      <c r="AHG191" s="36"/>
      <c r="AHH191" s="36"/>
      <c r="AHI191" s="36"/>
      <c r="AHJ191" s="36"/>
      <c r="AHK191" s="36"/>
      <c r="AHL191" s="36"/>
      <c r="AHM191" s="36"/>
      <c r="AHN191" s="36"/>
      <c r="AHO191" s="36"/>
      <c r="AHP191" s="36"/>
      <c r="AHQ191" s="36"/>
      <c r="AHR191" s="36"/>
      <c r="AHS191" s="36"/>
      <c r="AHT191" s="36"/>
      <c r="AHU191" s="36"/>
      <c r="AHV191" s="36"/>
      <c r="AHW191" s="36"/>
      <c r="AHX191" s="36"/>
      <c r="AHY191" s="36"/>
      <c r="AHZ191" s="36"/>
      <c r="AIA191" s="36"/>
      <c r="AIB191" s="36"/>
      <c r="AIC191" s="36"/>
      <c r="AID191" s="36"/>
      <c r="AIE191" s="36"/>
      <c r="AIF191" s="36"/>
      <c r="AIG191" s="36"/>
      <c r="AIH191" s="36"/>
      <c r="AII191" s="36"/>
      <c r="AIJ191" s="36"/>
      <c r="AIK191" s="36"/>
      <c r="AIL191" s="36"/>
      <c r="AIM191" s="36"/>
      <c r="AIN191" s="36"/>
      <c r="AIO191" s="36"/>
      <c r="AIP191" s="36"/>
      <c r="AIQ191" s="36"/>
      <c r="AIR191" s="36"/>
      <c r="AIS191" s="36"/>
      <c r="AIT191" s="36"/>
      <c r="AIU191" s="36"/>
      <c r="AIV191" s="36"/>
      <c r="AIW191" s="36"/>
      <c r="AIX191" s="36"/>
      <c r="AIY191" s="36"/>
      <c r="AIZ191" s="36"/>
      <c r="AJA191" s="36"/>
      <c r="AJB191" s="36"/>
      <c r="AJC191" s="36"/>
      <c r="AJD191" s="36"/>
      <c r="AJE191" s="36"/>
      <c r="AJF191" s="36"/>
      <c r="AJG191" s="36"/>
      <c r="AJH191" s="36"/>
      <c r="AJI191" s="36"/>
      <c r="AJJ191" s="36"/>
      <c r="AJK191" s="36"/>
      <c r="AJL191" s="36"/>
      <c r="AJM191" s="36"/>
      <c r="AJN191" s="36"/>
      <c r="AJO191" s="36"/>
      <c r="AJP191" s="36"/>
      <c r="AJQ191" s="36"/>
      <c r="AJR191" s="36"/>
      <c r="AJS191" s="36"/>
      <c r="AJT191" s="36"/>
      <c r="AJU191" s="36"/>
      <c r="AJV191" s="36"/>
      <c r="AJW191" s="36"/>
      <c r="AJX191" s="36"/>
      <c r="AJY191" s="36"/>
      <c r="AJZ191" s="36"/>
      <c r="AKA191" s="36"/>
      <c r="AKB191" s="36"/>
      <c r="AKC191" s="36"/>
      <c r="AKD191" s="36"/>
      <c r="AKE191" s="36"/>
      <c r="AKF191" s="36"/>
      <c r="AKG191" s="36"/>
      <c r="AKH191" s="36"/>
      <c r="AKI191" s="36"/>
      <c r="AKJ191" s="36"/>
      <c r="AKK191" s="36"/>
      <c r="AKL191" s="36"/>
      <c r="AKM191" s="36"/>
      <c r="AKN191" s="36"/>
      <c r="AKO191" s="36"/>
      <c r="AKP191" s="36"/>
      <c r="AKQ191" s="36"/>
      <c r="AKR191" s="36"/>
      <c r="AKS191" s="36"/>
      <c r="AKT191" s="36"/>
      <c r="AKU191" s="36"/>
      <c r="AKV191" s="36"/>
      <c r="AKW191" s="36"/>
      <c r="AKX191" s="36"/>
      <c r="AKY191" s="36"/>
      <c r="AKZ191" s="36"/>
      <c r="ALA191" s="36"/>
      <c r="ALB191" s="36"/>
      <c r="ALC191" s="36"/>
      <c r="ALD191" s="36"/>
      <c r="ALE191" s="36"/>
      <c r="ALF191" s="36"/>
      <c r="ALG191" s="36"/>
      <c r="ALH191" s="36"/>
      <c r="ALI191" s="36"/>
      <c r="ALJ191" s="36"/>
      <c r="ALK191" s="36"/>
      <c r="ALL191" s="36"/>
      <c r="ALM191" s="36"/>
      <c r="ALN191" s="36"/>
      <c r="ALO191" s="36"/>
      <c r="ALP191" s="36"/>
      <c r="ALQ191" s="36"/>
      <c r="ALR191" s="36"/>
      <c r="ALS191" s="36"/>
      <c r="ALT191" s="36"/>
      <c r="ALU191" s="36"/>
      <c r="ALV191" s="36"/>
      <c r="ALW191" s="36"/>
      <c r="ALX191" s="36"/>
      <c r="ALY191" s="36"/>
      <c r="ALZ191" s="36"/>
      <c r="AMA191" s="36"/>
      <c r="AMB191" s="36"/>
      <c r="AMC191" s="36"/>
      <c r="AMD191" s="36"/>
      <c r="AME191" s="36"/>
      <c r="AMF191" s="36"/>
      <c r="AMG191" s="36"/>
      <c r="AMH191" s="36"/>
      <c r="AMI191" s="36"/>
      <c r="AMJ191" s="36"/>
      <c r="AMK191" s="36"/>
      <c r="AML191" s="36"/>
      <c r="AMM191" s="36"/>
    </row>
    <row r="192" spans="1:1027" s="53" customFormat="1" ht="15" customHeight="1">
      <c r="A192" s="349"/>
      <c r="B192" s="414"/>
      <c r="C192" s="40" t="s">
        <v>275</v>
      </c>
      <c r="D192" s="11" t="s">
        <v>48</v>
      </c>
      <c r="E192" s="11" t="s">
        <v>49</v>
      </c>
      <c r="F192" s="41" t="s">
        <v>325</v>
      </c>
      <c r="G192" s="252"/>
      <c r="H192" s="269"/>
      <c r="I192" s="60" t="s">
        <v>216</v>
      </c>
      <c r="J192" s="42" t="s">
        <v>40</v>
      </c>
      <c r="K192" s="42" t="s">
        <v>75</v>
      </c>
      <c r="L192" s="42" t="s">
        <v>159</v>
      </c>
      <c r="M192" s="172" t="s">
        <v>213</v>
      </c>
      <c r="N192" s="310" t="s">
        <v>376</v>
      </c>
      <c r="O192" s="194"/>
      <c r="P192" s="76"/>
      <c r="Q192" s="76"/>
      <c r="R192" s="76"/>
      <c r="S192" s="76"/>
      <c r="T192" s="76"/>
      <c r="U192" s="76"/>
      <c r="V192" s="76"/>
      <c r="W192" s="76"/>
      <c r="X192" s="76"/>
      <c r="Y192" s="76"/>
      <c r="Z192" s="76"/>
      <c r="AA192" s="76"/>
      <c r="AB192" s="76"/>
      <c r="AC192" s="76"/>
      <c r="AD192" s="76"/>
      <c r="AE192" s="76"/>
      <c r="AF192" s="76"/>
      <c r="AG192" s="76"/>
      <c r="AH192" s="76"/>
      <c r="AI192" s="71"/>
      <c r="AJ192" s="71"/>
      <c r="AK192" s="71"/>
      <c r="AL192" s="71"/>
      <c r="AM192" s="71"/>
      <c r="AN192" s="71">
        <v>1.3962872387915015</v>
      </c>
      <c r="AO192" s="71">
        <v>1.3756258842330664</v>
      </c>
      <c r="AP192" s="71">
        <v>1.3549645296746313</v>
      </c>
      <c r="AQ192" s="71">
        <v>1.334303175116196</v>
      </c>
      <c r="AR192" s="71">
        <v>1.3136418205577609</v>
      </c>
      <c r="AS192" s="71">
        <v>1.2929804659993258</v>
      </c>
      <c r="AT192" s="71">
        <v>1.2790871887117328</v>
      </c>
      <c r="AU192" s="71">
        <v>1.2651939114241397</v>
      </c>
      <c r="AV192" s="71">
        <v>1.2513006341365465</v>
      </c>
      <c r="AW192" s="71">
        <v>1.2374073568489534</v>
      </c>
      <c r="AX192" s="71">
        <v>1.2235140795613604</v>
      </c>
      <c r="AY192" s="71">
        <v>1.2096208022737673</v>
      </c>
      <c r="AZ192" s="71">
        <v>1.1957275249861743</v>
      </c>
      <c r="BA192" s="71">
        <v>1.1818342476985813</v>
      </c>
      <c r="BB192" s="71">
        <v>1.1679409704109882</v>
      </c>
      <c r="BC192" s="71">
        <v>1.1540476931233952</v>
      </c>
      <c r="BD192" s="71">
        <v>1.1537161974844479</v>
      </c>
      <c r="BE192" s="71">
        <v>1.1533847018455006</v>
      </c>
      <c r="BF192" s="71">
        <v>1.1530532062065533</v>
      </c>
      <c r="BG192" s="71">
        <v>1.152721710567606</v>
      </c>
      <c r="BH192" s="71">
        <v>1.1523902149286587</v>
      </c>
      <c r="BI192" s="71" t="s">
        <v>377</v>
      </c>
      <c r="BJ192" s="71" t="s">
        <v>377</v>
      </c>
      <c r="BK192" s="71" t="s">
        <v>377</v>
      </c>
      <c r="BL192" s="71" t="s">
        <v>377</v>
      </c>
      <c r="BM192" s="71" t="s">
        <v>377</v>
      </c>
      <c r="BN192" s="71" t="s">
        <v>377</v>
      </c>
      <c r="BO192" s="71" t="s">
        <v>377</v>
      </c>
      <c r="BP192" s="71" t="s">
        <v>377</v>
      </c>
      <c r="BQ192" s="71" t="s">
        <v>377</v>
      </c>
      <c r="BR192" s="71" t="s">
        <v>377</v>
      </c>
      <c r="BS192" s="71" t="s">
        <v>377</v>
      </c>
      <c r="BT192" s="71" t="s">
        <v>377</v>
      </c>
      <c r="BU192" s="71" t="s">
        <v>377</v>
      </c>
      <c r="BV192" s="71" t="s">
        <v>377</v>
      </c>
      <c r="BW192" s="71" t="s">
        <v>377</v>
      </c>
      <c r="BX192" s="157"/>
      <c r="BY192" s="157"/>
      <c r="BZ192" s="157"/>
      <c r="CA192" s="157"/>
      <c r="CB192" s="157"/>
      <c r="CC192" s="157"/>
      <c r="CD192" s="157"/>
      <c r="CE192" s="121"/>
      <c r="CF192" s="121"/>
      <c r="CG192" s="121"/>
      <c r="CH192" s="121"/>
      <c r="CI192" s="121"/>
      <c r="CJ192" s="121"/>
      <c r="CK192" s="121"/>
      <c r="CL192" s="121"/>
      <c r="CM192" s="121"/>
      <c r="CN192" s="121"/>
      <c r="CO192" s="121"/>
      <c r="CP192" s="121"/>
      <c r="CQ192" s="121"/>
      <c r="CR192" s="121"/>
      <c r="CS192" s="121"/>
      <c r="CT192" s="121"/>
      <c r="CU192" s="121"/>
      <c r="CV192" s="121"/>
      <c r="CW192" s="121"/>
      <c r="CX192" s="121"/>
      <c r="CY192" s="121"/>
      <c r="CZ192" s="121"/>
      <c r="DA192" s="121"/>
      <c r="DB192" s="121"/>
      <c r="DC192" s="121"/>
      <c r="DD192" s="121"/>
      <c r="DE192" s="121"/>
      <c r="DF192" s="121"/>
      <c r="DG192" s="121"/>
      <c r="DH192" s="121"/>
      <c r="DI192" s="121"/>
      <c r="DJ192" s="121"/>
      <c r="DK192" s="121"/>
      <c r="DL192" s="121"/>
      <c r="DM192" s="121"/>
      <c r="DN192" s="121"/>
      <c r="DO192" s="121"/>
      <c r="DP192" s="121"/>
      <c r="DQ192" s="121"/>
      <c r="DR192" s="121"/>
      <c r="DS192" s="121"/>
      <c r="DT192" s="121"/>
      <c r="DU192" s="121"/>
      <c r="DV192" s="121"/>
      <c r="DW192" s="121"/>
      <c r="DX192" s="121"/>
      <c r="DY192" s="121"/>
      <c r="DZ192" s="121"/>
      <c r="EA192" s="121"/>
      <c r="EB192" s="121"/>
      <c r="EC192" s="121"/>
      <c r="ED192" s="121"/>
      <c r="EE192" s="121"/>
      <c r="EF192" s="121"/>
      <c r="EG192" s="121"/>
      <c r="EH192" s="121"/>
      <c r="EI192" s="121"/>
      <c r="EJ192" s="121"/>
      <c r="EK192" s="121"/>
      <c r="EL192" s="121"/>
      <c r="EM192" s="121"/>
      <c r="EN192" s="121"/>
      <c r="EO192" s="121"/>
      <c r="EP192" s="121"/>
      <c r="EQ192" s="121"/>
      <c r="ER192" s="121"/>
      <c r="ES192" s="121"/>
      <c r="ET192" s="121"/>
      <c r="EU192" s="121"/>
      <c r="EV192" s="121"/>
      <c r="EW192" s="121"/>
      <c r="EX192" s="121"/>
      <c r="EY192" s="121"/>
      <c r="EZ192" s="121"/>
      <c r="FA192" s="121"/>
      <c r="FB192" s="121"/>
      <c r="FC192" s="121"/>
      <c r="FD192" s="121"/>
      <c r="FE192" s="121"/>
      <c r="FF192" s="121"/>
      <c r="FG192" s="121"/>
      <c r="FH192" s="121"/>
      <c r="FI192" s="121"/>
      <c r="FJ192" s="121"/>
      <c r="FK192" s="121"/>
      <c r="FL192" s="121"/>
      <c r="FM192" s="121"/>
      <c r="FN192" s="121"/>
      <c r="FO192" s="121"/>
      <c r="FP192" s="121"/>
      <c r="FQ192" s="121"/>
      <c r="FR192" s="121"/>
      <c r="FS192" s="121"/>
      <c r="FT192" s="121"/>
      <c r="FU192" s="121"/>
      <c r="FV192" s="121"/>
      <c r="FW192" s="121"/>
      <c r="FX192" s="121"/>
      <c r="FY192" s="121"/>
      <c r="FZ192" s="121"/>
      <c r="GA192" s="121"/>
      <c r="GB192" s="121"/>
      <c r="GC192" s="121"/>
      <c r="GD192" s="121"/>
      <c r="GE192" s="121"/>
      <c r="GF192" s="121"/>
      <c r="GG192" s="121"/>
      <c r="GH192" s="121"/>
      <c r="GI192" s="121"/>
      <c r="GJ192" s="121"/>
      <c r="GK192" s="121"/>
      <c r="GL192" s="121"/>
      <c r="GM192" s="121"/>
      <c r="GN192" s="121"/>
      <c r="GO192" s="121"/>
      <c r="GP192" s="121"/>
      <c r="GQ192" s="121"/>
      <c r="GR192" s="121"/>
      <c r="GS192" s="121"/>
      <c r="GT192" s="121"/>
      <c r="GU192" s="121"/>
      <c r="GV192" s="121"/>
      <c r="GW192" s="121"/>
      <c r="GX192" s="121"/>
      <c r="GY192" s="121"/>
      <c r="GZ192" s="121"/>
      <c r="HA192" s="121"/>
      <c r="HB192" s="121"/>
      <c r="HC192" s="121"/>
      <c r="HD192" s="121"/>
      <c r="HE192" s="121"/>
      <c r="HF192" s="121"/>
      <c r="HG192" s="121"/>
      <c r="HH192" s="121"/>
      <c r="HI192" s="121"/>
      <c r="HJ192" s="121"/>
      <c r="HK192" s="121"/>
      <c r="HL192" s="121"/>
      <c r="HM192" s="121"/>
      <c r="HN192" s="121"/>
      <c r="HO192" s="121"/>
      <c r="HP192" s="121"/>
      <c r="HQ192" s="121"/>
      <c r="HR192" s="121"/>
      <c r="HS192" s="121"/>
      <c r="HT192" s="121"/>
      <c r="HU192" s="121"/>
      <c r="HV192" s="121"/>
      <c r="HW192" s="121"/>
      <c r="HX192" s="121"/>
      <c r="HY192" s="121"/>
      <c r="HZ192" s="121"/>
      <c r="IA192" s="121"/>
      <c r="IB192" s="121"/>
      <c r="IC192" s="121"/>
      <c r="ID192" s="121"/>
      <c r="IE192" s="121"/>
      <c r="IF192" s="121"/>
      <c r="IG192" s="121"/>
      <c r="IH192" s="121"/>
      <c r="II192" s="121"/>
      <c r="IJ192" s="121"/>
      <c r="IK192" s="121"/>
      <c r="IL192" s="121"/>
      <c r="IM192" s="121"/>
      <c r="IN192" s="121"/>
      <c r="IO192" s="121"/>
      <c r="IP192" s="121"/>
      <c r="IQ192" s="121"/>
      <c r="IR192" s="121"/>
      <c r="IS192" s="121"/>
      <c r="IT192" s="121"/>
      <c r="IU192" s="121"/>
      <c r="IV192" s="121"/>
      <c r="IW192" s="121"/>
      <c r="IX192" s="121"/>
      <c r="IY192" s="121"/>
      <c r="IZ192" s="121"/>
      <c r="JA192" s="121"/>
      <c r="JB192" s="121"/>
      <c r="JC192" s="121"/>
      <c r="JD192" s="121"/>
      <c r="JE192" s="121"/>
      <c r="JF192" s="121"/>
      <c r="JG192" s="121"/>
      <c r="JH192" s="121"/>
      <c r="JI192" s="121"/>
      <c r="JJ192" s="121"/>
      <c r="JK192" s="121"/>
      <c r="JL192" s="121"/>
      <c r="JM192" s="121"/>
      <c r="JN192" s="121"/>
      <c r="JO192" s="121"/>
      <c r="JP192" s="121"/>
      <c r="JQ192" s="121"/>
      <c r="JR192" s="121"/>
      <c r="JS192" s="121"/>
      <c r="JT192" s="121"/>
      <c r="JU192" s="121"/>
      <c r="JV192" s="121"/>
      <c r="JW192" s="121"/>
      <c r="JX192" s="121"/>
      <c r="JY192" s="121"/>
      <c r="JZ192" s="121"/>
      <c r="KA192" s="121"/>
      <c r="KB192" s="121"/>
      <c r="KC192" s="121"/>
      <c r="KD192" s="121"/>
      <c r="KE192" s="121"/>
      <c r="KF192" s="121"/>
      <c r="KG192" s="121"/>
      <c r="KH192" s="121"/>
      <c r="KI192" s="121"/>
      <c r="KJ192" s="121"/>
      <c r="KK192" s="121"/>
      <c r="KL192" s="121"/>
      <c r="KM192" s="121"/>
      <c r="KN192" s="121"/>
      <c r="KO192" s="121"/>
      <c r="KP192" s="121"/>
      <c r="KQ192" s="121"/>
      <c r="KR192" s="121"/>
      <c r="KS192" s="121"/>
      <c r="KT192" s="121"/>
      <c r="KU192" s="121"/>
      <c r="KV192" s="121"/>
      <c r="KW192" s="121"/>
      <c r="KX192" s="121"/>
      <c r="KY192" s="121"/>
      <c r="KZ192" s="121"/>
      <c r="LA192" s="121"/>
      <c r="LB192" s="121"/>
      <c r="LC192" s="121"/>
      <c r="LD192" s="121"/>
      <c r="LE192" s="121"/>
      <c r="LF192" s="121"/>
      <c r="LG192" s="121"/>
      <c r="LH192" s="121"/>
      <c r="LI192" s="121"/>
      <c r="LJ192" s="121"/>
      <c r="LK192" s="121"/>
      <c r="LL192" s="121"/>
      <c r="LM192" s="121"/>
      <c r="LN192" s="121"/>
      <c r="LO192" s="121"/>
      <c r="LP192" s="121"/>
      <c r="LQ192" s="121"/>
      <c r="LR192" s="121"/>
      <c r="LS192" s="121"/>
      <c r="LT192" s="121"/>
      <c r="LU192" s="121"/>
      <c r="LV192" s="49"/>
      <c r="LW192" s="49"/>
      <c r="LX192" s="49"/>
      <c r="LY192" s="49"/>
      <c r="LZ192" s="49"/>
      <c r="MA192" s="49"/>
      <c r="MB192" s="49"/>
      <c r="MC192" s="49"/>
      <c r="MD192" s="49"/>
      <c r="ME192" s="49"/>
      <c r="MF192" s="49"/>
      <c r="MG192" s="49"/>
      <c r="MH192" s="49"/>
      <c r="MI192" s="49"/>
      <c r="MJ192" s="49"/>
      <c r="MK192" s="49"/>
      <c r="ML192" s="49"/>
      <c r="MM192" s="49"/>
      <c r="MN192" s="49"/>
      <c r="MO192" s="49"/>
      <c r="MP192" s="49"/>
      <c r="MQ192" s="49"/>
      <c r="MR192" s="49"/>
      <c r="MS192" s="49"/>
      <c r="MT192" s="49"/>
      <c r="MU192" s="49"/>
      <c r="MV192" s="49"/>
      <c r="MW192" s="49"/>
      <c r="MX192" s="49"/>
      <c r="MY192" s="49"/>
      <c r="MZ192" s="49"/>
      <c r="NA192" s="49"/>
      <c r="NB192" s="49"/>
      <c r="NC192" s="49"/>
      <c r="ND192" s="49"/>
      <c r="NE192" s="49"/>
      <c r="NF192" s="49"/>
      <c r="NG192" s="49"/>
      <c r="NH192" s="49"/>
      <c r="NI192" s="49"/>
      <c r="NJ192" s="49"/>
      <c r="NK192" s="49"/>
      <c r="NL192" s="49"/>
      <c r="NM192" s="49"/>
      <c r="NN192" s="49"/>
      <c r="NO192" s="49"/>
      <c r="NP192" s="49"/>
      <c r="NQ192" s="49"/>
      <c r="NR192" s="49"/>
      <c r="NS192" s="49"/>
      <c r="NT192" s="49"/>
      <c r="NU192" s="49"/>
      <c r="NV192" s="49"/>
      <c r="NW192" s="49"/>
      <c r="NX192" s="49"/>
      <c r="NY192" s="49"/>
      <c r="NZ192" s="49"/>
      <c r="OA192" s="49"/>
      <c r="OB192" s="49"/>
      <c r="OC192" s="49"/>
      <c r="OD192" s="49"/>
      <c r="OE192" s="49"/>
      <c r="OF192" s="49"/>
      <c r="OG192" s="49"/>
      <c r="OH192" s="49"/>
      <c r="OI192" s="49"/>
      <c r="OJ192" s="49"/>
      <c r="OK192" s="49"/>
      <c r="OL192" s="49"/>
      <c r="OM192" s="49"/>
      <c r="ON192" s="49"/>
      <c r="OO192" s="49"/>
      <c r="OP192" s="49"/>
      <c r="OQ192" s="49"/>
      <c r="OR192" s="49"/>
      <c r="OS192" s="49"/>
      <c r="OT192" s="49"/>
      <c r="OU192" s="49"/>
      <c r="OV192" s="49"/>
      <c r="OW192" s="49"/>
      <c r="OX192" s="49"/>
      <c r="OY192" s="49"/>
      <c r="OZ192" s="49"/>
      <c r="PA192" s="49"/>
      <c r="PB192" s="49"/>
      <c r="PC192" s="49"/>
      <c r="PD192" s="49"/>
      <c r="PE192" s="49"/>
      <c r="PF192" s="49"/>
      <c r="PG192" s="49"/>
      <c r="PH192" s="49"/>
      <c r="PI192" s="49"/>
      <c r="PJ192" s="49"/>
      <c r="PK192" s="49"/>
      <c r="PL192" s="49"/>
      <c r="PM192" s="49"/>
      <c r="PN192" s="49"/>
      <c r="PO192" s="49"/>
      <c r="PP192" s="49"/>
      <c r="PQ192" s="49"/>
      <c r="PR192" s="49"/>
      <c r="PS192" s="49"/>
      <c r="PT192" s="49"/>
      <c r="PU192" s="49"/>
      <c r="PV192" s="49"/>
      <c r="PW192" s="49"/>
      <c r="PX192" s="49"/>
      <c r="PY192" s="49"/>
      <c r="PZ192" s="49"/>
      <c r="QA192" s="49"/>
      <c r="QB192" s="49"/>
      <c r="QC192" s="49"/>
      <c r="QD192" s="49"/>
      <c r="QE192" s="49"/>
      <c r="QF192" s="49"/>
      <c r="QG192" s="49"/>
      <c r="QH192" s="49"/>
      <c r="QI192" s="49"/>
      <c r="QJ192" s="49"/>
      <c r="QK192" s="49"/>
      <c r="QL192" s="49"/>
      <c r="QM192" s="49"/>
      <c r="QN192" s="49"/>
      <c r="QO192" s="49"/>
      <c r="QP192" s="49"/>
      <c r="QQ192" s="49"/>
      <c r="QR192" s="49"/>
      <c r="QS192" s="49"/>
      <c r="QT192" s="49"/>
      <c r="QU192" s="49"/>
      <c r="QV192" s="49"/>
      <c r="QW192" s="49"/>
      <c r="QX192" s="49"/>
      <c r="QY192" s="49"/>
      <c r="QZ192" s="49"/>
      <c r="RA192" s="49"/>
      <c r="RB192" s="49"/>
      <c r="RC192" s="49"/>
      <c r="RD192" s="49"/>
      <c r="RE192" s="49"/>
      <c r="RF192" s="49"/>
      <c r="RG192" s="49"/>
      <c r="RH192" s="49"/>
      <c r="RI192" s="49"/>
      <c r="RJ192" s="49"/>
      <c r="RK192" s="49"/>
      <c r="RL192" s="49"/>
      <c r="RM192" s="49"/>
      <c r="RN192" s="49"/>
      <c r="RO192" s="49"/>
      <c r="RP192" s="49"/>
      <c r="RQ192" s="49"/>
      <c r="RR192" s="49"/>
      <c r="RS192" s="49"/>
      <c r="RT192" s="49"/>
      <c r="RU192" s="49"/>
      <c r="RV192" s="49"/>
      <c r="RW192" s="49"/>
      <c r="RX192" s="49"/>
      <c r="RY192" s="49"/>
      <c r="RZ192" s="49"/>
      <c r="SA192" s="49"/>
      <c r="SB192" s="49"/>
      <c r="SC192" s="49"/>
      <c r="SD192" s="49"/>
      <c r="SE192" s="49"/>
      <c r="SF192" s="49"/>
      <c r="SG192" s="49"/>
      <c r="SH192" s="49"/>
      <c r="SI192" s="49"/>
      <c r="SJ192" s="49"/>
      <c r="SK192" s="49"/>
      <c r="SL192" s="49"/>
      <c r="SM192" s="49"/>
      <c r="SN192" s="49"/>
      <c r="SO192" s="49"/>
      <c r="SP192" s="49"/>
      <c r="SQ192" s="49"/>
      <c r="SR192" s="49"/>
      <c r="SS192" s="49"/>
      <c r="ST192" s="49"/>
      <c r="SU192" s="49"/>
      <c r="SV192" s="49"/>
      <c r="SW192" s="49"/>
      <c r="SX192" s="49"/>
      <c r="SY192" s="49"/>
      <c r="SZ192" s="49"/>
      <c r="TA192" s="49"/>
      <c r="TB192" s="49"/>
      <c r="TC192" s="49"/>
      <c r="TD192" s="49"/>
      <c r="TE192" s="49"/>
      <c r="TF192" s="49"/>
      <c r="TG192" s="49"/>
      <c r="TH192" s="49"/>
      <c r="TI192" s="49"/>
      <c r="TJ192" s="49"/>
      <c r="TK192" s="49"/>
      <c r="TL192" s="49"/>
      <c r="TM192" s="49"/>
      <c r="TN192" s="49"/>
      <c r="TO192" s="49"/>
      <c r="TP192" s="49"/>
      <c r="TQ192" s="49"/>
      <c r="TR192" s="49"/>
      <c r="TS192" s="49"/>
      <c r="TT192" s="49"/>
      <c r="TU192" s="49"/>
      <c r="TV192" s="49"/>
      <c r="TW192" s="49"/>
      <c r="TX192" s="49"/>
      <c r="TY192" s="49"/>
      <c r="TZ192" s="49"/>
      <c r="UA192" s="49"/>
      <c r="UB192" s="49"/>
      <c r="UC192" s="49"/>
      <c r="UD192" s="49"/>
      <c r="UE192" s="49"/>
      <c r="UF192" s="49"/>
      <c r="UG192" s="49"/>
      <c r="UH192" s="49"/>
      <c r="UI192" s="49"/>
      <c r="UJ192" s="49"/>
      <c r="UK192" s="49"/>
      <c r="UL192" s="49"/>
      <c r="UM192" s="49"/>
      <c r="UN192" s="49"/>
      <c r="UO192" s="49"/>
      <c r="UP192" s="49"/>
      <c r="UQ192" s="49"/>
      <c r="UR192" s="49"/>
      <c r="US192" s="49"/>
      <c r="UT192" s="49"/>
      <c r="UU192" s="49"/>
      <c r="UV192" s="49"/>
      <c r="UW192" s="49"/>
      <c r="UX192" s="49"/>
      <c r="UY192" s="49"/>
      <c r="UZ192" s="49"/>
      <c r="VA192" s="49"/>
      <c r="VB192" s="49"/>
      <c r="VC192" s="49"/>
      <c r="VD192" s="49"/>
      <c r="VE192" s="49"/>
      <c r="VF192" s="49"/>
      <c r="VG192" s="49"/>
      <c r="VH192" s="49"/>
      <c r="VI192" s="49"/>
      <c r="VJ192" s="49"/>
      <c r="VK192" s="49"/>
      <c r="VL192" s="49"/>
      <c r="VM192" s="49"/>
      <c r="VN192" s="49"/>
      <c r="VO192" s="49"/>
      <c r="VP192" s="49"/>
      <c r="VQ192" s="49"/>
      <c r="VR192" s="49"/>
      <c r="VS192" s="49"/>
      <c r="VT192" s="49"/>
      <c r="VU192" s="49"/>
      <c r="VV192" s="49"/>
      <c r="VW192" s="49"/>
      <c r="VX192" s="49"/>
      <c r="VY192" s="49"/>
      <c r="VZ192" s="49"/>
      <c r="WA192" s="49"/>
      <c r="WB192" s="49"/>
      <c r="WC192" s="49"/>
      <c r="WD192" s="49"/>
      <c r="WE192" s="49"/>
      <c r="WF192" s="49"/>
      <c r="WG192" s="49"/>
      <c r="WH192" s="49"/>
      <c r="WI192" s="49"/>
      <c r="WJ192" s="49"/>
      <c r="WK192" s="49"/>
      <c r="WL192" s="49"/>
      <c r="WM192" s="49"/>
      <c r="WN192" s="49"/>
      <c r="WO192" s="49"/>
      <c r="WP192" s="49"/>
      <c r="WQ192" s="49"/>
      <c r="WR192" s="49"/>
      <c r="WS192" s="49"/>
      <c r="WT192" s="49"/>
      <c r="WU192" s="49"/>
      <c r="WV192" s="49"/>
      <c r="WW192" s="49"/>
      <c r="WX192" s="49"/>
      <c r="WY192" s="49"/>
      <c r="WZ192" s="49"/>
      <c r="XA192" s="49"/>
      <c r="XB192" s="49"/>
      <c r="XC192" s="49"/>
      <c r="XD192" s="49"/>
      <c r="XE192" s="49"/>
      <c r="XF192" s="49"/>
      <c r="XG192" s="49"/>
      <c r="XH192" s="49"/>
      <c r="XI192" s="49"/>
      <c r="XJ192" s="49"/>
      <c r="XK192" s="49"/>
      <c r="XL192" s="49"/>
      <c r="XM192" s="49"/>
      <c r="XN192" s="49"/>
      <c r="XO192" s="49"/>
      <c r="XP192" s="49"/>
      <c r="XQ192" s="49"/>
      <c r="XR192" s="49"/>
      <c r="XS192" s="49"/>
      <c r="XT192" s="49"/>
      <c r="XU192" s="49"/>
      <c r="XV192" s="49"/>
      <c r="XW192" s="49"/>
      <c r="XX192" s="49"/>
      <c r="XY192" s="49"/>
      <c r="XZ192" s="49"/>
      <c r="YA192" s="49"/>
      <c r="YB192" s="49"/>
      <c r="YC192" s="49"/>
      <c r="YD192" s="49"/>
      <c r="YE192" s="49"/>
      <c r="YF192" s="49"/>
      <c r="YG192" s="49"/>
      <c r="YH192" s="49"/>
      <c r="YI192" s="49"/>
      <c r="YJ192" s="49"/>
      <c r="YK192" s="49"/>
      <c r="YL192" s="49"/>
      <c r="YM192" s="49"/>
      <c r="YN192" s="49"/>
      <c r="YO192" s="49"/>
      <c r="YP192" s="49"/>
      <c r="YQ192" s="49"/>
      <c r="YR192" s="49"/>
      <c r="YS192" s="49"/>
      <c r="YT192" s="49"/>
      <c r="YU192" s="49"/>
      <c r="YV192" s="49"/>
      <c r="YW192" s="49"/>
      <c r="YX192" s="49"/>
      <c r="YY192" s="49"/>
      <c r="YZ192" s="49"/>
      <c r="ZA192" s="49"/>
      <c r="ZB192" s="49"/>
      <c r="ZC192" s="49"/>
      <c r="ZD192" s="49"/>
      <c r="ZE192" s="49"/>
      <c r="ZF192" s="49"/>
      <c r="ZG192" s="49"/>
      <c r="ZH192" s="49"/>
      <c r="ZI192" s="49"/>
      <c r="ZJ192" s="49"/>
      <c r="ZK192" s="49"/>
      <c r="ZL192" s="49"/>
      <c r="ZM192" s="49"/>
      <c r="ZN192" s="49"/>
      <c r="ZO192" s="49"/>
      <c r="ZP192" s="49"/>
      <c r="ZQ192" s="49"/>
      <c r="ZR192" s="49"/>
      <c r="ZS192" s="49"/>
      <c r="ZT192" s="49"/>
      <c r="ZU192" s="49"/>
      <c r="ZV192" s="49"/>
      <c r="ZW192" s="49"/>
      <c r="ZX192" s="49"/>
      <c r="ZY192" s="49"/>
      <c r="ZZ192" s="49"/>
      <c r="AAA192" s="49"/>
      <c r="AAB192" s="49"/>
      <c r="AAC192" s="49"/>
      <c r="AAD192" s="49"/>
      <c r="AAE192" s="49"/>
      <c r="AAF192" s="49"/>
      <c r="AAG192" s="49"/>
      <c r="AAH192" s="49"/>
      <c r="AAI192" s="49"/>
      <c r="AAJ192" s="49"/>
      <c r="AAK192" s="49"/>
      <c r="AAL192" s="49"/>
      <c r="AAM192" s="49"/>
      <c r="AAN192" s="49"/>
      <c r="AAO192" s="49"/>
      <c r="AAP192" s="49"/>
      <c r="AAQ192" s="49"/>
      <c r="AAR192" s="49"/>
      <c r="AAS192" s="49"/>
      <c r="AAT192" s="49"/>
      <c r="AAU192" s="49"/>
      <c r="AAV192" s="49"/>
      <c r="AAW192" s="49"/>
      <c r="AAX192" s="49"/>
      <c r="AAY192" s="49"/>
      <c r="AAZ192" s="49"/>
      <c r="ABA192" s="49"/>
      <c r="ABB192" s="49"/>
      <c r="ABC192" s="49"/>
      <c r="ABD192" s="49"/>
      <c r="ABE192" s="49"/>
      <c r="ABF192" s="49"/>
      <c r="ABG192" s="49"/>
      <c r="ABH192" s="49"/>
      <c r="ABI192" s="49"/>
      <c r="ABJ192" s="49"/>
      <c r="ABK192" s="49"/>
      <c r="ABL192" s="49"/>
      <c r="ABM192" s="49"/>
      <c r="ABN192" s="49"/>
      <c r="ABO192" s="49"/>
      <c r="ABP192" s="49"/>
      <c r="ABQ192" s="49"/>
      <c r="ABR192" s="49"/>
      <c r="ABS192" s="49"/>
      <c r="ABT192" s="49"/>
      <c r="ABU192" s="49"/>
      <c r="ABV192" s="49"/>
      <c r="ABW192" s="49"/>
      <c r="ABX192" s="49"/>
      <c r="ABY192" s="49"/>
      <c r="ABZ192" s="49"/>
      <c r="ACA192" s="49"/>
      <c r="ACB192" s="49"/>
      <c r="ACC192" s="49"/>
      <c r="ACD192" s="49"/>
      <c r="ACE192" s="49"/>
      <c r="ACF192" s="49"/>
      <c r="ACG192" s="49"/>
      <c r="ACH192" s="49"/>
      <c r="ACI192" s="49"/>
      <c r="ACJ192" s="49"/>
      <c r="ACK192" s="49"/>
      <c r="ACL192" s="49"/>
      <c r="ACM192" s="49"/>
      <c r="ACN192" s="49"/>
      <c r="ACO192" s="49"/>
      <c r="ACP192" s="49"/>
      <c r="ACQ192" s="49"/>
      <c r="ACR192" s="49"/>
      <c r="ACS192" s="49"/>
      <c r="ACT192" s="49"/>
      <c r="ACU192" s="49"/>
      <c r="ACV192" s="49"/>
      <c r="ACW192" s="49"/>
      <c r="ACX192" s="49"/>
      <c r="ACY192" s="49"/>
      <c r="ACZ192" s="49"/>
      <c r="ADA192" s="49"/>
      <c r="ADB192" s="49"/>
      <c r="ADC192" s="49"/>
      <c r="ADD192" s="49"/>
      <c r="ADE192" s="49"/>
      <c r="ADF192" s="49"/>
      <c r="ADG192" s="49"/>
      <c r="ADH192" s="49"/>
      <c r="ADI192" s="49"/>
      <c r="ADJ192" s="49"/>
      <c r="ADK192" s="49"/>
      <c r="ADL192" s="49"/>
      <c r="ADM192" s="49"/>
      <c r="ADN192" s="49"/>
      <c r="ADO192" s="49"/>
      <c r="ADP192" s="49"/>
      <c r="ADQ192" s="49"/>
      <c r="ADR192" s="49"/>
      <c r="ADS192" s="49"/>
      <c r="ADT192" s="49"/>
      <c r="ADU192" s="49"/>
      <c r="ADV192" s="49"/>
      <c r="ADW192" s="49"/>
      <c r="ADX192" s="49"/>
      <c r="ADY192" s="49"/>
      <c r="ADZ192" s="49"/>
      <c r="AEA192" s="49"/>
      <c r="AEB192" s="49"/>
      <c r="AEC192" s="49"/>
      <c r="AED192" s="49"/>
      <c r="AEE192" s="49"/>
      <c r="AEF192" s="49"/>
      <c r="AEG192" s="49"/>
      <c r="AEH192" s="49"/>
      <c r="AEI192" s="49"/>
      <c r="AEJ192" s="49"/>
      <c r="AEK192" s="49"/>
      <c r="AEL192" s="49"/>
      <c r="AEM192" s="49"/>
      <c r="AEN192" s="49"/>
      <c r="AEO192" s="49"/>
      <c r="AEP192" s="49"/>
      <c r="AEQ192" s="49"/>
      <c r="AER192" s="49"/>
      <c r="AES192" s="49"/>
      <c r="AET192" s="49"/>
      <c r="AEU192" s="49"/>
      <c r="AEV192" s="49"/>
      <c r="AEW192" s="49"/>
      <c r="AEX192" s="49"/>
      <c r="AEY192" s="49"/>
      <c r="AEZ192" s="49"/>
      <c r="AFA192" s="49"/>
      <c r="AFB192" s="49"/>
      <c r="AFC192" s="49"/>
      <c r="AFD192" s="49"/>
      <c r="AFE192" s="49"/>
      <c r="AFF192" s="49"/>
      <c r="AFG192" s="49"/>
      <c r="AFH192" s="49"/>
      <c r="AFI192" s="49"/>
      <c r="AFJ192" s="49"/>
      <c r="AFK192" s="49"/>
      <c r="AFL192" s="49"/>
      <c r="AFM192" s="49"/>
      <c r="AFN192" s="49"/>
      <c r="AFO192" s="49"/>
      <c r="AFP192" s="49"/>
      <c r="AFQ192" s="49"/>
      <c r="AFR192" s="49"/>
      <c r="AFS192" s="49"/>
      <c r="AFT192" s="49"/>
      <c r="AFU192" s="49"/>
      <c r="AFV192" s="49"/>
      <c r="AFW192" s="49"/>
      <c r="AFX192" s="49"/>
      <c r="AFY192" s="49"/>
      <c r="AFZ192" s="49"/>
      <c r="AGA192" s="49"/>
      <c r="AGB192" s="49"/>
      <c r="AGC192" s="49"/>
      <c r="AGD192" s="49"/>
      <c r="AGE192" s="49"/>
      <c r="AGF192" s="49"/>
      <c r="AGG192" s="49"/>
      <c r="AGH192" s="49"/>
      <c r="AGI192" s="49"/>
      <c r="AGJ192" s="49"/>
      <c r="AGK192" s="49"/>
      <c r="AGL192" s="49"/>
      <c r="AGM192" s="49"/>
      <c r="AGN192" s="49"/>
      <c r="AGO192" s="49"/>
      <c r="AGP192" s="49"/>
      <c r="AGQ192" s="49"/>
      <c r="AGR192" s="49"/>
      <c r="AGS192" s="49"/>
      <c r="AGT192" s="49"/>
      <c r="AGU192" s="49"/>
      <c r="AGV192" s="49"/>
      <c r="AGW192" s="49"/>
      <c r="AGX192" s="49"/>
      <c r="AGY192" s="49"/>
      <c r="AGZ192" s="49"/>
      <c r="AHA192" s="49"/>
      <c r="AHB192" s="49"/>
      <c r="AHC192" s="49"/>
      <c r="AHD192" s="49"/>
      <c r="AHE192" s="49"/>
      <c r="AHF192" s="49"/>
      <c r="AHG192" s="49"/>
      <c r="AHH192" s="49"/>
      <c r="AHI192" s="49"/>
      <c r="AHJ192" s="49"/>
      <c r="AHK192" s="49"/>
      <c r="AHL192" s="49"/>
      <c r="AHM192" s="49"/>
      <c r="AHN192" s="49"/>
      <c r="AHO192" s="49"/>
      <c r="AHP192" s="49"/>
      <c r="AHQ192" s="49"/>
      <c r="AHR192" s="49"/>
      <c r="AHS192" s="49"/>
      <c r="AHT192" s="49"/>
      <c r="AHU192" s="49"/>
      <c r="AHV192" s="49"/>
      <c r="AHW192" s="49"/>
      <c r="AHX192" s="49"/>
      <c r="AHY192" s="49"/>
      <c r="AHZ192" s="49"/>
      <c r="AIA192" s="49"/>
      <c r="AIB192" s="49"/>
      <c r="AIC192" s="49"/>
      <c r="AID192" s="49"/>
      <c r="AIE192" s="49"/>
      <c r="AIF192" s="49"/>
      <c r="AIG192" s="49"/>
      <c r="AIH192" s="49"/>
      <c r="AII192" s="49"/>
      <c r="AIJ192" s="49"/>
      <c r="AIK192" s="49"/>
      <c r="AIL192" s="49"/>
      <c r="AIM192" s="49"/>
      <c r="AIN192" s="49"/>
      <c r="AIO192" s="49"/>
      <c r="AIP192" s="49"/>
      <c r="AIQ192" s="49"/>
      <c r="AIR192" s="49"/>
      <c r="AIS192" s="49"/>
      <c r="AIT192" s="49"/>
      <c r="AIU192" s="49"/>
      <c r="AIV192" s="49"/>
      <c r="AIW192" s="49"/>
      <c r="AIX192" s="49"/>
      <c r="AIY192" s="49"/>
      <c r="AIZ192" s="49"/>
      <c r="AJA192" s="49"/>
      <c r="AJB192" s="49"/>
      <c r="AJC192" s="49"/>
      <c r="AJD192" s="49"/>
      <c r="AJE192" s="49"/>
      <c r="AJF192" s="49"/>
      <c r="AJG192" s="49"/>
      <c r="AJH192" s="49"/>
      <c r="AJI192" s="49"/>
      <c r="AJJ192" s="49"/>
      <c r="AJK192" s="49"/>
      <c r="AJL192" s="49"/>
      <c r="AJM192" s="49"/>
      <c r="AJN192" s="49"/>
      <c r="AJO192" s="49"/>
      <c r="AJP192" s="49"/>
      <c r="AJQ192" s="49"/>
      <c r="AJR192" s="49"/>
      <c r="AJS192" s="49"/>
      <c r="AJT192" s="49"/>
      <c r="AJU192" s="49"/>
      <c r="AJV192" s="49"/>
      <c r="AJW192" s="49"/>
      <c r="AJX192" s="49"/>
      <c r="AJY192" s="49"/>
      <c r="AJZ192" s="49"/>
      <c r="AKA192" s="49"/>
      <c r="AKB192" s="49"/>
      <c r="AKC192" s="49"/>
      <c r="AKD192" s="49"/>
      <c r="AKE192" s="49"/>
      <c r="AKF192" s="49"/>
      <c r="AKG192" s="49"/>
      <c r="AKH192" s="49"/>
      <c r="AKI192" s="49"/>
      <c r="AKJ192" s="49"/>
      <c r="AKK192" s="49"/>
      <c r="AKL192" s="49"/>
      <c r="AKM192" s="49"/>
      <c r="AKN192" s="49"/>
      <c r="AKO192" s="49"/>
      <c r="AKP192" s="49"/>
      <c r="AKQ192" s="49"/>
      <c r="AKR192" s="49"/>
      <c r="AKS192" s="49"/>
      <c r="AKT192" s="49"/>
      <c r="AKU192" s="49"/>
      <c r="AKV192" s="49"/>
      <c r="AKW192" s="49"/>
      <c r="AKX192" s="49"/>
      <c r="AKY192" s="49"/>
      <c r="AKZ192" s="49"/>
      <c r="ALA192" s="49"/>
      <c r="ALB192" s="49"/>
      <c r="ALC192" s="49"/>
      <c r="ALD192" s="49"/>
      <c r="ALE192" s="49"/>
      <c r="ALF192" s="49"/>
      <c r="ALG192" s="49"/>
      <c r="ALH192" s="49"/>
      <c r="ALI192" s="49"/>
      <c r="ALJ192" s="49"/>
      <c r="ALK192" s="49"/>
      <c r="ALL192" s="49"/>
      <c r="ALM192" s="49"/>
      <c r="ALN192" s="49"/>
      <c r="ALO192" s="49"/>
      <c r="ALP192" s="49"/>
      <c r="ALQ192" s="49"/>
      <c r="ALR192" s="49"/>
      <c r="ALS192" s="49"/>
      <c r="ALT192" s="49"/>
      <c r="ALU192" s="49"/>
      <c r="ALV192" s="49"/>
      <c r="ALW192" s="49"/>
      <c r="ALX192" s="49"/>
      <c r="ALY192" s="49"/>
      <c r="ALZ192" s="49"/>
      <c r="AMA192" s="49"/>
      <c r="AMB192" s="49"/>
      <c r="AMC192" s="49"/>
      <c r="AMD192" s="49"/>
      <c r="AME192" s="49"/>
      <c r="AMF192" s="49"/>
      <c r="AMG192" s="49"/>
      <c r="AMH192" s="49"/>
      <c r="AMI192" s="49"/>
      <c r="AMJ192" s="49"/>
      <c r="AMK192" s="49"/>
      <c r="AML192" s="49"/>
      <c r="AMM192" s="49"/>
    </row>
    <row r="193" spans="1:1027" s="53" customFormat="1" ht="15" customHeight="1">
      <c r="A193" s="349"/>
      <c r="B193" s="414"/>
      <c r="C193" s="286" t="s">
        <v>353</v>
      </c>
      <c r="D193" s="287"/>
      <c r="E193" s="287"/>
      <c r="F193" s="288"/>
      <c r="G193" s="289"/>
      <c r="H193" s="290"/>
      <c r="I193" s="291"/>
      <c r="J193" s="149"/>
      <c r="K193" s="149"/>
      <c r="L193" s="149"/>
      <c r="M193" s="175"/>
      <c r="N193" s="311" t="s">
        <v>375</v>
      </c>
      <c r="O193" s="192"/>
      <c r="P193" s="150"/>
      <c r="Q193" s="150"/>
      <c r="R193" s="150"/>
      <c r="S193" s="150"/>
      <c r="T193" s="150"/>
      <c r="U193" s="150"/>
      <c r="V193" s="150"/>
      <c r="W193" s="150"/>
      <c r="X193" s="150"/>
      <c r="Y193" s="150"/>
      <c r="Z193" s="150"/>
      <c r="AA193" s="150"/>
      <c r="AB193" s="150"/>
      <c r="AC193" s="150"/>
      <c r="AD193" s="150"/>
      <c r="AE193" s="150"/>
      <c r="AF193" s="150"/>
      <c r="AG193" s="150"/>
      <c r="AH193" s="150"/>
      <c r="AI193" s="150"/>
      <c r="AJ193" s="150"/>
      <c r="AK193" s="150"/>
      <c r="AL193" s="150"/>
      <c r="AM193" s="150"/>
      <c r="AN193" s="150"/>
      <c r="AO193" s="150"/>
      <c r="AP193" s="150"/>
      <c r="AQ193" s="150"/>
      <c r="AR193" s="150">
        <v>0.46635655393991088</v>
      </c>
      <c r="AS193" s="150">
        <v>0.3212864424248888</v>
      </c>
      <c r="AT193" s="150">
        <v>0.25702915393991105</v>
      </c>
      <c r="AU193" s="150">
        <v>0.1927718654549333</v>
      </c>
      <c r="AV193" s="150">
        <v>0.12851457696995555</v>
      </c>
      <c r="AW193" s="150">
        <v>6.425728848497779E-2</v>
      </c>
      <c r="AX193" s="150">
        <v>0</v>
      </c>
      <c r="AY193" s="150">
        <v>0</v>
      </c>
      <c r="AZ193" s="150">
        <v>0</v>
      </c>
      <c r="BA193" s="150">
        <v>0</v>
      </c>
      <c r="BB193" s="150">
        <v>0</v>
      </c>
      <c r="BC193" s="150">
        <v>0</v>
      </c>
      <c r="BD193" s="150">
        <v>0</v>
      </c>
      <c r="BE193" s="150">
        <v>0</v>
      </c>
      <c r="BF193" s="150">
        <v>0</v>
      </c>
      <c r="BG193" s="150">
        <v>0</v>
      </c>
      <c r="BH193" s="150">
        <v>0</v>
      </c>
      <c r="BI193" s="150">
        <v>0</v>
      </c>
      <c r="BJ193" s="150">
        <v>0</v>
      </c>
      <c r="BK193" s="150">
        <v>0</v>
      </c>
      <c r="BL193" s="150">
        <v>0</v>
      </c>
      <c r="BM193" s="150">
        <v>0</v>
      </c>
      <c r="BN193" s="150">
        <v>0</v>
      </c>
      <c r="BO193" s="150">
        <v>0</v>
      </c>
      <c r="BP193" s="150">
        <v>0</v>
      </c>
      <c r="BQ193" s="150">
        <v>0</v>
      </c>
      <c r="BR193" s="150">
        <v>0</v>
      </c>
      <c r="BS193" s="150">
        <v>0</v>
      </c>
      <c r="BT193" s="150">
        <v>0</v>
      </c>
      <c r="BU193" s="150">
        <v>0</v>
      </c>
      <c r="BV193" s="150">
        <v>0</v>
      </c>
      <c r="BW193" s="150">
        <v>0</v>
      </c>
      <c r="BX193" s="157"/>
      <c r="BY193" s="157"/>
      <c r="BZ193" s="157"/>
      <c r="CA193" s="157"/>
      <c r="CB193" s="157"/>
      <c r="CC193" s="157"/>
      <c r="CD193" s="157"/>
      <c r="CE193" s="121"/>
      <c r="CF193" s="121"/>
      <c r="CG193" s="121"/>
      <c r="CH193" s="121"/>
      <c r="CI193" s="121"/>
      <c r="CJ193" s="121"/>
      <c r="CK193" s="121"/>
      <c r="CL193" s="121"/>
      <c r="CM193" s="121"/>
      <c r="CN193" s="121"/>
      <c r="CO193" s="121"/>
      <c r="CP193" s="121"/>
      <c r="CQ193" s="121"/>
      <c r="CR193" s="121"/>
      <c r="CS193" s="121"/>
      <c r="CT193" s="121"/>
      <c r="CU193" s="121"/>
      <c r="CV193" s="121"/>
      <c r="CW193" s="121"/>
      <c r="CX193" s="121"/>
      <c r="CY193" s="121"/>
      <c r="CZ193" s="121"/>
      <c r="DA193" s="121"/>
      <c r="DB193" s="121"/>
      <c r="DC193" s="121"/>
      <c r="DD193" s="121"/>
      <c r="DE193" s="121"/>
      <c r="DF193" s="121"/>
      <c r="DG193" s="121"/>
      <c r="DH193" s="121"/>
      <c r="DI193" s="121"/>
      <c r="DJ193" s="121"/>
      <c r="DK193" s="121"/>
      <c r="DL193" s="121"/>
      <c r="DM193" s="121"/>
      <c r="DN193" s="121"/>
      <c r="DO193" s="121"/>
      <c r="DP193" s="121"/>
      <c r="DQ193" s="121"/>
      <c r="DR193" s="121"/>
      <c r="DS193" s="121"/>
      <c r="DT193" s="121"/>
      <c r="DU193" s="121"/>
      <c r="DV193" s="121"/>
      <c r="DW193" s="121"/>
      <c r="DX193" s="121"/>
      <c r="DY193" s="121"/>
      <c r="DZ193" s="121"/>
      <c r="EA193" s="121"/>
      <c r="EB193" s="121"/>
      <c r="EC193" s="121"/>
      <c r="ED193" s="121"/>
      <c r="EE193" s="121"/>
      <c r="EF193" s="121"/>
      <c r="EG193" s="121"/>
      <c r="EH193" s="121"/>
      <c r="EI193" s="121"/>
      <c r="EJ193" s="121"/>
      <c r="EK193" s="121"/>
      <c r="EL193" s="121"/>
      <c r="EM193" s="121"/>
      <c r="EN193" s="121"/>
      <c r="EO193" s="121"/>
      <c r="EP193" s="121"/>
      <c r="EQ193" s="121"/>
      <c r="ER193" s="121"/>
      <c r="ES193" s="121"/>
      <c r="ET193" s="121"/>
      <c r="EU193" s="121"/>
      <c r="EV193" s="121"/>
      <c r="EW193" s="121"/>
      <c r="EX193" s="121"/>
      <c r="EY193" s="121"/>
      <c r="EZ193" s="121"/>
      <c r="FA193" s="121"/>
      <c r="FB193" s="121"/>
      <c r="FC193" s="121"/>
      <c r="FD193" s="121"/>
      <c r="FE193" s="121"/>
      <c r="FF193" s="121"/>
      <c r="FG193" s="121"/>
      <c r="FH193" s="121"/>
      <c r="FI193" s="121"/>
      <c r="FJ193" s="121"/>
      <c r="FK193" s="121"/>
      <c r="FL193" s="121"/>
      <c r="FM193" s="121"/>
      <c r="FN193" s="121"/>
      <c r="FO193" s="121"/>
      <c r="FP193" s="121"/>
      <c r="FQ193" s="121"/>
      <c r="FR193" s="121"/>
      <c r="FS193" s="121"/>
      <c r="FT193" s="121"/>
      <c r="FU193" s="121"/>
      <c r="FV193" s="121"/>
      <c r="FW193" s="121"/>
      <c r="FX193" s="121"/>
      <c r="FY193" s="121"/>
      <c r="FZ193" s="121"/>
      <c r="GA193" s="121"/>
      <c r="GB193" s="121"/>
      <c r="GC193" s="121"/>
      <c r="GD193" s="121"/>
      <c r="GE193" s="121"/>
      <c r="GF193" s="121"/>
      <c r="GG193" s="121"/>
      <c r="GH193" s="121"/>
      <c r="GI193" s="121"/>
      <c r="GJ193" s="121"/>
      <c r="GK193" s="121"/>
      <c r="GL193" s="121"/>
      <c r="GM193" s="121"/>
      <c r="GN193" s="121"/>
      <c r="GO193" s="121"/>
      <c r="GP193" s="121"/>
      <c r="GQ193" s="121"/>
      <c r="GR193" s="121"/>
      <c r="GS193" s="121"/>
      <c r="GT193" s="121"/>
      <c r="GU193" s="121"/>
      <c r="GV193" s="121"/>
      <c r="GW193" s="121"/>
      <c r="GX193" s="121"/>
      <c r="GY193" s="121"/>
      <c r="GZ193" s="121"/>
      <c r="HA193" s="121"/>
      <c r="HB193" s="121"/>
      <c r="HC193" s="121"/>
      <c r="HD193" s="121"/>
      <c r="HE193" s="121"/>
      <c r="HF193" s="121"/>
      <c r="HG193" s="121"/>
      <c r="HH193" s="121"/>
      <c r="HI193" s="121"/>
      <c r="HJ193" s="121"/>
      <c r="HK193" s="121"/>
      <c r="HL193" s="121"/>
      <c r="HM193" s="121"/>
      <c r="HN193" s="121"/>
      <c r="HO193" s="121"/>
      <c r="HP193" s="121"/>
      <c r="HQ193" s="121"/>
      <c r="HR193" s="121"/>
      <c r="HS193" s="121"/>
      <c r="HT193" s="121"/>
      <c r="HU193" s="121"/>
      <c r="HV193" s="121"/>
      <c r="HW193" s="121"/>
      <c r="HX193" s="121"/>
      <c r="HY193" s="121"/>
      <c r="HZ193" s="121"/>
      <c r="IA193" s="121"/>
      <c r="IB193" s="121"/>
      <c r="IC193" s="121"/>
      <c r="ID193" s="121"/>
      <c r="IE193" s="121"/>
      <c r="IF193" s="121"/>
      <c r="IG193" s="121"/>
      <c r="IH193" s="121"/>
      <c r="II193" s="121"/>
      <c r="IJ193" s="121"/>
      <c r="IK193" s="121"/>
      <c r="IL193" s="121"/>
      <c r="IM193" s="121"/>
      <c r="IN193" s="121"/>
      <c r="IO193" s="121"/>
      <c r="IP193" s="121"/>
      <c r="IQ193" s="121"/>
      <c r="IR193" s="121"/>
      <c r="IS193" s="121"/>
      <c r="IT193" s="121"/>
      <c r="IU193" s="121"/>
      <c r="IV193" s="121"/>
      <c r="IW193" s="121"/>
      <c r="IX193" s="121"/>
      <c r="IY193" s="121"/>
      <c r="IZ193" s="121"/>
      <c r="JA193" s="121"/>
      <c r="JB193" s="121"/>
      <c r="JC193" s="121"/>
      <c r="JD193" s="121"/>
      <c r="JE193" s="121"/>
      <c r="JF193" s="121"/>
      <c r="JG193" s="121"/>
      <c r="JH193" s="121"/>
      <c r="JI193" s="121"/>
      <c r="JJ193" s="121"/>
      <c r="JK193" s="121"/>
      <c r="JL193" s="121"/>
      <c r="JM193" s="121"/>
      <c r="JN193" s="121"/>
      <c r="JO193" s="121"/>
      <c r="JP193" s="121"/>
      <c r="JQ193" s="121"/>
      <c r="JR193" s="121"/>
      <c r="JS193" s="121"/>
      <c r="JT193" s="121"/>
      <c r="JU193" s="121"/>
      <c r="JV193" s="121"/>
      <c r="JW193" s="121"/>
      <c r="JX193" s="121"/>
      <c r="JY193" s="121"/>
      <c r="JZ193" s="121"/>
      <c r="KA193" s="121"/>
      <c r="KB193" s="121"/>
      <c r="KC193" s="121"/>
      <c r="KD193" s="121"/>
      <c r="KE193" s="121"/>
      <c r="KF193" s="121"/>
      <c r="KG193" s="121"/>
      <c r="KH193" s="121"/>
      <c r="KI193" s="121"/>
      <c r="KJ193" s="121"/>
      <c r="KK193" s="121"/>
      <c r="KL193" s="121"/>
      <c r="KM193" s="121"/>
      <c r="KN193" s="121"/>
      <c r="KO193" s="121"/>
      <c r="KP193" s="121"/>
      <c r="KQ193" s="121"/>
      <c r="KR193" s="121"/>
      <c r="KS193" s="121"/>
      <c r="KT193" s="121"/>
      <c r="KU193" s="121"/>
      <c r="KV193" s="121"/>
      <c r="KW193" s="121"/>
      <c r="KX193" s="121"/>
      <c r="KY193" s="121"/>
      <c r="KZ193" s="121"/>
      <c r="LA193" s="121"/>
      <c r="LB193" s="121"/>
      <c r="LC193" s="121"/>
      <c r="LD193" s="121"/>
      <c r="LE193" s="121"/>
      <c r="LF193" s="121"/>
      <c r="LG193" s="121"/>
      <c r="LH193" s="121"/>
      <c r="LI193" s="121"/>
      <c r="LJ193" s="121"/>
      <c r="LK193" s="121"/>
      <c r="LL193" s="121"/>
      <c r="LM193" s="121"/>
      <c r="LN193" s="121"/>
      <c r="LO193" s="121"/>
      <c r="LP193" s="121"/>
      <c r="LQ193" s="121"/>
      <c r="LR193" s="121"/>
      <c r="LS193" s="121"/>
      <c r="LT193" s="121"/>
      <c r="LU193" s="121"/>
      <c r="LV193" s="49"/>
      <c r="LW193" s="49"/>
      <c r="LX193" s="49"/>
      <c r="LY193" s="49"/>
      <c r="LZ193" s="49"/>
      <c r="MA193" s="49"/>
      <c r="MB193" s="49"/>
      <c r="MC193" s="49"/>
      <c r="MD193" s="49"/>
      <c r="ME193" s="49"/>
      <c r="MF193" s="49"/>
      <c r="MG193" s="49"/>
      <c r="MH193" s="49"/>
      <c r="MI193" s="49"/>
      <c r="MJ193" s="49"/>
      <c r="MK193" s="49"/>
      <c r="ML193" s="49"/>
      <c r="MM193" s="49"/>
      <c r="MN193" s="49"/>
      <c r="MO193" s="49"/>
      <c r="MP193" s="49"/>
      <c r="MQ193" s="49"/>
      <c r="MR193" s="49"/>
      <c r="MS193" s="49"/>
      <c r="MT193" s="49"/>
      <c r="MU193" s="49"/>
      <c r="MV193" s="49"/>
      <c r="MW193" s="49"/>
      <c r="MX193" s="49"/>
      <c r="MY193" s="49"/>
      <c r="MZ193" s="49"/>
      <c r="NA193" s="49"/>
      <c r="NB193" s="49"/>
      <c r="NC193" s="49"/>
      <c r="ND193" s="49"/>
      <c r="NE193" s="49"/>
      <c r="NF193" s="49"/>
      <c r="NG193" s="49"/>
      <c r="NH193" s="49"/>
      <c r="NI193" s="49"/>
      <c r="NJ193" s="49"/>
      <c r="NK193" s="49"/>
      <c r="NL193" s="49"/>
      <c r="NM193" s="49"/>
      <c r="NN193" s="49"/>
      <c r="NO193" s="49"/>
      <c r="NP193" s="49"/>
      <c r="NQ193" s="49"/>
      <c r="NR193" s="49"/>
      <c r="NS193" s="49"/>
      <c r="NT193" s="49"/>
      <c r="NU193" s="49"/>
      <c r="NV193" s="49"/>
      <c r="NW193" s="49"/>
      <c r="NX193" s="49"/>
      <c r="NY193" s="49"/>
      <c r="NZ193" s="49"/>
      <c r="OA193" s="49"/>
      <c r="OB193" s="49"/>
      <c r="OC193" s="49"/>
      <c r="OD193" s="49"/>
      <c r="OE193" s="49"/>
      <c r="OF193" s="49"/>
      <c r="OG193" s="49"/>
      <c r="OH193" s="49"/>
      <c r="OI193" s="49"/>
      <c r="OJ193" s="49"/>
      <c r="OK193" s="49"/>
      <c r="OL193" s="49"/>
      <c r="OM193" s="49"/>
      <c r="ON193" s="49"/>
      <c r="OO193" s="49"/>
      <c r="OP193" s="49"/>
      <c r="OQ193" s="49"/>
      <c r="OR193" s="49"/>
      <c r="OS193" s="49"/>
      <c r="OT193" s="49"/>
      <c r="OU193" s="49"/>
      <c r="OV193" s="49"/>
      <c r="OW193" s="49"/>
      <c r="OX193" s="49"/>
      <c r="OY193" s="49"/>
      <c r="OZ193" s="49"/>
      <c r="PA193" s="49"/>
      <c r="PB193" s="49"/>
      <c r="PC193" s="49"/>
      <c r="PD193" s="49"/>
      <c r="PE193" s="49"/>
      <c r="PF193" s="49"/>
      <c r="PG193" s="49"/>
      <c r="PH193" s="49"/>
      <c r="PI193" s="49"/>
      <c r="PJ193" s="49"/>
      <c r="PK193" s="49"/>
      <c r="PL193" s="49"/>
      <c r="PM193" s="49"/>
      <c r="PN193" s="49"/>
      <c r="PO193" s="49"/>
      <c r="PP193" s="49"/>
      <c r="PQ193" s="49"/>
      <c r="PR193" s="49"/>
      <c r="PS193" s="49"/>
      <c r="PT193" s="49"/>
      <c r="PU193" s="49"/>
      <c r="PV193" s="49"/>
      <c r="PW193" s="49"/>
      <c r="PX193" s="49"/>
      <c r="PY193" s="49"/>
      <c r="PZ193" s="49"/>
      <c r="QA193" s="49"/>
      <c r="QB193" s="49"/>
      <c r="QC193" s="49"/>
      <c r="QD193" s="49"/>
      <c r="QE193" s="49"/>
      <c r="QF193" s="49"/>
      <c r="QG193" s="49"/>
      <c r="QH193" s="49"/>
      <c r="QI193" s="49"/>
      <c r="QJ193" s="49"/>
      <c r="QK193" s="49"/>
      <c r="QL193" s="49"/>
      <c r="QM193" s="49"/>
      <c r="QN193" s="49"/>
      <c r="QO193" s="49"/>
      <c r="QP193" s="49"/>
      <c r="QQ193" s="49"/>
      <c r="QR193" s="49"/>
      <c r="QS193" s="49"/>
      <c r="QT193" s="49"/>
      <c r="QU193" s="49"/>
      <c r="QV193" s="49"/>
      <c r="QW193" s="49"/>
      <c r="QX193" s="49"/>
      <c r="QY193" s="49"/>
      <c r="QZ193" s="49"/>
      <c r="RA193" s="49"/>
      <c r="RB193" s="49"/>
      <c r="RC193" s="49"/>
      <c r="RD193" s="49"/>
      <c r="RE193" s="49"/>
      <c r="RF193" s="49"/>
      <c r="RG193" s="49"/>
      <c r="RH193" s="49"/>
      <c r="RI193" s="49"/>
      <c r="RJ193" s="49"/>
      <c r="RK193" s="49"/>
      <c r="RL193" s="49"/>
      <c r="RM193" s="49"/>
      <c r="RN193" s="49"/>
      <c r="RO193" s="49"/>
      <c r="RP193" s="49"/>
      <c r="RQ193" s="49"/>
      <c r="RR193" s="49"/>
      <c r="RS193" s="49"/>
      <c r="RT193" s="49"/>
      <c r="RU193" s="49"/>
      <c r="RV193" s="49"/>
      <c r="RW193" s="49"/>
      <c r="RX193" s="49"/>
      <c r="RY193" s="49"/>
      <c r="RZ193" s="49"/>
      <c r="SA193" s="49"/>
      <c r="SB193" s="49"/>
      <c r="SC193" s="49"/>
      <c r="SD193" s="49"/>
      <c r="SE193" s="49"/>
      <c r="SF193" s="49"/>
      <c r="SG193" s="49"/>
      <c r="SH193" s="49"/>
      <c r="SI193" s="49"/>
      <c r="SJ193" s="49"/>
      <c r="SK193" s="49"/>
      <c r="SL193" s="49"/>
      <c r="SM193" s="49"/>
      <c r="SN193" s="49"/>
      <c r="SO193" s="49"/>
      <c r="SP193" s="49"/>
      <c r="SQ193" s="49"/>
      <c r="SR193" s="49"/>
      <c r="SS193" s="49"/>
      <c r="ST193" s="49"/>
      <c r="SU193" s="49"/>
      <c r="SV193" s="49"/>
      <c r="SW193" s="49"/>
      <c r="SX193" s="49"/>
      <c r="SY193" s="49"/>
      <c r="SZ193" s="49"/>
      <c r="TA193" s="49"/>
      <c r="TB193" s="49"/>
      <c r="TC193" s="49"/>
      <c r="TD193" s="49"/>
      <c r="TE193" s="49"/>
      <c r="TF193" s="49"/>
      <c r="TG193" s="49"/>
      <c r="TH193" s="49"/>
      <c r="TI193" s="49"/>
      <c r="TJ193" s="49"/>
      <c r="TK193" s="49"/>
      <c r="TL193" s="49"/>
      <c r="TM193" s="49"/>
      <c r="TN193" s="49"/>
      <c r="TO193" s="49"/>
      <c r="TP193" s="49"/>
      <c r="TQ193" s="49"/>
      <c r="TR193" s="49"/>
      <c r="TS193" s="49"/>
      <c r="TT193" s="49"/>
      <c r="TU193" s="49"/>
      <c r="TV193" s="49"/>
      <c r="TW193" s="49"/>
      <c r="TX193" s="49"/>
      <c r="TY193" s="49"/>
      <c r="TZ193" s="49"/>
      <c r="UA193" s="49"/>
      <c r="UB193" s="49"/>
      <c r="UC193" s="49"/>
      <c r="UD193" s="49"/>
      <c r="UE193" s="49"/>
      <c r="UF193" s="49"/>
      <c r="UG193" s="49"/>
      <c r="UH193" s="49"/>
      <c r="UI193" s="49"/>
      <c r="UJ193" s="49"/>
      <c r="UK193" s="49"/>
      <c r="UL193" s="49"/>
      <c r="UM193" s="49"/>
      <c r="UN193" s="49"/>
      <c r="UO193" s="49"/>
      <c r="UP193" s="49"/>
      <c r="UQ193" s="49"/>
      <c r="UR193" s="49"/>
      <c r="US193" s="49"/>
      <c r="UT193" s="49"/>
      <c r="UU193" s="49"/>
      <c r="UV193" s="49"/>
      <c r="UW193" s="49"/>
      <c r="UX193" s="49"/>
      <c r="UY193" s="49"/>
      <c r="UZ193" s="49"/>
      <c r="VA193" s="49"/>
      <c r="VB193" s="49"/>
      <c r="VC193" s="49"/>
      <c r="VD193" s="49"/>
      <c r="VE193" s="49"/>
      <c r="VF193" s="49"/>
      <c r="VG193" s="49"/>
      <c r="VH193" s="49"/>
      <c r="VI193" s="49"/>
      <c r="VJ193" s="49"/>
      <c r="VK193" s="49"/>
      <c r="VL193" s="49"/>
      <c r="VM193" s="49"/>
      <c r="VN193" s="49"/>
      <c r="VO193" s="49"/>
      <c r="VP193" s="49"/>
      <c r="VQ193" s="49"/>
      <c r="VR193" s="49"/>
      <c r="VS193" s="49"/>
      <c r="VT193" s="49"/>
      <c r="VU193" s="49"/>
      <c r="VV193" s="49"/>
      <c r="VW193" s="49"/>
      <c r="VX193" s="49"/>
      <c r="VY193" s="49"/>
      <c r="VZ193" s="49"/>
      <c r="WA193" s="49"/>
      <c r="WB193" s="49"/>
      <c r="WC193" s="49"/>
      <c r="WD193" s="49"/>
      <c r="WE193" s="49"/>
      <c r="WF193" s="49"/>
      <c r="WG193" s="49"/>
      <c r="WH193" s="49"/>
      <c r="WI193" s="49"/>
      <c r="WJ193" s="49"/>
      <c r="WK193" s="49"/>
      <c r="WL193" s="49"/>
      <c r="WM193" s="49"/>
      <c r="WN193" s="49"/>
      <c r="WO193" s="49"/>
      <c r="WP193" s="49"/>
      <c r="WQ193" s="49"/>
      <c r="WR193" s="49"/>
      <c r="WS193" s="49"/>
      <c r="WT193" s="49"/>
      <c r="WU193" s="49"/>
      <c r="WV193" s="49"/>
      <c r="WW193" s="49"/>
      <c r="WX193" s="49"/>
      <c r="WY193" s="49"/>
      <c r="WZ193" s="49"/>
      <c r="XA193" s="49"/>
      <c r="XB193" s="49"/>
      <c r="XC193" s="49"/>
      <c r="XD193" s="49"/>
      <c r="XE193" s="49"/>
      <c r="XF193" s="49"/>
      <c r="XG193" s="49"/>
      <c r="XH193" s="49"/>
      <c r="XI193" s="49"/>
      <c r="XJ193" s="49"/>
      <c r="XK193" s="49"/>
      <c r="XL193" s="49"/>
      <c r="XM193" s="49"/>
      <c r="XN193" s="49"/>
      <c r="XO193" s="49"/>
      <c r="XP193" s="49"/>
      <c r="XQ193" s="49"/>
      <c r="XR193" s="49"/>
      <c r="XS193" s="49"/>
      <c r="XT193" s="49"/>
      <c r="XU193" s="49"/>
      <c r="XV193" s="49"/>
      <c r="XW193" s="49"/>
      <c r="XX193" s="49"/>
      <c r="XY193" s="49"/>
      <c r="XZ193" s="49"/>
      <c r="YA193" s="49"/>
      <c r="YB193" s="49"/>
      <c r="YC193" s="49"/>
      <c r="YD193" s="49"/>
      <c r="YE193" s="49"/>
      <c r="YF193" s="49"/>
      <c r="YG193" s="49"/>
      <c r="YH193" s="49"/>
      <c r="YI193" s="49"/>
      <c r="YJ193" s="49"/>
      <c r="YK193" s="49"/>
      <c r="YL193" s="49"/>
      <c r="YM193" s="49"/>
      <c r="YN193" s="49"/>
      <c r="YO193" s="49"/>
      <c r="YP193" s="49"/>
      <c r="YQ193" s="49"/>
      <c r="YR193" s="49"/>
      <c r="YS193" s="49"/>
      <c r="YT193" s="49"/>
      <c r="YU193" s="49"/>
      <c r="YV193" s="49"/>
      <c r="YW193" s="49"/>
      <c r="YX193" s="49"/>
      <c r="YY193" s="49"/>
      <c r="YZ193" s="49"/>
      <c r="ZA193" s="49"/>
      <c r="ZB193" s="49"/>
      <c r="ZC193" s="49"/>
      <c r="ZD193" s="49"/>
      <c r="ZE193" s="49"/>
      <c r="ZF193" s="49"/>
      <c r="ZG193" s="49"/>
      <c r="ZH193" s="49"/>
      <c r="ZI193" s="49"/>
      <c r="ZJ193" s="49"/>
      <c r="ZK193" s="49"/>
      <c r="ZL193" s="49"/>
      <c r="ZM193" s="49"/>
      <c r="ZN193" s="49"/>
      <c r="ZO193" s="49"/>
      <c r="ZP193" s="49"/>
      <c r="ZQ193" s="49"/>
      <c r="ZR193" s="49"/>
      <c r="ZS193" s="49"/>
      <c r="ZT193" s="49"/>
      <c r="ZU193" s="49"/>
      <c r="ZV193" s="49"/>
      <c r="ZW193" s="49"/>
      <c r="ZX193" s="49"/>
      <c r="ZY193" s="49"/>
      <c r="ZZ193" s="49"/>
      <c r="AAA193" s="49"/>
      <c r="AAB193" s="49"/>
      <c r="AAC193" s="49"/>
      <c r="AAD193" s="49"/>
      <c r="AAE193" s="49"/>
      <c r="AAF193" s="49"/>
      <c r="AAG193" s="49"/>
      <c r="AAH193" s="49"/>
      <c r="AAI193" s="49"/>
      <c r="AAJ193" s="49"/>
      <c r="AAK193" s="49"/>
      <c r="AAL193" s="49"/>
      <c r="AAM193" s="49"/>
      <c r="AAN193" s="49"/>
      <c r="AAO193" s="49"/>
      <c r="AAP193" s="49"/>
      <c r="AAQ193" s="49"/>
      <c r="AAR193" s="49"/>
      <c r="AAS193" s="49"/>
      <c r="AAT193" s="49"/>
      <c r="AAU193" s="49"/>
      <c r="AAV193" s="49"/>
      <c r="AAW193" s="49"/>
      <c r="AAX193" s="49"/>
      <c r="AAY193" s="49"/>
      <c r="AAZ193" s="49"/>
      <c r="ABA193" s="49"/>
      <c r="ABB193" s="49"/>
      <c r="ABC193" s="49"/>
      <c r="ABD193" s="49"/>
      <c r="ABE193" s="49"/>
      <c r="ABF193" s="49"/>
      <c r="ABG193" s="49"/>
      <c r="ABH193" s="49"/>
      <c r="ABI193" s="49"/>
      <c r="ABJ193" s="49"/>
      <c r="ABK193" s="49"/>
      <c r="ABL193" s="49"/>
      <c r="ABM193" s="49"/>
      <c r="ABN193" s="49"/>
      <c r="ABO193" s="49"/>
      <c r="ABP193" s="49"/>
      <c r="ABQ193" s="49"/>
      <c r="ABR193" s="49"/>
      <c r="ABS193" s="49"/>
      <c r="ABT193" s="49"/>
      <c r="ABU193" s="49"/>
      <c r="ABV193" s="49"/>
      <c r="ABW193" s="49"/>
      <c r="ABX193" s="49"/>
      <c r="ABY193" s="49"/>
      <c r="ABZ193" s="49"/>
      <c r="ACA193" s="49"/>
      <c r="ACB193" s="49"/>
      <c r="ACC193" s="49"/>
      <c r="ACD193" s="49"/>
      <c r="ACE193" s="49"/>
      <c r="ACF193" s="49"/>
      <c r="ACG193" s="49"/>
      <c r="ACH193" s="49"/>
      <c r="ACI193" s="49"/>
      <c r="ACJ193" s="49"/>
      <c r="ACK193" s="49"/>
      <c r="ACL193" s="49"/>
      <c r="ACM193" s="49"/>
      <c r="ACN193" s="49"/>
      <c r="ACO193" s="49"/>
      <c r="ACP193" s="49"/>
      <c r="ACQ193" s="49"/>
      <c r="ACR193" s="49"/>
      <c r="ACS193" s="49"/>
      <c r="ACT193" s="49"/>
      <c r="ACU193" s="49"/>
      <c r="ACV193" s="49"/>
      <c r="ACW193" s="49"/>
      <c r="ACX193" s="49"/>
      <c r="ACY193" s="49"/>
      <c r="ACZ193" s="49"/>
      <c r="ADA193" s="49"/>
      <c r="ADB193" s="49"/>
      <c r="ADC193" s="49"/>
      <c r="ADD193" s="49"/>
      <c r="ADE193" s="49"/>
      <c r="ADF193" s="49"/>
      <c r="ADG193" s="49"/>
      <c r="ADH193" s="49"/>
      <c r="ADI193" s="49"/>
      <c r="ADJ193" s="49"/>
      <c r="ADK193" s="49"/>
      <c r="ADL193" s="49"/>
      <c r="ADM193" s="49"/>
      <c r="ADN193" s="49"/>
      <c r="ADO193" s="49"/>
      <c r="ADP193" s="49"/>
      <c r="ADQ193" s="49"/>
      <c r="ADR193" s="49"/>
      <c r="ADS193" s="49"/>
      <c r="ADT193" s="49"/>
      <c r="ADU193" s="49"/>
      <c r="ADV193" s="49"/>
      <c r="ADW193" s="49"/>
      <c r="ADX193" s="49"/>
      <c r="ADY193" s="49"/>
      <c r="ADZ193" s="49"/>
      <c r="AEA193" s="49"/>
      <c r="AEB193" s="49"/>
      <c r="AEC193" s="49"/>
      <c r="AED193" s="49"/>
      <c r="AEE193" s="49"/>
      <c r="AEF193" s="49"/>
      <c r="AEG193" s="49"/>
      <c r="AEH193" s="49"/>
      <c r="AEI193" s="49"/>
      <c r="AEJ193" s="49"/>
      <c r="AEK193" s="49"/>
      <c r="AEL193" s="49"/>
      <c r="AEM193" s="49"/>
      <c r="AEN193" s="49"/>
      <c r="AEO193" s="49"/>
      <c r="AEP193" s="49"/>
      <c r="AEQ193" s="49"/>
      <c r="AER193" s="49"/>
      <c r="AES193" s="49"/>
      <c r="AET193" s="49"/>
      <c r="AEU193" s="49"/>
      <c r="AEV193" s="49"/>
      <c r="AEW193" s="49"/>
      <c r="AEX193" s="49"/>
      <c r="AEY193" s="49"/>
      <c r="AEZ193" s="49"/>
      <c r="AFA193" s="49"/>
      <c r="AFB193" s="49"/>
      <c r="AFC193" s="49"/>
      <c r="AFD193" s="49"/>
      <c r="AFE193" s="49"/>
      <c r="AFF193" s="49"/>
      <c r="AFG193" s="49"/>
      <c r="AFH193" s="49"/>
      <c r="AFI193" s="49"/>
      <c r="AFJ193" s="49"/>
      <c r="AFK193" s="49"/>
      <c r="AFL193" s="49"/>
      <c r="AFM193" s="49"/>
      <c r="AFN193" s="49"/>
      <c r="AFO193" s="49"/>
      <c r="AFP193" s="49"/>
      <c r="AFQ193" s="49"/>
      <c r="AFR193" s="49"/>
      <c r="AFS193" s="49"/>
      <c r="AFT193" s="49"/>
      <c r="AFU193" s="49"/>
      <c r="AFV193" s="49"/>
      <c r="AFW193" s="49"/>
      <c r="AFX193" s="49"/>
      <c r="AFY193" s="49"/>
      <c r="AFZ193" s="49"/>
      <c r="AGA193" s="49"/>
      <c r="AGB193" s="49"/>
      <c r="AGC193" s="49"/>
      <c r="AGD193" s="49"/>
      <c r="AGE193" s="49"/>
      <c r="AGF193" s="49"/>
      <c r="AGG193" s="49"/>
      <c r="AGH193" s="49"/>
      <c r="AGI193" s="49"/>
      <c r="AGJ193" s="49"/>
      <c r="AGK193" s="49"/>
      <c r="AGL193" s="49"/>
      <c r="AGM193" s="49"/>
      <c r="AGN193" s="49"/>
      <c r="AGO193" s="49"/>
      <c r="AGP193" s="49"/>
      <c r="AGQ193" s="49"/>
      <c r="AGR193" s="49"/>
      <c r="AGS193" s="49"/>
      <c r="AGT193" s="49"/>
      <c r="AGU193" s="49"/>
      <c r="AGV193" s="49"/>
      <c r="AGW193" s="49"/>
      <c r="AGX193" s="49"/>
      <c r="AGY193" s="49"/>
      <c r="AGZ193" s="49"/>
      <c r="AHA193" s="49"/>
      <c r="AHB193" s="49"/>
      <c r="AHC193" s="49"/>
      <c r="AHD193" s="49"/>
      <c r="AHE193" s="49"/>
      <c r="AHF193" s="49"/>
      <c r="AHG193" s="49"/>
      <c r="AHH193" s="49"/>
      <c r="AHI193" s="49"/>
      <c r="AHJ193" s="49"/>
      <c r="AHK193" s="49"/>
      <c r="AHL193" s="49"/>
      <c r="AHM193" s="49"/>
      <c r="AHN193" s="49"/>
      <c r="AHO193" s="49"/>
      <c r="AHP193" s="49"/>
      <c r="AHQ193" s="49"/>
      <c r="AHR193" s="49"/>
      <c r="AHS193" s="49"/>
      <c r="AHT193" s="49"/>
      <c r="AHU193" s="49"/>
      <c r="AHV193" s="49"/>
      <c r="AHW193" s="49"/>
      <c r="AHX193" s="49"/>
      <c r="AHY193" s="49"/>
      <c r="AHZ193" s="49"/>
      <c r="AIA193" s="49"/>
      <c r="AIB193" s="49"/>
      <c r="AIC193" s="49"/>
      <c r="AID193" s="49"/>
      <c r="AIE193" s="49"/>
      <c r="AIF193" s="49"/>
      <c r="AIG193" s="49"/>
      <c r="AIH193" s="49"/>
      <c r="AII193" s="49"/>
      <c r="AIJ193" s="49"/>
      <c r="AIK193" s="49"/>
      <c r="AIL193" s="49"/>
      <c r="AIM193" s="49"/>
      <c r="AIN193" s="49"/>
      <c r="AIO193" s="49"/>
      <c r="AIP193" s="49"/>
      <c r="AIQ193" s="49"/>
      <c r="AIR193" s="49"/>
      <c r="AIS193" s="49"/>
      <c r="AIT193" s="49"/>
      <c r="AIU193" s="49"/>
      <c r="AIV193" s="49"/>
      <c r="AIW193" s="49"/>
      <c r="AIX193" s="49"/>
      <c r="AIY193" s="49"/>
      <c r="AIZ193" s="49"/>
      <c r="AJA193" s="49"/>
      <c r="AJB193" s="49"/>
      <c r="AJC193" s="49"/>
      <c r="AJD193" s="49"/>
      <c r="AJE193" s="49"/>
      <c r="AJF193" s="49"/>
      <c r="AJG193" s="49"/>
      <c r="AJH193" s="49"/>
      <c r="AJI193" s="49"/>
      <c r="AJJ193" s="49"/>
      <c r="AJK193" s="49"/>
      <c r="AJL193" s="49"/>
      <c r="AJM193" s="49"/>
      <c r="AJN193" s="49"/>
      <c r="AJO193" s="49"/>
      <c r="AJP193" s="49"/>
      <c r="AJQ193" s="49"/>
      <c r="AJR193" s="49"/>
      <c r="AJS193" s="49"/>
      <c r="AJT193" s="49"/>
      <c r="AJU193" s="49"/>
      <c r="AJV193" s="49"/>
      <c r="AJW193" s="49"/>
      <c r="AJX193" s="49"/>
      <c r="AJY193" s="49"/>
      <c r="AJZ193" s="49"/>
      <c r="AKA193" s="49"/>
      <c r="AKB193" s="49"/>
      <c r="AKC193" s="49"/>
      <c r="AKD193" s="49"/>
      <c r="AKE193" s="49"/>
      <c r="AKF193" s="49"/>
      <c r="AKG193" s="49"/>
      <c r="AKH193" s="49"/>
      <c r="AKI193" s="49"/>
      <c r="AKJ193" s="49"/>
      <c r="AKK193" s="49"/>
      <c r="AKL193" s="49"/>
      <c r="AKM193" s="49"/>
      <c r="AKN193" s="49"/>
      <c r="AKO193" s="49"/>
      <c r="AKP193" s="49"/>
      <c r="AKQ193" s="49"/>
      <c r="AKR193" s="49"/>
      <c r="AKS193" s="49"/>
      <c r="AKT193" s="49"/>
      <c r="AKU193" s="49"/>
      <c r="AKV193" s="49"/>
      <c r="AKW193" s="49"/>
      <c r="AKX193" s="49"/>
      <c r="AKY193" s="49"/>
      <c r="AKZ193" s="49"/>
      <c r="ALA193" s="49"/>
      <c r="ALB193" s="49"/>
      <c r="ALC193" s="49"/>
      <c r="ALD193" s="49"/>
      <c r="ALE193" s="49"/>
      <c r="ALF193" s="49"/>
      <c r="ALG193" s="49"/>
      <c r="ALH193" s="49"/>
      <c r="ALI193" s="49"/>
      <c r="ALJ193" s="49"/>
      <c r="ALK193" s="49"/>
      <c r="ALL193" s="49"/>
      <c r="ALM193" s="49"/>
      <c r="ALN193" s="49"/>
      <c r="ALO193" s="49"/>
      <c r="ALP193" s="49"/>
      <c r="ALQ193" s="49"/>
      <c r="ALR193" s="49"/>
      <c r="ALS193" s="49"/>
      <c r="ALT193" s="49"/>
      <c r="ALU193" s="49"/>
      <c r="ALV193" s="49"/>
      <c r="ALW193" s="49"/>
      <c r="ALX193" s="49"/>
      <c r="ALY193" s="49"/>
      <c r="ALZ193" s="49"/>
      <c r="AMA193" s="49"/>
      <c r="AMB193" s="49"/>
      <c r="AMC193" s="49"/>
      <c r="AMD193" s="49"/>
      <c r="AME193" s="49"/>
      <c r="AMF193" s="49"/>
      <c r="AMG193" s="49"/>
      <c r="AMH193" s="49"/>
      <c r="AMI193" s="49"/>
      <c r="AMJ193" s="49"/>
      <c r="AMK193" s="49"/>
      <c r="AML193" s="49"/>
      <c r="AMM193" s="49"/>
    </row>
    <row r="194" spans="1:1027" s="51" customFormat="1" ht="15">
      <c r="A194" s="349"/>
      <c r="B194" s="414"/>
      <c r="C194" s="321" t="s">
        <v>276</v>
      </c>
      <c r="D194" s="152" t="s">
        <v>12</v>
      </c>
      <c r="E194" s="37" t="s">
        <v>13</v>
      </c>
      <c r="F194" s="38" t="s">
        <v>325</v>
      </c>
      <c r="G194" s="21" t="s">
        <v>335</v>
      </c>
      <c r="H194" s="257" t="s">
        <v>336</v>
      </c>
      <c r="I194" s="33" t="s">
        <v>216</v>
      </c>
      <c r="J194" s="34" t="s">
        <v>40</v>
      </c>
      <c r="K194" s="35" t="s">
        <v>73</v>
      </c>
      <c r="L194" s="34" t="s">
        <v>159</v>
      </c>
      <c r="M194" s="174"/>
      <c r="N194" s="223"/>
      <c r="O194" s="189">
        <v>9.879766865543619</v>
      </c>
      <c r="P194" s="75">
        <v>10.008514670973701</v>
      </c>
      <c r="Q194" s="75">
        <v>10.391080348473801</v>
      </c>
      <c r="R194" s="75">
        <v>10.356162151658625</v>
      </c>
      <c r="S194" s="75">
        <v>10.430506733784524</v>
      </c>
      <c r="T194" s="75">
        <v>10.640341081729474</v>
      </c>
      <c r="U194" s="75">
        <v>10.669495266247143</v>
      </c>
      <c r="V194" s="75">
        <v>10.991953579024722</v>
      </c>
      <c r="W194" s="77">
        <v>11.342910945452648</v>
      </c>
      <c r="X194" s="77">
        <v>11.410361834161529</v>
      </c>
      <c r="Y194" s="77">
        <v>11.603546816039378</v>
      </c>
      <c r="Z194" s="77">
        <v>11.58646713012066</v>
      </c>
      <c r="AA194" s="75">
        <v>11.509737119340414</v>
      </c>
      <c r="AB194" s="75">
        <v>11.502540949486983</v>
      </c>
      <c r="AC194" s="75">
        <v>11.727605849608093</v>
      </c>
      <c r="AD194" s="75">
        <v>11.980888728996481</v>
      </c>
      <c r="AE194" s="75">
        <v>11.548751843616117</v>
      </c>
      <c r="AF194" s="75">
        <v>11.442629072527287</v>
      </c>
      <c r="AG194" s="75">
        <v>11.068199919898445</v>
      </c>
      <c r="AH194" s="75">
        <v>9.6034152100817813</v>
      </c>
      <c r="AI194" s="75">
        <v>10.00595075424315</v>
      </c>
      <c r="AJ194" s="75">
        <v>9.9371994672286696</v>
      </c>
      <c r="AK194" s="75">
        <v>9.782147416729698</v>
      </c>
      <c r="AL194" s="75">
        <v>9.6147211795475975</v>
      </c>
      <c r="AM194" s="75">
        <v>9.6511658377899323</v>
      </c>
      <c r="AN194" s="75">
        <v>9.5161661953487648</v>
      </c>
      <c r="AO194" s="75">
        <v>9.5486125701905049</v>
      </c>
      <c r="AP194" s="75">
        <v>9.5604866386164797</v>
      </c>
      <c r="AQ194" s="75"/>
      <c r="AR194" s="75"/>
      <c r="AS194" s="75"/>
      <c r="AT194" s="75"/>
      <c r="AU194" s="75"/>
      <c r="AV194" s="75"/>
      <c r="AW194" s="75"/>
      <c r="AX194" s="75"/>
      <c r="AY194" s="75"/>
      <c r="AZ194" s="75"/>
      <c r="BA194" s="75"/>
      <c r="BB194" s="34"/>
      <c r="BC194" s="34"/>
      <c r="BD194" s="34"/>
      <c r="BE194" s="34"/>
      <c r="BF194" s="34"/>
      <c r="BG194" s="34"/>
      <c r="BH194" s="34"/>
      <c r="BI194" s="34"/>
      <c r="BJ194" s="34"/>
      <c r="BK194" s="34"/>
      <c r="BL194" s="34"/>
      <c r="BM194" s="34"/>
      <c r="BN194" s="34"/>
      <c r="BO194" s="34"/>
      <c r="BP194" s="34"/>
      <c r="BQ194" s="34"/>
      <c r="BR194" s="34"/>
      <c r="BS194" s="34"/>
      <c r="BT194" s="34"/>
      <c r="BU194" s="34"/>
      <c r="BV194" s="34"/>
      <c r="BW194" s="34"/>
      <c r="BX194" s="157"/>
      <c r="BY194" s="157"/>
      <c r="BZ194" s="157"/>
      <c r="CA194" s="157"/>
      <c r="CB194" s="157"/>
      <c r="CC194" s="157"/>
      <c r="CD194" s="157"/>
      <c r="CE194" s="121"/>
      <c r="CF194" s="121"/>
      <c r="CG194" s="121"/>
      <c r="CH194" s="121"/>
      <c r="CI194" s="121"/>
      <c r="CJ194" s="121"/>
      <c r="CK194" s="121"/>
      <c r="CL194" s="121"/>
      <c r="CM194" s="121"/>
      <c r="CN194" s="121"/>
      <c r="CO194" s="121"/>
      <c r="CP194" s="121"/>
      <c r="CQ194" s="121"/>
      <c r="CR194" s="121"/>
      <c r="CS194" s="121"/>
      <c r="CT194" s="121"/>
      <c r="CU194" s="121"/>
      <c r="CV194" s="121"/>
      <c r="CW194" s="121"/>
      <c r="CX194" s="121"/>
      <c r="CY194" s="121"/>
      <c r="CZ194" s="121"/>
      <c r="DA194" s="121"/>
      <c r="DB194" s="121"/>
      <c r="DC194" s="121"/>
      <c r="DD194" s="121"/>
      <c r="DE194" s="121"/>
      <c r="DF194" s="121"/>
      <c r="DG194" s="121"/>
      <c r="DH194" s="121"/>
      <c r="DI194" s="121"/>
      <c r="DJ194" s="121"/>
      <c r="DK194" s="121"/>
      <c r="DL194" s="121"/>
      <c r="DM194" s="121"/>
      <c r="DN194" s="121"/>
      <c r="DO194" s="121"/>
      <c r="DP194" s="121"/>
      <c r="DQ194" s="121"/>
      <c r="DR194" s="121"/>
      <c r="DS194" s="121"/>
      <c r="DT194" s="121"/>
      <c r="DU194" s="121"/>
      <c r="DV194" s="121"/>
      <c r="DW194" s="121"/>
      <c r="DX194" s="121"/>
      <c r="DY194" s="121"/>
      <c r="DZ194" s="121"/>
      <c r="EA194" s="121"/>
      <c r="EB194" s="121"/>
      <c r="EC194" s="121"/>
      <c r="ED194" s="121"/>
      <c r="EE194" s="121"/>
      <c r="EF194" s="121"/>
      <c r="EG194" s="121"/>
      <c r="EH194" s="121"/>
      <c r="EI194" s="121"/>
      <c r="EJ194" s="121"/>
      <c r="EK194" s="121"/>
      <c r="EL194" s="121"/>
      <c r="EM194" s="121"/>
      <c r="EN194" s="121"/>
      <c r="EO194" s="121"/>
      <c r="EP194" s="121"/>
      <c r="EQ194" s="121"/>
      <c r="ER194" s="121"/>
      <c r="ES194" s="121"/>
      <c r="ET194" s="121"/>
      <c r="EU194" s="121"/>
      <c r="EV194" s="121"/>
      <c r="EW194" s="121"/>
      <c r="EX194" s="121"/>
      <c r="EY194" s="121"/>
      <c r="EZ194" s="121"/>
      <c r="FA194" s="121"/>
      <c r="FB194" s="121"/>
      <c r="FC194" s="121"/>
      <c r="FD194" s="121"/>
      <c r="FE194" s="121"/>
      <c r="FF194" s="121"/>
      <c r="FG194" s="121"/>
      <c r="FH194" s="121"/>
      <c r="FI194" s="121"/>
      <c r="FJ194" s="121"/>
      <c r="FK194" s="121"/>
      <c r="FL194" s="121"/>
      <c r="FM194" s="121"/>
      <c r="FN194" s="121"/>
      <c r="FO194" s="121"/>
      <c r="FP194" s="121"/>
      <c r="FQ194" s="121"/>
      <c r="FR194" s="121"/>
      <c r="FS194" s="121"/>
      <c r="FT194" s="121"/>
      <c r="FU194" s="121"/>
      <c r="FV194" s="121"/>
      <c r="FW194" s="121"/>
      <c r="FX194" s="121"/>
      <c r="FY194" s="121"/>
      <c r="FZ194" s="121"/>
      <c r="GA194" s="121"/>
      <c r="GB194" s="121"/>
      <c r="GC194" s="121"/>
      <c r="GD194" s="121"/>
      <c r="GE194" s="121"/>
      <c r="GF194" s="121"/>
      <c r="GG194" s="121"/>
      <c r="GH194" s="121"/>
      <c r="GI194" s="121"/>
      <c r="GJ194" s="121"/>
      <c r="GK194" s="121"/>
      <c r="GL194" s="121"/>
      <c r="GM194" s="121"/>
      <c r="GN194" s="121"/>
      <c r="GO194" s="121"/>
      <c r="GP194" s="121"/>
      <c r="GQ194" s="121"/>
      <c r="GR194" s="121"/>
      <c r="GS194" s="121"/>
      <c r="GT194" s="121"/>
      <c r="GU194" s="121"/>
      <c r="GV194" s="121"/>
      <c r="GW194" s="121"/>
      <c r="GX194" s="121"/>
      <c r="GY194" s="121"/>
      <c r="GZ194" s="121"/>
      <c r="HA194" s="121"/>
      <c r="HB194" s="121"/>
      <c r="HC194" s="121"/>
      <c r="HD194" s="121"/>
      <c r="HE194" s="121"/>
      <c r="HF194" s="121"/>
      <c r="HG194" s="121"/>
      <c r="HH194" s="121"/>
      <c r="HI194" s="121"/>
      <c r="HJ194" s="121"/>
      <c r="HK194" s="121"/>
      <c r="HL194" s="121"/>
      <c r="HM194" s="121"/>
      <c r="HN194" s="121"/>
      <c r="HO194" s="121"/>
      <c r="HP194" s="121"/>
      <c r="HQ194" s="121"/>
      <c r="HR194" s="121"/>
      <c r="HS194" s="121"/>
      <c r="HT194" s="121"/>
      <c r="HU194" s="121"/>
      <c r="HV194" s="121"/>
      <c r="HW194" s="121"/>
      <c r="HX194" s="121"/>
      <c r="HY194" s="121"/>
      <c r="HZ194" s="121"/>
      <c r="IA194" s="121"/>
      <c r="IB194" s="121"/>
      <c r="IC194" s="121"/>
      <c r="ID194" s="121"/>
      <c r="IE194" s="121"/>
      <c r="IF194" s="121"/>
      <c r="IG194" s="121"/>
      <c r="IH194" s="121"/>
      <c r="II194" s="121"/>
      <c r="IJ194" s="121"/>
      <c r="IK194" s="121"/>
      <c r="IL194" s="121"/>
      <c r="IM194" s="121"/>
      <c r="IN194" s="121"/>
      <c r="IO194" s="121"/>
      <c r="IP194" s="121"/>
      <c r="IQ194" s="121"/>
      <c r="IR194" s="121"/>
      <c r="IS194" s="121"/>
      <c r="IT194" s="121"/>
      <c r="IU194" s="121"/>
      <c r="IV194" s="121"/>
      <c r="IW194" s="121"/>
      <c r="IX194" s="121"/>
      <c r="IY194" s="121"/>
      <c r="IZ194" s="121"/>
      <c r="JA194" s="121"/>
      <c r="JB194" s="121"/>
      <c r="JC194" s="121"/>
      <c r="JD194" s="121"/>
      <c r="JE194" s="121"/>
      <c r="JF194" s="121"/>
      <c r="JG194" s="121"/>
      <c r="JH194" s="121"/>
      <c r="JI194" s="121"/>
      <c r="JJ194" s="121"/>
      <c r="JK194" s="121"/>
      <c r="JL194" s="121"/>
      <c r="JM194" s="121"/>
      <c r="JN194" s="121"/>
      <c r="JO194" s="121"/>
      <c r="JP194" s="121"/>
      <c r="JQ194" s="121"/>
      <c r="JR194" s="121"/>
      <c r="JS194" s="121"/>
      <c r="JT194" s="121"/>
      <c r="JU194" s="121"/>
      <c r="JV194" s="121"/>
      <c r="JW194" s="121"/>
      <c r="JX194" s="121"/>
      <c r="JY194" s="121"/>
      <c r="JZ194" s="121"/>
      <c r="KA194" s="121"/>
      <c r="KB194" s="121"/>
      <c r="KC194" s="121"/>
      <c r="KD194" s="121"/>
      <c r="KE194" s="121"/>
      <c r="KF194" s="121"/>
      <c r="KG194" s="121"/>
      <c r="KH194" s="121"/>
      <c r="KI194" s="121"/>
      <c r="KJ194" s="121"/>
      <c r="KK194" s="121"/>
      <c r="KL194" s="121"/>
      <c r="KM194" s="121"/>
      <c r="KN194" s="121"/>
      <c r="KO194" s="121"/>
      <c r="KP194" s="121"/>
      <c r="KQ194" s="121"/>
      <c r="KR194" s="121"/>
      <c r="KS194" s="121"/>
      <c r="KT194" s="121"/>
      <c r="KU194" s="121"/>
      <c r="KV194" s="121"/>
      <c r="KW194" s="121"/>
      <c r="KX194" s="121"/>
      <c r="KY194" s="121"/>
      <c r="KZ194" s="121"/>
      <c r="LA194" s="121"/>
      <c r="LB194" s="121"/>
      <c r="LC194" s="121"/>
      <c r="LD194" s="121"/>
      <c r="LE194" s="121"/>
      <c r="LF194" s="121"/>
      <c r="LG194" s="121"/>
      <c r="LH194" s="121"/>
      <c r="LI194" s="121"/>
      <c r="LJ194" s="121"/>
      <c r="LK194" s="121"/>
      <c r="LL194" s="121"/>
      <c r="LM194" s="121"/>
      <c r="LN194" s="121"/>
      <c r="LO194" s="121"/>
      <c r="LP194" s="121"/>
      <c r="LQ194" s="121"/>
      <c r="LR194" s="121"/>
      <c r="LS194" s="121"/>
      <c r="LT194" s="121"/>
      <c r="LU194" s="121"/>
      <c r="LV194" s="36"/>
      <c r="LW194" s="36"/>
      <c r="LX194" s="36"/>
      <c r="LY194" s="36"/>
      <c r="LZ194" s="36"/>
      <c r="MA194" s="36"/>
      <c r="MB194" s="36"/>
      <c r="MC194" s="36"/>
      <c r="MD194" s="36"/>
      <c r="ME194" s="36"/>
      <c r="MF194" s="36"/>
      <c r="MG194" s="36"/>
      <c r="MH194" s="36"/>
      <c r="MI194" s="36"/>
      <c r="MJ194" s="36"/>
      <c r="MK194" s="36"/>
      <c r="ML194" s="36"/>
      <c r="MM194" s="36"/>
      <c r="MN194" s="36"/>
      <c r="MO194" s="36"/>
      <c r="MP194" s="36"/>
      <c r="MQ194" s="36"/>
      <c r="MR194" s="36"/>
      <c r="MS194" s="36"/>
      <c r="MT194" s="36"/>
      <c r="MU194" s="36"/>
      <c r="MV194" s="36"/>
      <c r="MW194" s="36"/>
      <c r="MX194" s="36"/>
      <c r="MY194" s="36"/>
      <c r="MZ194" s="36"/>
      <c r="NA194" s="36"/>
      <c r="NB194" s="36"/>
      <c r="NC194" s="36"/>
      <c r="ND194" s="36"/>
      <c r="NE194" s="36"/>
      <c r="NF194" s="36"/>
      <c r="NG194" s="36"/>
      <c r="NH194" s="36"/>
      <c r="NI194" s="36"/>
      <c r="NJ194" s="36"/>
      <c r="NK194" s="36"/>
      <c r="NL194" s="36"/>
      <c r="NM194" s="36"/>
      <c r="NN194" s="36"/>
      <c r="NO194" s="36"/>
      <c r="NP194" s="36"/>
      <c r="NQ194" s="36"/>
      <c r="NR194" s="36"/>
      <c r="NS194" s="36"/>
      <c r="NT194" s="36"/>
      <c r="NU194" s="36"/>
      <c r="NV194" s="36"/>
      <c r="NW194" s="36"/>
      <c r="NX194" s="36"/>
      <c r="NY194" s="36"/>
      <c r="NZ194" s="36"/>
      <c r="OA194" s="36"/>
      <c r="OB194" s="36"/>
      <c r="OC194" s="36"/>
      <c r="OD194" s="36"/>
      <c r="OE194" s="36"/>
      <c r="OF194" s="36"/>
      <c r="OG194" s="36"/>
      <c r="OH194" s="36"/>
      <c r="OI194" s="36"/>
      <c r="OJ194" s="36"/>
      <c r="OK194" s="36"/>
      <c r="OL194" s="36"/>
      <c r="OM194" s="36"/>
      <c r="ON194" s="36"/>
      <c r="OO194" s="36"/>
      <c r="OP194" s="36"/>
      <c r="OQ194" s="36"/>
      <c r="OR194" s="36"/>
      <c r="OS194" s="36"/>
      <c r="OT194" s="36"/>
      <c r="OU194" s="36"/>
      <c r="OV194" s="36"/>
      <c r="OW194" s="36"/>
      <c r="OX194" s="36"/>
      <c r="OY194" s="36"/>
      <c r="OZ194" s="36"/>
      <c r="PA194" s="36"/>
      <c r="PB194" s="36"/>
      <c r="PC194" s="36"/>
      <c r="PD194" s="36"/>
      <c r="PE194" s="36"/>
      <c r="PF194" s="36"/>
      <c r="PG194" s="36"/>
      <c r="PH194" s="36"/>
      <c r="PI194" s="36"/>
      <c r="PJ194" s="36"/>
      <c r="PK194" s="36"/>
      <c r="PL194" s="36"/>
      <c r="PM194" s="36"/>
      <c r="PN194" s="36"/>
      <c r="PO194" s="36"/>
      <c r="PP194" s="36"/>
      <c r="PQ194" s="36"/>
      <c r="PR194" s="36"/>
      <c r="PS194" s="36"/>
      <c r="PT194" s="36"/>
      <c r="PU194" s="36"/>
      <c r="PV194" s="36"/>
      <c r="PW194" s="36"/>
      <c r="PX194" s="36"/>
      <c r="PY194" s="36"/>
      <c r="PZ194" s="36"/>
      <c r="QA194" s="36"/>
      <c r="QB194" s="36"/>
      <c r="QC194" s="36"/>
      <c r="QD194" s="36"/>
      <c r="QE194" s="36"/>
      <c r="QF194" s="36"/>
      <c r="QG194" s="36"/>
      <c r="QH194" s="36"/>
      <c r="QI194" s="36"/>
      <c r="QJ194" s="36"/>
      <c r="QK194" s="36"/>
      <c r="QL194" s="36"/>
      <c r="QM194" s="36"/>
      <c r="QN194" s="36"/>
      <c r="QO194" s="36"/>
      <c r="QP194" s="36"/>
      <c r="QQ194" s="36"/>
      <c r="QR194" s="36"/>
      <c r="QS194" s="36"/>
      <c r="QT194" s="36"/>
      <c r="QU194" s="36"/>
      <c r="QV194" s="36"/>
      <c r="QW194" s="36"/>
      <c r="QX194" s="36"/>
      <c r="QY194" s="36"/>
      <c r="QZ194" s="36"/>
      <c r="RA194" s="36"/>
      <c r="RB194" s="36"/>
      <c r="RC194" s="36"/>
      <c r="RD194" s="36"/>
      <c r="RE194" s="36"/>
      <c r="RF194" s="36"/>
      <c r="RG194" s="36"/>
      <c r="RH194" s="36"/>
      <c r="RI194" s="36"/>
      <c r="RJ194" s="36"/>
      <c r="RK194" s="36"/>
      <c r="RL194" s="36"/>
      <c r="RM194" s="36"/>
      <c r="RN194" s="36"/>
      <c r="RO194" s="36"/>
      <c r="RP194" s="36"/>
      <c r="RQ194" s="36"/>
      <c r="RR194" s="36"/>
      <c r="RS194" s="36"/>
      <c r="RT194" s="36"/>
      <c r="RU194" s="36"/>
      <c r="RV194" s="36"/>
      <c r="RW194" s="36"/>
      <c r="RX194" s="36"/>
      <c r="RY194" s="36"/>
      <c r="RZ194" s="36"/>
      <c r="SA194" s="36"/>
      <c r="SB194" s="36"/>
      <c r="SC194" s="36"/>
      <c r="SD194" s="36"/>
      <c r="SE194" s="36"/>
      <c r="SF194" s="36"/>
      <c r="SG194" s="36"/>
      <c r="SH194" s="36"/>
      <c r="SI194" s="36"/>
      <c r="SJ194" s="36"/>
      <c r="SK194" s="36"/>
      <c r="SL194" s="36"/>
      <c r="SM194" s="36"/>
      <c r="SN194" s="36"/>
      <c r="SO194" s="36"/>
      <c r="SP194" s="36"/>
      <c r="SQ194" s="36"/>
      <c r="SR194" s="36"/>
      <c r="SS194" s="36"/>
      <c r="ST194" s="36"/>
      <c r="SU194" s="36"/>
      <c r="SV194" s="36"/>
      <c r="SW194" s="36"/>
      <c r="SX194" s="36"/>
      <c r="SY194" s="36"/>
      <c r="SZ194" s="36"/>
      <c r="TA194" s="36"/>
      <c r="TB194" s="36"/>
      <c r="TC194" s="36"/>
      <c r="TD194" s="36"/>
      <c r="TE194" s="36"/>
      <c r="TF194" s="36"/>
      <c r="TG194" s="36"/>
      <c r="TH194" s="36"/>
      <c r="TI194" s="36"/>
      <c r="TJ194" s="36"/>
      <c r="TK194" s="36"/>
      <c r="TL194" s="36"/>
      <c r="TM194" s="36"/>
      <c r="TN194" s="36"/>
      <c r="TO194" s="36"/>
      <c r="TP194" s="36"/>
      <c r="TQ194" s="36"/>
      <c r="TR194" s="36"/>
      <c r="TS194" s="36"/>
      <c r="TT194" s="36"/>
      <c r="TU194" s="36"/>
      <c r="TV194" s="36"/>
      <c r="TW194" s="36"/>
      <c r="TX194" s="36"/>
      <c r="TY194" s="36"/>
      <c r="TZ194" s="36"/>
      <c r="UA194" s="36"/>
      <c r="UB194" s="36"/>
      <c r="UC194" s="36"/>
      <c r="UD194" s="36"/>
      <c r="UE194" s="36"/>
      <c r="UF194" s="36"/>
      <c r="UG194" s="36"/>
      <c r="UH194" s="36"/>
      <c r="UI194" s="36"/>
      <c r="UJ194" s="36"/>
      <c r="UK194" s="36"/>
      <c r="UL194" s="36"/>
      <c r="UM194" s="36"/>
      <c r="UN194" s="36"/>
      <c r="UO194" s="36"/>
      <c r="UP194" s="36"/>
      <c r="UQ194" s="36"/>
      <c r="UR194" s="36"/>
      <c r="US194" s="36"/>
      <c r="UT194" s="36"/>
      <c r="UU194" s="36"/>
      <c r="UV194" s="36"/>
      <c r="UW194" s="36"/>
      <c r="UX194" s="36"/>
      <c r="UY194" s="36"/>
      <c r="UZ194" s="36"/>
      <c r="VA194" s="36"/>
      <c r="VB194" s="36"/>
      <c r="VC194" s="36"/>
      <c r="VD194" s="36"/>
      <c r="VE194" s="36"/>
      <c r="VF194" s="36"/>
      <c r="VG194" s="36"/>
      <c r="VH194" s="36"/>
      <c r="VI194" s="36"/>
      <c r="VJ194" s="36"/>
      <c r="VK194" s="36"/>
      <c r="VL194" s="36"/>
      <c r="VM194" s="36"/>
      <c r="VN194" s="36"/>
      <c r="VO194" s="36"/>
      <c r="VP194" s="36"/>
      <c r="VQ194" s="36"/>
      <c r="VR194" s="36"/>
      <c r="VS194" s="36"/>
      <c r="VT194" s="36"/>
      <c r="VU194" s="36"/>
      <c r="VV194" s="36"/>
      <c r="VW194" s="36"/>
      <c r="VX194" s="36"/>
      <c r="VY194" s="36"/>
      <c r="VZ194" s="36"/>
      <c r="WA194" s="36"/>
      <c r="WB194" s="36"/>
      <c r="WC194" s="36"/>
      <c r="WD194" s="36"/>
      <c r="WE194" s="36"/>
      <c r="WF194" s="36"/>
      <c r="WG194" s="36"/>
      <c r="WH194" s="36"/>
      <c r="WI194" s="36"/>
      <c r="WJ194" s="36"/>
      <c r="WK194" s="36"/>
      <c r="WL194" s="36"/>
      <c r="WM194" s="36"/>
      <c r="WN194" s="36"/>
      <c r="WO194" s="36"/>
      <c r="WP194" s="36"/>
      <c r="WQ194" s="36"/>
      <c r="WR194" s="36"/>
      <c r="WS194" s="36"/>
      <c r="WT194" s="36"/>
      <c r="WU194" s="36"/>
      <c r="WV194" s="36"/>
      <c r="WW194" s="36"/>
      <c r="WX194" s="36"/>
      <c r="WY194" s="36"/>
      <c r="WZ194" s="36"/>
      <c r="XA194" s="36"/>
      <c r="XB194" s="36"/>
      <c r="XC194" s="36"/>
      <c r="XD194" s="36"/>
      <c r="XE194" s="36"/>
      <c r="XF194" s="36"/>
      <c r="XG194" s="36"/>
      <c r="XH194" s="36"/>
      <c r="XI194" s="36"/>
      <c r="XJ194" s="36"/>
      <c r="XK194" s="36"/>
      <c r="XL194" s="36"/>
      <c r="XM194" s="36"/>
      <c r="XN194" s="36"/>
      <c r="XO194" s="36"/>
      <c r="XP194" s="36"/>
      <c r="XQ194" s="36"/>
      <c r="XR194" s="36"/>
      <c r="XS194" s="36"/>
      <c r="XT194" s="36"/>
      <c r="XU194" s="36"/>
      <c r="XV194" s="36"/>
      <c r="XW194" s="36"/>
      <c r="XX194" s="36"/>
      <c r="XY194" s="36"/>
      <c r="XZ194" s="36"/>
      <c r="YA194" s="36"/>
      <c r="YB194" s="36"/>
      <c r="YC194" s="36"/>
      <c r="YD194" s="36"/>
      <c r="YE194" s="36"/>
      <c r="YF194" s="36"/>
      <c r="YG194" s="36"/>
      <c r="YH194" s="36"/>
      <c r="YI194" s="36"/>
      <c r="YJ194" s="36"/>
      <c r="YK194" s="36"/>
      <c r="YL194" s="36"/>
      <c r="YM194" s="36"/>
      <c r="YN194" s="36"/>
      <c r="YO194" s="36"/>
      <c r="YP194" s="36"/>
      <c r="YQ194" s="36"/>
      <c r="YR194" s="36"/>
      <c r="YS194" s="36"/>
      <c r="YT194" s="36"/>
      <c r="YU194" s="36"/>
      <c r="YV194" s="36"/>
      <c r="YW194" s="36"/>
      <c r="YX194" s="36"/>
      <c r="YY194" s="36"/>
      <c r="YZ194" s="36"/>
      <c r="ZA194" s="36"/>
      <c r="ZB194" s="36"/>
      <c r="ZC194" s="36"/>
      <c r="ZD194" s="36"/>
      <c r="ZE194" s="36"/>
      <c r="ZF194" s="36"/>
      <c r="ZG194" s="36"/>
      <c r="ZH194" s="36"/>
      <c r="ZI194" s="36"/>
      <c r="ZJ194" s="36"/>
      <c r="ZK194" s="36"/>
      <c r="ZL194" s="36"/>
      <c r="ZM194" s="36"/>
      <c r="ZN194" s="36"/>
      <c r="ZO194" s="36"/>
      <c r="ZP194" s="36"/>
      <c r="ZQ194" s="36"/>
      <c r="ZR194" s="36"/>
      <c r="ZS194" s="36"/>
      <c r="ZT194" s="36"/>
      <c r="ZU194" s="36"/>
      <c r="ZV194" s="36"/>
      <c r="ZW194" s="36"/>
      <c r="ZX194" s="36"/>
      <c r="ZY194" s="36"/>
      <c r="ZZ194" s="36"/>
      <c r="AAA194" s="36"/>
      <c r="AAB194" s="36"/>
      <c r="AAC194" s="36"/>
      <c r="AAD194" s="36"/>
      <c r="AAE194" s="36"/>
      <c r="AAF194" s="36"/>
      <c r="AAG194" s="36"/>
      <c r="AAH194" s="36"/>
      <c r="AAI194" s="36"/>
      <c r="AAJ194" s="36"/>
      <c r="AAK194" s="36"/>
      <c r="AAL194" s="36"/>
      <c r="AAM194" s="36"/>
      <c r="AAN194" s="36"/>
      <c r="AAO194" s="36"/>
      <c r="AAP194" s="36"/>
      <c r="AAQ194" s="36"/>
      <c r="AAR194" s="36"/>
      <c r="AAS194" s="36"/>
      <c r="AAT194" s="36"/>
      <c r="AAU194" s="36"/>
      <c r="AAV194" s="36"/>
      <c r="AAW194" s="36"/>
      <c r="AAX194" s="36"/>
      <c r="AAY194" s="36"/>
      <c r="AAZ194" s="36"/>
      <c r="ABA194" s="36"/>
      <c r="ABB194" s="36"/>
      <c r="ABC194" s="36"/>
      <c r="ABD194" s="36"/>
      <c r="ABE194" s="36"/>
      <c r="ABF194" s="36"/>
      <c r="ABG194" s="36"/>
      <c r="ABH194" s="36"/>
      <c r="ABI194" s="36"/>
      <c r="ABJ194" s="36"/>
      <c r="ABK194" s="36"/>
      <c r="ABL194" s="36"/>
      <c r="ABM194" s="36"/>
      <c r="ABN194" s="36"/>
      <c r="ABO194" s="36"/>
      <c r="ABP194" s="36"/>
      <c r="ABQ194" s="36"/>
      <c r="ABR194" s="36"/>
      <c r="ABS194" s="36"/>
      <c r="ABT194" s="36"/>
      <c r="ABU194" s="36"/>
      <c r="ABV194" s="36"/>
      <c r="ABW194" s="36"/>
      <c r="ABX194" s="36"/>
      <c r="ABY194" s="36"/>
      <c r="ABZ194" s="36"/>
      <c r="ACA194" s="36"/>
      <c r="ACB194" s="36"/>
      <c r="ACC194" s="36"/>
      <c r="ACD194" s="36"/>
      <c r="ACE194" s="36"/>
      <c r="ACF194" s="36"/>
      <c r="ACG194" s="36"/>
      <c r="ACH194" s="36"/>
      <c r="ACI194" s="36"/>
      <c r="ACJ194" s="36"/>
      <c r="ACK194" s="36"/>
      <c r="ACL194" s="36"/>
      <c r="ACM194" s="36"/>
      <c r="ACN194" s="36"/>
      <c r="ACO194" s="36"/>
      <c r="ACP194" s="36"/>
      <c r="ACQ194" s="36"/>
      <c r="ACR194" s="36"/>
      <c r="ACS194" s="36"/>
      <c r="ACT194" s="36"/>
      <c r="ACU194" s="36"/>
      <c r="ACV194" s="36"/>
      <c r="ACW194" s="36"/>
      <c r="ACX194" s="36"/>
      <c r="ACY194" s="36"/>
      <c r="ACZ194" s="36"/>
      <c r="ADA194" s="36"/>
      <c r="ADB194" s="36"/>
      <c r="ADC194" s="36"/>
      <c r="ADD194" s="36"/>
      <c r="ADE194" s="36"/>
      <c r="ADF194" s="36"/>
      <c r="ADG194" s="36"/>
      <c r="ADH194" s="36"/>
      <c r="ADI194" s="36"/>
      <c r="ADJ194" s="36"/>
      <c r="ADK194" s="36"/>
      <c r="ADL194" s="36"/>
      <c r="ADM194" s="36"/>
      <c r="ADN194" s="36"/>
      <c r="ADO194" s="36"/>
      <c r="ADP194" s="36"/>
      <c r="ADQ194" s="36"/>
      <c r="ADR194" s="36"/>
      <c r="ADS194" s="36"/>
      <c r="ADT194" s="36"/>
      <c r="ADU194" s="36"/>
      <c r="ADV194" s="36"/>
      <c r="ADW194" s="36"/>
      <c r="ADX194" s="36"/>
      <c r="ADY194" s="36"/>
      <c r="ADZ194" s="36"/>
      <c r="AEA194" s="36"/>
      <c r="AEB194" s="36"/>
      <c r="AEC194" s="36"/>
      <c r="AED194" s="36"/>
      <c r="AEE194" s="36"/>
      <c r="AEF194" s="36"/>
      <c r="AEG194" s="36"/>
      <c r="AEH194" s="36"/>
      <c r="AEI194" s="36"/>
      <c r="AEJ194" s="36"/>
      <c r="AEK194" s="36"/>
      <c r="AEL194" s="36"/>
      <c r="AEM194" s="36"/>
      <c r="AEN194" s="36"/>
      <c r="AEO194" s="36"/>
      <c r="AEP194" s="36"/>
      <c r="AEQ194" s="36"/>
      <c r="AER194" s="36"/>
      <c r="AES194" s="36"/>
      <c r="AET194" s="36"/>
      <c r="AEU194" s="36"/>
      <c r="AEV194" s="36"/>
      <c r="AEW194" s="36"/>
      <c r="AEX194" s="36"/>
      <c r="AEY194" s="36"/>
      <c r="AEZ194" s="36"/>
      <c r="AFA194" s="36"/>
      <c r="AFB194" s="36"/>
      <c r="AFC194" s="36"/>
      <c r="AFD194" s="36"/>
      <c r="AFE194" s="36"/>
      <c r="AFF194" s="36"/>
      <c r="AFG194" s="36"/>
      <c r="AFH194" s="36"/>
      <c r="AFI194" s="36"/>
      <c r="AFJ194" s="36"/>
      <c r="AFK194" s="36"/>
      <c r="AFL194" s="36"/>
      <c r="AFM194" s="36"/>
      <c r="AFN194" s="36"/>
      <c r="AFO194" s="36"/>
      <c r="AFP194" s="36"/>
      <c r="AFQ194" s="36"/>
      <c r="AFR194" s="36"/>
      <c r="AFS194" s="36"/>
      <c r="AFT194" s="36"/>
      <c r="AFU194" s="36"/>
      <c r="AFV194" s="36"/>
      <c r="AFW194" s="36"/>
      <c r="AFX194" s="36"/>
      <c r="AFY194" s="36"/>
      <c r="AFZ194" s="36"/>
      <c r="AGA194" s="36"/>
      <c r="AGB194" s="36"/>
      <c r="AGC194" s="36"/>
      <c r="AGD194" s="36"/>
      <c r="AGE194" s="36"/>
      <c r="AGF194" s="36"/>
      <c r="AGG194" s="36"/>
      <c r="AGH194" s="36"/>
      <c r="AGI194" s="36"/>
      <c r="AGJ194" s="36"/>
      <c r="AGK194" s="36"/>
      <c r="AGL194" s="36"/>
      <c r="AGM194" s="36"/>
      <c r="AGN194" s="36"/>
      <c r="AGO194" s="36"/>
      <c r="AGP194" s="36"/>
      <c r="AGQ194" s="36"/>
      <c r="AGR194" s="36"/>
      <c r="AGS194" s="36"/>
      <c r="AGT194" s="36"/>
      <c r="AGU194" s="36"/>
      <c r="AGV194" s="36"/>
      <c r="AGW194" s="36"/>
      <c r="AGX194" s="36"/>
      <c r="AGY194" s="36"/>
      <c r="AGZ194" s="36"/>
      <c r="AHA194" s="36"/>
      <c r="AHB194" s="36"/>
      <c r="AHC194" s="36"/>
      <c r="AHD194" s="36"/>
      <c r="AHE194" s="36"/>
      <c r="AHF194" s="36"/>
      <c r="AHG194" s="36"/>
      <c r="AHH194" s="36"/>
      <c r="AHI194" s="36"/>
      <c r="AHJ194" s="36"/>
      <c r="AHK194" s="36"/>
      <c r="AHL194" s="36"/>
      <c r="AHM194" s="36"/>
      <c r="AHN194" s="36"/>
      <c r="AHO194" s="36"/>
      <c r="AHP194" s="36"/>
      <c r="AHQ194" s="36"/>
      <c r="AHR194" s="36"/>
      <c r="AHS194" s="36"/>
      <c r="AHT194" s="36"/>
      <c r="AHU194" s="36"/>
      <c r="AHV194" s="36"/>
      <c r="AHW194" s="36"/>
      <c r="AHX194" s="36"/>
      <c r="AHY194" s="36"/>
      <c r="AHZ194" s="36"/>
      <c r="AIA194" s="36"/>
      <c r="AIB194" s="36"/>
      <c r="AIC194" s="36"/>
      <c r="AID194" s="36"/>
      <c r="AIE194" s="36"/>
      <c r="AIF194" s="36"/>
      <c r="AIG194" s="36"/>
      <c r="AIH194" s="36"/>
      <c r="AII194" s="36"/>
      <c r="AIJ194" s="36"/>
      <c r="AIK194" s="36"/>
      <c r="AIL194" s="36"/>
      <c r="AIM194" s="36"/>
      <c r="AIN194" s="36"/>
      <c r="AIO194" s="36"/>
      <c r="AIP194" s="36"/>
      <c r="AIQ194" s="36"/>
      <c r="AIR194" s="36"/>
      <c r="AIS194" s="36"/>
      <c r="AIT194" s="36"/>
      <c r="AIU194" s="36"/>
      <c r="AIV194" s="36"/>
      <c r="AIW194" s="36"/>
      <c r="AIX194" s="36"/>
      <c r="AIY194" s="36"/>
      <c r="AIZ194" s="36"/>
      <c r="AJA194" s="36"/>
      <c r="AJB194" s="36"/>
      <c r="AJC194" s="36"/>
      <c r="AJD194" s="36"/>
      <c r="AJE194" s="36"/>
      <c r="AJF194" s="36"/>
      <c r="AJG194" s="36"/>
      <c r="AJH194" s="36"/>
      <c r="AJI194" s="36"/>
      <c r="AJJ194" s="36"/>
      <c r="AJK194" s="36"/>
      <c r="AJL194" s="36"/>
      <c r="AJM194" s="36"/>
      <c r="AJN194" s="36"/>
      <c r="AJO194" s="36"/>
      <c r="AJP194" s="36"/>
      <c r="AJQ194" s="36"/>
      <c r="AJR194" s="36"/>
      <c r="AJS194" s="36"/>
      <c r="AJT194" s="36"/>
      <c r="AJU194" s="36"/>
      <c r="AJV194" s="36"/>
      <c r="AJW194" s="36"/>
      <c r="AJX194" s="36"/>
      <c r="AJY194" s="36"/>
      <c r="AJZ194" s="36"/>
      <c r="AKA194" s="36"/>
      <c r="AKB194" s="36"/>
      <c r="AKC194" s="36"/>
      <c r="AKD194" s="36"/>
      <c r="AKE194" s="36"/>
      <c r="AKF194" s="36"/>
      <c r="AKG194" s="36"/>
      <c r="AKH194" s="36"/>
      <c r="AKI194" s="36"/>
      <c r="AKJ194" s="36"/>
      <c r="AKK194" s="36"/>
      <c r="AKL194" s="36"/>
      <c r="AKM194" s="36"/>
      <c r="AKN194" s="36"/>
      <c r="AKO194" s="36"/>
      <c r="AKP194" s="36"/>
      <c r="AKQ194" s="36"/>
      <c r="AKR194" s="36"/>
      <c r="AKS194" s="36"/>
      <c r="AKT194" s="36"/>
      <c r="AKU194" s="36"/>
      <c r="AKV194" s="36"/>
      <c r="AKW194" s="36"/>
      <c r="AKX194" s="36"/>
      <c r="AKY194" s="36"/>
      <c r="AKZ194" s="36"/>
      <c r="ALA194" s="36"/>
      <c r="ALB194" s="36"/>
      <c r="ALC194" s="36"/>
      <c r="ALD194" s="36"/>
      <c r="ALE194" s="36"/>
      <c r="ALF194" s="36"/>
      <c r="ALG194" s="36"/>
      <c r="ALH194" s="36"/>
      <c r="ALI194" s="36"/>
      <c r="ALJ194" s="36"/>
      <c r="ALK194" s="36"/>
      <c r="ALL194" s="36"/>
      <c r="ALM194" s="36"/>
      <c r="ALN194" s="36"/>
      <c r="ALO194" s="36"/>
      <c r="ALP194" s="36"/>
      <c r="ALQ194" s="36"/>
      <c r="ALR194" s="36"/>
      <c r="ALS194" s="36"/>
      <c r="ALT194" s="36"/>
      <c r="ALU194" s="36"/>
      <c r="ALV194" s="36"/>
      <c r="ALW194" s="36"/>
      <c r="ALX194" s="36"/>
      <c r="ALY194" s="36"/>
      <c r="ALZ194" s="36"/>
      <c r="AMA194" s="36"/>
      <c r="AMB194" s="36"/>
      <c r="AMC194" s="36"/>
      <c r="AMD194" s="36"/>
      <c r="AME194" s="36"/>
      <c r="AMF194" s="36"/>
      <c r="AMG194" s="36"/>
      <c r="AMH194" s="36"/>
      <c r="AMI194" s="36"/>
      <c r="AMJ194" s="36"/>
      <c r="AMK194" s="36"/>
      <c r="AML194" s="36"/>
      <c r="AMM194" s="36"/>
    </row>
    <row r="195" spans="1:1027" s="51" customFormat="1" ht="12.75" hidden="1" customHeight="1">
      <c r="A195" s="349"/>
      <c r="B195" s="414"/>
      <c r="C195" s="321"/>
      <c r="D195" s="152" t="s">
        <v>15</v>
      </c>
      <c r="E195" s="37"/>
      <c r="F195" s="38"/>
      <c r="G195" s="38"/>
      <c r="H195" s="256"/>
      <c r="I195" s="33" t="s">
        <v>216</v>
      </c>
      <c r="J195" s="34"/>
      <c r="K195" s="35"/>
      <c r="L195" s="34"/>
      <c r="M195" s="174"/>
      <c r="N195" s="223"/>
      <c r="O195" s="189"/>
      <c r="P195" s="75"/>
      <c r="Q195" s="75"/>
      <c r="R195" s="75"/>
      <c r="S195" s="75"/>
      <c r="T195" s="75"/>
      <c r="U195" s="75"/>
      <c r="V195" s="75"/>
      <c r="W195" s="75"/>
      <c r="X195" s="75"/>
      <c r="Y195" s="75"/>
      <c r="Z195" s="75"/>
      <c r="AA195" s="75"/>
      <c r="AB195" s="75"/>
      <c r="AC195" s="75"/>
      <c r="AD195" s="75"/>
      <c r="AE195" s="75"/>
      <c r="AF195" s="75"/>
      <c r="AG195" s="75"/>
      <c r="AH195" s="75"/>
      <c r="AI195" s="75"/>
      <c r="AJ195" s="75"/>
      <c r="AK195" s="75"/>
      <c r="AL195" s="75"/>
      <c r="AM195" s="75"/>
      <c r="AN195" s="75"/>
      <c r="AO195" s="75"/>
      <c r="AP195" s="75"/>
      <c r="AQ195" s="75"/>
      <c r="AR195" s="75"/>
      <c r="AS195" s="75"/>
      <c r="AT195" s="75"/>
      <c r="AU195" s="75"/>
      <c r="AV195" s="75"/>
      <c r="AW195" s="75"/>
      <c r="AX195" s="75"/>
      <c r="AY195" s="75"/>
      <c r="AZ195" s="75"/>
      <c r="BA195" s="75"/>
      <c r="BB195" s="34"/>
      <c r="BC195" s="34"/>
      <c r="BD195" s="34"/>
      <c r="BE195" s="34"/>
      <c r="BF195" s="34"/>
      <c r="BG195" s="34"/>
      <c r="BH195" s="34"/>
      <c r="BI195" s="34"/>
      <c r="BJ195" s="34"/>
      <c r="BK195" s="34"/>
      <c r="BL195" s="34"/>
      <c r="BM195" s="34"/>
      <c r="BN195" s="34"/>
      <c r="BO195" s="34"/>
      <c r="BP195" s="34"/>
      <c r="BQ195" s="34"/>
      <c r="BR195" s="34"/>
      <c r="BS195" s="34"/>
      <c r="BT195" s="34"/>
      <c r="BU195" s="34"/>
      <c r="BV195" s="34"/>
      <c r="BW195" s="34"/>
      <c r="BX195" s="157"/>
      <c r="BY195" s="157"/>
      <c r="BZ195" s="157"/>
      <c r="CA195" s="157"/>
      <c r="CB195" s="157"/>
      <c r="CC195" s="157"/>
      <c r="CD195" s="157"/>
      <c r="CE195" s="121"/>
      <c r="CF195" s="121"/>
      <c r="CG195" s="121"/>
      <c r="CH195" s="121"/>
      <c r="CI195" s="121"/>
      <c r="CJ195" s="121"/>
      <c r="CK195" s="121"/>
      <c r="CL195" s="121"/>
      <c r="CM195" s="121"/>
      <c r="CN195" s="121"/>
      <c r="CO195" s="121"/>
      <c r="CP195" s="121"/>
      <c r="CQ195" s="121"/>
      <c r="CR195" s="121"/>
      <c r="CS195" s="121"/>
      <c r="CT195" s="121"/>
      <c r="CU195" s="121"/>
      <c r="CV195" s="121"/>
      <c r="CW195" s="121"/>
      <c r="CX195" s="121"/>
      <c r="CY195" s="121"/>
      <c r="CZ195" s="121"/>
      <c r="DA195" s="121"/>
      <c r="DB195" s="121"/>
      <c r="DC195" s="121"/>
      <c r="DD195" s="121"/>
      <c r="DE195" s="121"/>
      <c r="DF195" s="121"/>
      <c r="DG195" s="121"/>
      <c r="DH195" s="121"/>
      <c r="DI195" s="121"/>
      <c r="DJ195" s="121"/>
      <c r="DK195" s="121"/>
      <c r="DL195" s="121"/>
      <c r="DM195" s="121"/>
      <c r="DN195" s="121"/>
      <c r="DO195" s="121"/>
      <c r="DP195" s="121"/>
      <c r="DQ195" s="121"/>
      <c r="DR195" s="121"/>
      <c r="DS195" s="121"/>
      <c r="DT195" s="121"/>
      <c r="DU195" s="121"/>
      <c r="DV195" s="121"/>
      <c r="DW195" s="121"/>
      <c r="DX195" s="121"/>
      <c r="DY195" s="121"/>
      <c r="DZ195" s="121"/>
      <c r="EA195" s="121"/>
      <c r="EB195" s="121"/>
      <c r="EC195" s="121"/>
      <c r="ED195" s="121"/>
      <c r="EE195" s="121"/>
      <c r="EF195" s="121"/>
      <c r="EG195" s="121"/>
      <c r="EH195" s="121"/>
      <c r="EI195" s="121"/>
      <c r="EJ195" s="121"/>
      <c r="EK195" s="121"/>
      <c r="EL195" s="121"/>
      <c r="EM195" s="121"/>
      <c r="EN195" s="121"/>
      <c r="EO195" s="121"/>
      <c r="EP195" s="121"/>
      <c r="EQ195" s="121"/>
      <c r="ER195" s="121"/>
      <c r="ES195" s="121"/>
      <c r="ET195" s="121"/>
      <c r="EU195" s="121"/>
      <c r="EV195" s="121"/>
      <c r="EW195" s="121"/>
      <c r="EX195" s="121"/>
      <c r="EY195" s="121"/>
      <c r="EZ195" s="121"/>
      <c r="FA195" s="121"/>
      <c r="FB195" s="121"/>
      <c r="FC195" s="121"/>
      <c r="FD195" s="121"/>
      <c r="FE195" s="121"/>
      <c r="FF195" s="121"/>
      <c r="FG195" s="121"/>
      <c r="FH195" s="121"/>
      <c r="FI195" s="121"/>
      <c r="FJ195" s="121"/>
      <c r="FK195" s="121"/>
      <c r="FL195" s="121"/>
      <c r="FM195" s="121"/>
      <c r="FN195" s="121"/>
      <c r="FO195" s="121"/>
      <c r="FP195" s="121"/>
      <c r="FQ195" s="121"/>
      <c r="FR195" s="121"/>
      <c r="FS195" s="121"/>
      <c r="FT195" s="121"/>
      <c r="FU195" s="121"/>
      <c r="FV195" s="121"/>
      <c r="FW195" s="121"/>
      <c r="FX195" s="121"/>
      <c r="FY195" s="121"/>
      <c r="FZ195" s="121"/>
      <c r="GA195" s="121"/>
      <c r="GB195" s="121"/>
      <c r="GC195" s="121"/>
      <c r="GD195" s="121"/>
      <c r="GE195" s="121"/>
      <c r="GF195" s="121"/>
      <c r="GG195" s="121"/>
      <c r="GH195" s="121"/>
      <c r="GI195" s="121"/>
      <c r="GJ195" s="121"/>
      <c r="GK195" s="121"/>
      <c r="GL195" s="121"/>
      <c r="GM195" s="121"/>
      <c r="GN195" s="121"/>
      <c r="GO195" s="121"/>
      <c r="GP195" s="121"/>
      <c r="GQ195" s="121"/>
      <c r="GR195" s="121"/>
      <c r="GS195" s="121"/>
      <c r="GT195" s="121"/>
      <c r="GU195" s="121"/>
      <c r="GV195" s="121"/>
      <c r="GW195" s="121"/>
      <c r="GX195" s="121"/>
      <c r="GY195" s="121"/>
      <c r="GZ195" s="121"/>
      <c r="HA195" s="121"/>
      <c r="HB195" s="121"/>
      <c r="HC195" s="121"/>
      <c r="HD195" s="121"/>
      <c r="HE195" s="121"/>
      <c r="HF195" s="121"/>
      <c r="HG195" s="121"/>
      <c r="HH195" s="121"/>
      <c r="HI195" s="121"/>
      <c r="HJ195" s="121"/>
      <c r="HK195" s="121"/>
      <c r="HL195" s="121"/>
      <c r="HM195" s="121"/>
      <c r="HN195" s="121"/>
      <c r="HO195" s="121"/>
      <c r="HP195" s="121"/>
      <c r="HQ195" s="121"/>
      <c r="HR195" s="121"/>
      <c r="HS195" s="121"/>
      <c r="HT195" s="121"/>
      <c r="HU195" s="121"/>
      <c r="HV195" s="121"/>
      <c r="HW195" s="121"/>
      <c r="HX195" s="121"/>
      <c r="HY195" s="121"/>
      <c r="HZ195" s="121"/>
      <c r="IA195" s="121"/>
      <c r="IB195" s="121"/>
      <c r="IC195" s="121"/>
      <c r="ID195" s="121"/>
      <c r="IE195" s="121"/>
      <c r="IF195" s="121"/>
      <c r="IG195" s="121"/>
      <c r="IH195" s="121"/>
      <c r="II195" s="121"/>
      <c r="IJ195" s="121"/>
      <c r="IK195" s="121"/>
      <c r="IL195" s="121"/>
      <c r="IM195" s="121"/>
      <c r="IN195" s="121"/>
      <c r="IO195" s="121"/>
      <c r="IP195" s="121"/>
      <c r="IQ195" s="121"/>
      <c r="IR195" s="121"/>
      <c r="IS195" s="121"/>
      <c r="IT195" s="121"/>
      <c r="IU195" s="121"/>
      <c r="IV195" s="121"/>
      <c r="IW195" s="121"/>
      <c r="IX195" s="121"/>
      <c r="IY195" s="121"/>
      <c r="IZ195" s="121"/>
      <c r="JA195" s="121"/>
      <c r="JB195" s="121"/>
      <c r="JC195" s="121"/>
      <c r="JD195" s="121"/>
      <c r="JE195" s="121"/>
      <c r="JF195" s="121"/>
      <c r="JG195" s="121"/>
      <c r="JH195" s="121"/>
      <c r="JI195" s="121"/>
      <c r="JJ195" s="121"/>
      <c r="JK195" s="121"/>
      <c r="JL195" s="121"/>
      <c r="JM195" s="121"/>
      <c r="JN195" s="121"/>
      <c r="JO195" s="121"/>
      <c r="JP195" s="121"/>
      <c r="JQ195" s="121"/>
      <c r="JR195" s="121"/>
      <c r="JS195" s="121"/>
      <c r="JT195" s="121"/>
      <c r="JU195" s="121"/>
      <c r="JV195" s="121"/>
      <c r="JW195" s="121"/>
      <c r="JX195" s="121"/>
      <c r="JY195" s="121"/>
      <c r="JZ195" s="121"/>
      <c r="KA195" s="121"/>
      <c r="KB195" s="121"/>
      <c r="KC195" s="121"/>
      <c r="KD195" s="121"/>
      <c r="KE195" s="121"/>
      <c r="KF195" s="121"/>
      <c r="KG195" s="121"/>
      <c r="KH195" s="121"/>
      <c r="KI195" s="121"/>
      <c r="KJ195" s="121"/>
      <c r="KK195" s="121"/>
      <c r="KL195" s="121"/>
      <c r="KM195" s="121"/>
      <c r="KN195" s="121"/>
      <c r="KO195" s="121"/>
      <c r="KP195" s="121"/>
      <c r="KQ195" s="121"/>
      <c r="KR195" s="121"/>
      <c r="KS195" s="121"/>
      <c r="KT195" s="121"/>
      <c r="KU195" s="121"/>
      <c r="KV195" s="121"/>
      <c r="KW195" s="121"/>
      <c r="KX195" s="121"/>
      <c r="KY195" s="121"/>
      <c r="KZ195" s="121"/>
      <c r="LA195" s="121"/>
      <c r="LB195" s="121"/>
      <c r="LC195" s="121"/>
      <c r="LD195" s="121"/>
      <c r="LE195" s="121"/>
      <c r="LF195" s="121"/>
      <c r="LG195" s="121"/>
      <c r="LH195" s="121"/>
      <c r="LI195" s="121"/>
      <c r="LJ195" s="121"/>
      <c r="LK195" s="121"/>
      <c r="LL195" s="121"/>
      <c r="LM195" s="121"/>
      <c r="LN195" s="121"/>
      <c r="LO195" s="121"/>
      <c r="LP195" s="121"/>
      <c r="LQ195" s="121"/>
      <c r="LR195" s="121"/>
      <c r="LS195" s="121"/>
      <c r="LT195" s="121"/>
      <c r="LU195" s="121"/>
      <c r="LV195" s="36"/>
      <c r="LW195" s="36"/>
      <c r="LX195" s="36"/>
      <c r="LY195" s="36"/>
      <c r="LZ195" s="36"/>
      <c r="MA195" s="36"/>
      <c r="MB195" s="36"/>
      <c r="MC195" s="36"/>
      <c r="MD195" s="36"/>
      <c r="ME195" s="36"/>
      <c r="MF195" s="36"/>
      <c r="MG195" s="36"/>
      <c r="MH195" s="36"/>
      <c r="MI195" s="36"/>
      <c r="MJ195" s="36"/>
      <c r="MK195" s="36"/>
      <c r="ML195" s="36"/>
      <c r="MM195" s="36"/>
      <c r="MN195" s="36"/>
      <c r="MO195" s="36"/>
      <c r="MP195" s="36"/>
      <c r="MQ195" s="36"/>
      <c r="MR195" s="36"/>
      <c r="MS195" s="36"/>
      <c r="MT195" s="36"/>
      <c r="MU195" s="36"/>
      <c r="MV195" s="36"/>
      <c r="MW195" s="36"/>
      <c r="MX195" s="36"/>
      <c r="MY195" s="36"/>
      <c r="MZ195" s="36"/>
      <c r="NA195" s="36"/>
      <c r="NB195" s="36"/>
      <c r="NC195" s="36"/>
      <c r="ND195" s="36"/>
      <c r="NE195" s="36"/>
      <c r="NF195" s="36"/>
      <c r="NG195" s="36"/>
      <c r="NH195" s="36"/>
      <c r="NI195" s="36"/>
      <c r="NJ195" s="36"/>
      <c r="NK195" s="36"/>
      <c r="NL195" s="36"/>
      <c r="NM195" s="36"/>
      <c r="NN195" s="36"/>
      <c r="NO195" s="36"/>
      <c r="NP195" s="36"/>
      <c r="NQ195" s="36"/>
      <c r="NR195" s="36"/>
      <c r="NS195" s="36"/>
      <c r="NT195" s="36"/>
      <c r="NU195" s="36"/>
      <c r="NV195" s="36"/>
      <c r="NW195" s="36"/>
      <c r="NX195" s="36"/>
      <c r="NY195" s="36"/>
      <c r="NZ195" s="36"/>
      <c r="OA195" s="36"/>
      <c r="OB195" s="36"/>
      <c r="OC195" s="36"/>
      <c r="OD195" s="36"/>
      <c r="OE195" s="36"/>
      <c r="OF195" s="36"/>
      <c r="OG195" s="36"/>
      <c r="OH195" s="36"/>
      <c r="OI195" s="36"/>
      <c r="OJ195" s="36"/>
      <c r="OK195" s="36"/>
      <c r="OL195" s="36"/>
      <c r="OM195" s="36"/>
      <c r="ON195" s="36"/>
      <c r="OO195" s="36"/>
      <c r="OP195" s="36"/>
      <c r="OQ195" s="36"/>
      <c r="OR195" s="36"/>
      <c r="OS195" s="36"/>
      <c r="OT195" s="36"/>
      <c r="OU195" s="36"/>
      <c r="OV195" s="36"/>
      <c r="OW195" s="36"/>
      <c r="OX195" s="36"/>
      <c r="OY195" s="36"/>
      <c r="OZ195" s="36"/>
      <c r="PA195" s="36"/>
      <c r="PB195" s="36"/>
      <c r="PC195" s="36"/>
      <c r="PD195" s="36"/>
      <c r="PE195" s="36"/>
      <c r="PF195" s="36"/>
      <c r="PG195" s="36"/>
      <c r="PH195" s="36"/>
      <c r="PI195" s="36"/>
      <c r="PJ195" s="36"/>
      <c r="PK195" s="36"/>
      <c r="PL195" s="36"/>
      <c r="PM195" s="36"/>
      <c r="PN195" s="36"/>
      <c r="PO195" s="36"/>
      <c r="PP195" s="36"/>
      <c r="PQ195" s="36"/>
      <c r="PR195" s="36"/>
      <c r="PS195" s="36"/>
      <c r="PT195" s="36"/>
      <c r="PU195" s="36"/>
      <c r="PV195" s="36"/>
      <c r="PW195" s="36"/>
      <c r="PX195" s="36"/>
      <c r="PY195" s="36"/>
      <c r="PZ195" s="36"/>
      <c r="QA195" s="36"/>
      <c r="QB195" s="36"/>
      <c r="QC195" s="36"/>
      <c r="QD195" s="36"/>
      <c r="QE195" s="36"/>
      <c r="QF195" s="36"/>
      <c r="QG195" s="36"/>
      <c r="QH195" s="36"/>
      <c r="QI195" s="36"/>
      <c r="QJ195" s="36"/>
      <c r="QK195" s="36"/>
      <c r="QL195" s="36"/>
      <c r="QM195" s="36"/>
      <c r="QN195" s="36"/>
      <c r="QO195" s="36"/>
      <c r="QP195" s="36"/>
      <c r="QQ195" s="36"/>
      <c r="QR195" s="36"/>
      <c r="QS195" s="36"/>
      <c r="QT195" s="36"/>
      <c r="QU195" s="36"/>
      <c r="QV195" s="36"/>
      <c r="QW195" s="36"/>
      <c r="QX195" s="36"/>
      <c r="QY195" s="36"/>
      <c r="QZ195" s="36"/>
      <c r="RA195" s="36"/>
      <c r="RB195" s="36"/>
      <c r="RC195" s="36"/>
      <c r="RD195" s="36"/>
      <c r="RE195" s="36"/>
      <c r="RF195" s="36"/>
      <c r="RG195" s="36"/>
      <c r="RH195" s="36"/>
      <c r="RI195" s="36"/>
      <c r="RJ195" s="36"/>
      <c r="RK195" s="36"/>
      <c r="RL195" s="36"/>
      <c r="RM195" s="36"/>
      <c r="RN195" s="36"/>
      <c r="RO195" s="36"/>
      <c r="RP195" s="36"/>
      <c r="RQ195" s="36"/>
      <c r="RR195" s="36"/>
      <c r="RS195" s="36"/>
      <c r="RT195" s="36"/>
      <c r="RU195" s="36"/>
      <c r="RV195" s="36"/>
      <c r="RW195" s="36"/>
      <c r="RX195" s="36"/>
      <c r="RY195" s="36"/>
      <c r="RZ195" s="36"/>
      <c r="SA195" s="36"/>
      <c r="SB195" s="36"/>
      <c r="SC195" s="36"/>
      <c r="SD195" s="36"/>
      <c r="SE195" s="36"/>
      <c r="SF195" s="36"/>
      <c r="SG195" s="36"/>
      <c r="SH195" s="36"/>
      <c r="SI195" s="36"/>
      <c r="SJ195" s="36"/>
      <c r="SK195" s="36"/>
      <c r="SL195" s="36"/>
      <c r="SM195" s="36"/>
      <c r="SN195" s="36"/>
      <c r="SO195" s="36"/>
      <c r="SP195" s="36"/>
      <c r="SQ195" s="36"/>
      <c r="SR195" s="36"/>
      <c r="SS195" s="36"/>
      <c r="ST195" s="36"/>
      <c r="SU195" s="36"/>
      <c r="SV195" s="36"/>
      <c r="SW195" s="36"/>
      <c r="SX195" s="36"/>
      <c r="SY195" s="36"/>
      <c r="SZ195" s="36"/>
      <c r="TA195" s="36"/>
      <c r="TB195" s="36"/>
      <c r="TC195" s="36"/>
      <c r="TD195" s="36"/>
      <c r="TE195" s="36"/>
      <c r="TF195" s="36"/>
      <c r="TG195" s="36"/>
      <c r="TH195" s="36"/>
      <c r="TI195" s="36"/>
      <c r="TJ195" s="36"/>
      <c r="TK195" s="36"/>
      <c r="TL195" s="36"/>
      <c r="TM195" s="36"/>
      <c r="TN195" s="36"/>
      <c r="TO195" s="36"/>
      <c r="TP195" s="36"/>
      <c r="TQ195" s="36"/>
      <c r="TR195" s="36"/>
      <c r="TS195" s="36"/>
      <c r="TT195" s="36"/>
      <c r="TU195" s="36"/>
      <c r="TV195" s="36"/>
      <c r="TW195" s="36"/>
      <c r="TX195" s="36"/>
      <c r="TY195" s="36"/>
      <c r="TZ195" s="36"/>
      <c r="UA195" s="36"/>
      <c r="UB195" s="36"/>
      <c r="UC195" s="36"/>
      <c r="UD195" s="36"/>
      <c r="UE195" s="36"/>
      <c r="UF195" s="36"/>
      <c r="UG195" s="36"/>
      <c r="UH195" s="36"/>
      <c r="UI195" s="36"/>
      <c r="UJ195" s="36"/>
      <c r="UK195" s="36"/>
      <c r="UL195" s="36"/>
      <c r="UM195" s="36"/>
      <c r="UN195" s="36"/>
      <c r="UO195" s="36"/>
      <c r="UP195" s="36"/>
      <c r="UQ195" s="36"/>
      <c r="UR195" s="36"/>
      <c r="US195" s="36"/>
      <c r="UT195" s="36"/>
      <c r="UU195" s="36"/>
      <c r="UV195" s="36"/>
      <c r="UW195" s="36"/>
      <c r="UX195" s="36"/>
      <c r="UY195" s="36"/>
      <c r="UZ195" s="36"/>
      <c r="VA195" s="36"/>
      <c r="VB195" s="36"/>
      <c r="VC195" s="36"/>
      <c r="VD195" s="36"/>
      <c r="VE195" s="36"/>
      <c r="VF195" s="36"/>
      <c r="VG195" s="36"/>
      <c r="VH195" s="36"/>
      <c r="VI195" s="36"/>
      <c r="VJ195" s="36"/>
      <c r="VK195" s="36"/>
      <c r="VL195" s="36"/>
      <c r="VM195" s="36"/>
      <c r="VN195" s="36"/>
      <c r="VO195" s="36"/>
      <c r="VP195" s="36"/>
      <c r="VQ195" s="36"/>
      <c r="VR195" s="36"/>
      <c r="VS195" s="36"/>
      <c r="VT195" s="36"/>
      <c r="VU195" s="36"/>
      <c r="VV195" s="36"/>
      <c r="VW195" s="36"/>
      <c r="VX195" s="36"/>
      <c r="VY195" s="36"/>
      <c r="VZ195" s="36"/>
      <c r="WA195" s="36"/>
      <c r="WB195" s="36"/>
      <c r="WC195" s="36"/>
      <c r="WD195" s="36"/>
      <c r="WE195" s="36"/>
      <c r="WF195" s="36"/>
      <c r="WG195" s="36"/>
      <c r="WH195" s="36"/>
      <c r="WI195" s="36"/>
      <c r="WJ195" s="36"/>
      <c r="WK195" s="36"/>
      <c r="WL195" s="36"/>
      <c r="WM195" s="36"/>
      <c r="WN195" s="36"/>
      <c r="WO195" s="36"/>
      <c r="WP195" s="36"/>
      <c r="WQ195" s="36"/>
      <c r="WR195" s="36"/>
      <c r="WS195" s="36"/>
      <c r="WT195" s="36"/>
      <c r="WU195" s="36"/>
      <c r="WV195" s="36"/>
      <c r="WW195" s="36"/>
      <c r="WX195" s="36"/>
      <c r="WY195" s="36"/>
      <c r="WZ195" s="36"/>
      <c r="XA195" s="36"/>
      <c r="XB195" s="36"/>
      <c r="XC195" s="36"/>
      <c r="XD195" s="36"/>
      <c r="XE195" s="36"/>
      <c r="XF195" s="36"/>
      <c r="XG195" s="36"/>
      <c r="XH195" s="36"/>
      <c r="XI195" s="36"/>
      <c r="XJ195" s="36"/>
      <c r="XK195" s="36"/>
      <c r="XL195" s="36"/>
      <c r="XM195" s="36"/>
      <c r="XN195" s="36"/>
      <c r="XO195" s="36"/>
      <c r="XP195" s="36"/>
      <c r="XQ195" s="36"/>
      <c r="XR195" s="36"/>
      <c r="XS195" s="36"/>
      <c r="XT195" s="36"/>
      <c r="XU195" s="36"/>
      <c r="XV195" s="36"/>
      <c r="XW195" s="36"/>
      <c r="XX195" s="36"/>
      <c r="XY195" s="36"/>
      <c r="XZ195" s="36"/>
      <c r="YA195" s="36"/>
      <c r="YB195" s="36"/>
      <c r="YC195" s="36"/>
      <c r="YD195" s="36"/>
      <c r="YE195" s="36"/>
      <c r="YF195" s="36"/>
      <c r="YG195" s="36"/>
      <c r="YH195" s="36"/>
      <c r="YI195" s="36"/>
      <c r="YJ195" s="36"/>
      <c r="YK195" s="36"/>
      <c r="YL195" s="36"/>
      <c r="YM195" s="36"/>
      <c r="YN195" s="36"/>
      <c r="YO195" s="36"/>
      <c r="YP195" s="36"/>
      <c r="YQ195" s="36"/>
      <c r="YR195" s="36"/>
      <c r="YS195" s="36"/>
      <c r="YT195" s="36"/>
      <c r="YU195" s="36"/>
      <c r="YV195" s="36"/>
      <c r="YW195" s="36"/>
      <c r="YX195" s="36"/>
      <c r="YY195" s="36"/>
      <c r="YZ195" s="36"/>
      <c r="ZA195" s="36"/>
      <c r="ZB195" s="36"/>
      <c r="ZC195" s="36"/>
      <c r="ZD195" s="36"/>
      <c r="ZE195" s="36"/>
      <c r="ZF195" s="36"/>
      <c r="ZG195" s="36"/>
      <c r="ZH195" s="36"/>
      <c r="ZI195" s="36"/>
      <c r="ZJ195" s="36"/>
      <c r="ZK195" s="36"/>
      <c r="ZL195" s="36"/>
      <c r="ZM195" s="36"/>
      <c r="ZN195" s="36"/>
      <c r="ZO195" s="36"/>
      <c r="ZP195" s="36"/>
      <c r="ZQ195" s="36"/>
      <c r="ZR195" s="36"/>
      <c r="ZS195" s="36"/>
      <c r="ZT195" s="36"/>
      <c r="ZU195" s="36"/>
      <c r="ZV195" s="36"/>
      <c r="ZW195" s="36"/>
      <c r="ZX195" s="36"/>
      <c r="ZY195" s="36"/>
      <c r="ZZ195" s="36"/>
      <c r="AAA195" s="36"/>
      <c r="AAB195" s="36"/>
      <c r="AAC195" s="36"/>
      <c r="AAD195" s="36"/>
      <c r="AAE195" s="36"/>
      <c r="AAF195" s="36"/>
      <c r="AAG195" s="36"/>
      <c r="AAH195" s="36"/>
      <c r="AAI195" s="36"/>
      <c r="AAJ195" s="36"/>
      <c r="AAK195" s="36"/>
      <c r="AAL195" s="36"/>
      <c r="AAM195" s="36"/>
      <c r="AAN195" s="36"/>
      <c r="AAO195" s="36"/>
      <c r="AAP195" s="36"/>
      <c r="AAQ195" s="36"/>
      <c r="AAR195" s="36"/>
      <c r="AAS195" s="36"/>
      <c r="AAT195" s="36"/>
      <c r="AAU195" s="36"/>
      <c r="AAV195" s="36"/>
      <c r="AAW195" s="36"/>
      <c r="AAX195" s="36"/>
      <c r="AAY195" s="36"/>
      <c r="AAZ195" s="36"/>
      <c r="ABA195" s="36"/>
      <c r="ABB195" s="36"/>
      <c r="ABC195" s="36"/>
      <c r="ABD195" s="36"/>
      <c r="ABE195" s="36"/>
      <c r="ABF195" s="36"/>
      <c r="ABG195" s="36"/>
      <c r="ABH195" s="36"/>
      <c r="ABI195" s="36"/>
      <c r="ABJ195" s="36"/>
      <c r="ABK195" s="36"/>
      <c r="ABL195" s="36"/>
      <c r="ABM195" s="36"/>
      <c r="ABN195" s="36"/>
      <c r="ABO195" s="36"/>
      <c r="ABP195" s="36"/>
      <c r="ABQ195" s="36"/>
      <c r="ABR195" s="36"/>
      <c r="ABS195" s="36"/>
      <c r="ABT195" s="36"/>
      <c r="ABU195" s="36"/>
      <c r="ABV195" s="36"/>
      <c r="ABW195" s="36"/>
      <c r="ABX195" s="36"/>
      <c r="ABY195" s="36"/>
      <c r="ABZ195" s="36"/>
      <c r="ACA195" s="36"/>
      <c r="ACB195" s="36"/>
      <c r="ACC195" s="36"/>
      <c r="ACD195" s="36"/>
      <c r="ACE195" s="36"/>
      <c r="ACF195" s="36"/>
      <c r="ACG195" s="36"/>
      <c r="ACH195" s="36"/>
      <c r="ACI195" s="36"/>
      <c r="ACJ195" s="36"/>
      <c r="ACK195" s="36"/>
      <c r="ACL195" s="36"/>
      <c r="ACM195" s="36"/>
      <c r="ACN195" s="36"/>
      <c r="ACO195" s="36"/>
      <c r="ACP195" s="36"/>
      <c r="ACQ195" s="36"/>
      <c r="ACR195" s="36"/>
      <c r="ACS195" s="36"/>
      <c r="ACT195" s="36"/>
      <c r="ACU195" s="36"/>
      <c r="ACV195" s="36"/>
      <c r="ACW195" s="36"/>
      <c r="ACX195" s="36"/>
      <c r="ACY195" s="36"/>
      <c r="ACZ195" s="36"/>
      <c r="ADA195" s="36"/>
      <c r="ADB195" s="36"/>
      <c r="ADC195" s="36"/>
      <c r="ADD195" s="36"/>
      <c r="ADE195" s="36"/>
      <c r="ADF195" s="36"/>
      <c r="ADG195" s="36"/>
      <c r="ADH195" s="36"/>
      <c r="ADI195" s="36"/>
      <c r="ADJ195" s="36"/>
      <c r="ADK195" s="36"/>
      <c r="ADL195" s="36"/>
      <c r="ADM195" s="36"/>
      <c r="ADN195" s="36"/>
      <c r="ADO195" s="36"/>
      <c r="ADP195" s="36"/>
      <c r="ADQ195" s="36"/>
      <c r="ADR195" s="36"/>
      <c r="ADS195" s="36"/>
      <c r="ADT195" s="36"/>
      <c r="ADU195" s="36"/>
      <c r="ADV195" s="36"/>
      <c r="ADW195" s="36"/>
      <c r="ADX195" s="36"/>
      <c r="ADY195" s="36"/>
      <c r="ADZ195" s="36"/>
      <c r="AEA195" s="36"/>
      <c r="AEB195" s="36"/>
      <c r="AEC195" s="36"/>
      <c r="AED195" s="36"/>
      <c r="AEE195" s="36"/>
      <c r="AEF195" s="36"/>
      <c r="AEG195" s="36"/>
      <c r="AEH195" s="36"/>
      <c r="AEI195" s="36"/>
      <c r="AEJ195" s="36"/>
      <c r="AEK195" s="36"/>
      <c r="AEL195" s="36"/>
      <c r="AEM195" s="36"/>
      <c r="AEN195" s="36"/>
      <c r="AEO195" s="36"/>
      <c r="AEP195" s="36"/>
      <c r="AEQ195" s="36"/>
      <c r="AER195" s="36"/>
      <c r="AES195" s="36"/>
      <c r="AET195" s="36"/>
      <c r="AEU195" s="36"/>
      <c r="AEV195" s="36"/>
      <c r="AEW195" s="36"/>
      <c r="AEX195" s="36"/>
      <c r="AEY195" s="36"/>
      <c r="AEZ195" s="36"/>
      <c r="AFA195" s="36"/>
      <c r="AFB195" s="36"/>
      <c r="AFC195" s="36"/>
      <c r="AFD195" s="36"/>
      <c r="AFE195" s="36"/>
      <c r="AFF195" s="36"/>
      <c r="AFG195" s="36"/>
      <c r="AFH195" s="36"/>
      <c r="AFI195" s="36"/>
      <c r="AFJ195" s="36"/>
      <c r="AFK195" s="36"/>
      <c r="AFL195" s="36"/>
      <c r="AFM195" s="36"/>
      <c r="AFN195" s="36"/>
      <c r="AFO195" s="36"/>
      <c r="AFP195" s="36"/>
      <c r="AFQ195" s="36"/>
      <c r="AFR195" s="36"/>
      <c r="AFS195" s="36"/>
      <c r="AFT195" s="36"/>
      <c r="AFU195" s="36"/>
      <c r="AFV195" s="36"/>
      <c r="AFW195" s="36"/>
      <c r="AFX195" s="36"/>
      <c r="AFY195" s="36"/>
      <c r="AFZ195" s="36"/>
      <c r="AGA195" s="36"/>
      <c r="AGB195" s="36"/>
      <c r="AGC195" s="36"/>
      <c r="AGD195" s="36"/>
      <c r="AGE195" s="36"/>
      <c r="AGF195" s="36"/>
      <c r="AGG195" s="36"/>
      <c r="AGH195" s="36"/>
      <c r="AGI195" s="36"/>
      <c r="AGJ195" s="36"/>
      <c r="AGK195" s="36"/>
      <c r="AGL195" s="36"/>
      <c r="AGM195" s="36"/>
      <c r="AGN195" s="36"/>
      <c r="AGO195" s="36"/>
      <c r="AGP195" s="36"/>
      <c r="AGQ195" s="36"/>
      <c r="AGR195" s="36"/>
      <c r="AGS195" s="36"/>
      <c r="AGT195" s="36"/>
      <c r="AGU195" s="36"/>
      <c r="AGV195" s="36"/>
      <c r="AGW195" s="36"/>
      <c r="AGX195" s="36"/>
      <c r="AGY195" s="36"/>
      <c r="AGZ195" s="36"/>
      <c r="AHA195" s="36"/>
      <c r="AHB195" s="36"/>
      <c r="AHC195" s="36"/>
      <c r="AHD195" s="36"/>
      <c r="AHE195" s="36"/>
      <c r="AHF195" s="36"/>
      <c r="AHG195" s="36"/>
      <c r="AHH195" s="36"/>
      <c r="AHI195" s="36"/>
      <c r="AHJ195" s="36"/>
      <c r="AHK195" s="36"/>
      <c r="AHL195" s="36"/>
      <c r="AHM195" s="36"/>
      <c r="AHN195" s="36"/>
      <c r="AHO195" s="36"/>
      <c r="AHP195" s="36"/>
      <c r="AHQ195" s="36"/>
      <c r="AHR195" s="36"/>
      <c r="AHS195" s="36"/>
      <c r="AHT195" s="36"/>
      <c r="AHU195" s="36"/>
      <c r="AHV195" s="36"/>
      <c r="AHW195" s="36"/>
      <c r="AHX195" s="36"/>
      <c r="AHY195" s="36"/>
      <c r="AHZ195" s="36"/>
      <c r="AIA195" s="36"/>
      <c r="AIB195" s="36"/>
      <c r="AIC195" s="36"/>
      <c r="AID195" s="36"/>
      <c r="AIE195" s="36"/>
      <c r="AIF195" s="36"/>
      <c r="AIG195" s="36"/>
      <c r="AIH195" s="36"/>
      <c r="AII195" s="36"/>
      <c r="AIJ195" s="36"/>
      <c r="AIK195" s="36"/>
      <c r="AIL195" s="36"/>
      <c r="AIM195" s="36"/>
      <c r="AIN195" s="36"/>
      <c r="AIO195" s="36"/>
      <c r="AIP195" s="36"/>
      <c r="AIQ195" s="36"/>
      <c r="AIR195" s="36"/>
      <c r="AIS195" s="36"/>
      <c r="AIT195" s="36"/>
      <c r="AIU195" s="36"/>
      <c r="AIV195" s="36"/>
      <c r="AIW195" s="36"/>
      <c r="AIX195" s="36"/>
      <c r="AIY195" s="36"/>
      <c r="AIZ195" s="36"/>
      <c r="AJA195" s="36"/>
      <c r="AJB195" s="36"/>
      <c r="AJC195" s="36"/>
      <c r="AJD195" s="36"/>
      <c r="AJE195" s="36"/>
      <c r="AJF195" s="36"/>
      <c r="AJG195" s="36"/>
      <c r="AJH195" s="36"/>
      <c r="AJI195" s="36"/>
      <c r="AJJ195" s="36"/>
      <c r="AJK195" s="36"/>
      <c r="AJL195" s="36"/>
      <c r="AJM195" s="36"/>
      <c r="AJN195" s="36"/>
      <c r="AJO195" s="36"/>
      <c r="AJP195" s="36"/>
      <c r="AJQ195" s="36"/>
      <c r="AJR195" s="36"/>
      <c r="AJS195" s="36"/>
      <c r="AJT195" s="36"/>
      <c r="AJU195" s="36"/>
      <c r="AJV195" s="36"/>
      <c r="AJW195" s="36"/>
      <c r="AJX195" s="36"/>
      <c r="AJY195" s="36"/>
      <c r="AJZ195" s="36"/>
      <c r="AKA195" s="36"/>
      <c r="AKB195" s="36"/>
      <c r="AKC195" s="36"/>
      <c r="AKD195" s="36"/>
      <c r="AKE195" s="36"/>
      <c r="AKF195" s="36"/>
      <c r="AKG195" s="36"/>
      <c r="AKH195" s="36"/>
      <c r="AKI195" s="36"/>
      <c r="AKJ195" s="36"/>
      <c r="AKK195" s="36"/>
      <c r="AKL195" s="36"/>
      <c r="AKM195" s="36"/>
      <c r="AKN195" s="36"/>
      <c r="AKO195" s="36"/>
      <c r="AKP195" s="36"/>
      <c r="AKQ195" s="36"/>
      <c r="AKR195" s="36"/>
      <c r="AKS195" s="36"/>
      <c r="AKT195" s="36"/>
      <c r="AKU195" s="36"/>
      <c r="AKV195" s="36"/>
      <c r="AKW195" s="36"/>
      <c r="AKX195" s="36"/>
      <c r="AKY195" s="36"/>
      <c r="AKZ195" s="36"/>
      <c r="ALA195" s="36"/>
      <c r="ALB195" s="36"/>
      <c r="ALC195" s="36"/>
      <c r="ALD195" s="36"/>
      <c r="ALE195" s="36"/>
      <c r="ALF195" s="36"/>
      <c r="ALG195" s="36"/>
      <c r="ALH195" s="36"/>
      <c r="ALI195" s="36"/>
      <c r="ALJ195" s="36"/>
      <c r="ALK195" s="36"/>
      <c r="ALL195" s="36"/>
      <c r="ALM195" s="36"/>
      <c r="ALN195" s="36"/>
      <c r="ALO195" s="36"/>
      <c r="ALP195" s="36"/>
      <c r="ALQ195" s="36"/>
      <c r="ALR195" s="36"/>
      <c r="ALS195" s="36"/>
      <c r="ALT195" s="36"/>
      <c r="ALU195" s="36"/>
      <c r="ALV195" s="36"/>
      <c r="ALW195" s="36"/>
      <c r="ALX195" s="36"/>
      <c r="ALY195" s="36"/>
      <c r="ALZ195" s="36"/>
      <c r="AMA195" s="36"/>
      <c r="AMB195" s="36"/>
      <c r="AMC195" s="36"/>
      <c r="AMD195" s="36"/>
      <c r="AME195" s="36"/>
      <c r="AMF195" s="36"/>
      <c r="AMG195" s="36"/>
      <c r="AMH195" s="36"/>
      <c r="AMI195" s="36"/>
      <c r="AMJ195" s="36"/>
      <c r="AMK195" s="36"/>
      <c r="AML195" s="36"/>
      <c r="AMM195" s="36"/>
    </row>
    <row r="196" spans="1:1027" s="53" customFormat="1" ht="15" customHeight="1">
      <c r="A196" s="349"/>
      <c r="B196" s="414"/>
      <c r="C196" s="40" t="s">
        <v>277</v>
      </c>
      <c r="D196" s="11" t="s">
        <v>48</v>
      </c>
      <c r="E196" s="11" t="s">
        <v>49</v>
      </c>
      <c r="F196" s="41" t="s">
        <v>325</v>
      </c>
      <c r="G196" s="252"/>
      <c r="H196" s="269"/>
      <c r="I196" s="60" t="s">
        <v>216</v>
      </c>
      <c r="J196" s="42" t="s">
        <v>40</v>
      </c>
      <c r="K196" s="42" t="s">
        <v>75</v>
      </c>
      <c r="L196" s="42" t="s">
        <v>159</v>
      </c>
      <c r="M196" s="172" t="s">
        <v>213</v>
      </c>
      <c r="N196" s="310" t="s">
        <v>376</v>
      </c>
      <c r="O196" s="194"/>
      <c r="P196" s="76"/>
      <c r="Q196" s="76"/>
      <c r="R196" s="76"/>
      <c r="S196" s="76"/>
      <c r="T196" s="76"/>
      <c r="U196" s="76"/>
      <c r="V196" s="76"/>
      <c r="W196" s="76"/>
      <c r="X196" s="76"/>
      <c r="Y196" s="76"/>
      <c r="Z196" s="76"/>
      <c r="AA196" s="76"/>
      <c r="AB196" s="76"/>
      <c r="AC196" s="76"/>
      <c r="AD196" s="76"/>
      <c r="AE196" s="76"/>
      <c r="AF196" s="76"/>
      <c r="AG196" s="76"/>
      <c r="AH196" s="76"/>
      <c r="AI196" s="71"/>
      <c r="AJ196" s="71"/>
      <c r="AK196" s="71"/>
      <c r="AL196" s="71"/>
      <c r="AM196" s="71"/>
      <c r="AN196" s="71">
        <v>9.5882406024532418</v>
      </c>
      <c r="AO196" s="71">
        <v>9.5808360043828493</v>
      </c>
      <c r="AP196" s="71">
        <v>9.5734314063124586</v>
      </c>
      <c r="AQ196" s="71">
        <v>9.5660268082420661</v>
      </c>
      <c r="AR196" s="71">
        <v>9.5586222101716753</v>
      </c>
      <c r="AS196" s="71">
        <v>9.5512176121012828</v>
      </c>
      <c r="AT196" s="71">
        <v>9.4817297162937262</v>
      </c>
      <c r="AU196" s="71">
        <v>9.4122418204861695</v>
      </c>
      <c r="AV196" s="71">
        <v>9.3427539246786111</v>
      </c>
      <c r="AW196" s="71">
        <v>9.2732660288710544</v>
      </c>
      <c r="AX196" s="71">
        <v>9.2037781330634978</v>
      </c>
      <c r="AY196" s="71">
        <v>9.1342902372559411</v>
      </c>
      <c r="AZ196" s="71">
        <v>9.0648023414483845</v>
      </c>
      <c r="BA196" s="71">
        <v>8.9953144456408261</v>
      </c>
      <c r="BB196" s="71">
        <v>8.9258265498332694</v>
      </c>
      <c r="BC196" s="71">
        <v>8.8563386540257127</v>
      </c>
      <c r="BD196" s="71">
        <v>8.902467966157495</v>
      </c>
      <c r="BE196" s="71">
        <v>8.9485972782892773</v>
      </c>
      <c r="BF196" s="71">
        <v>8.9947265904210596</v>
      </c>
      <c r="BG196" s="71">
        <v>9.0408559025528419</v>
      </c>
      <c r="BH196" s="71">
        <v>9.0869852146846242</v>
      </c>
      <c r="BI196" s="71" t="s">
        <v>377</v>
      </c>
      <c r="BJ196" s="71" t="s">
        <v>377</v>
      </c>
      <c r="BK196" s="71" t="s">
        <v>377</v>
      </c>
      <c r="BL196" s="71" t="s">
        <v>377</v>
      </c>
      <c r="BM196" s="71" t="s">
        <v>377</v>
      </c>
      <c r="BN196" s="71" t="s">
        <v>377</v>
      </c>
      <c r="BO196" s="71" t="s">
        <v>377</v>
      </c>
      <c r="BP196" s="71" t="s">
        <v>377</v>
      </c>
      <c r="BQ196" s="71" t="s">
        <v>377</v>
      </c>
      <c r="BR196" s="71" t="s">
        <v>377</v>
      </c>
      <c r="BS196" s="71" t="s">
        <v>377</v>
      </c>
      <c r="BT196" s="71" t="s">
        <v>377</v>
      </c>
      <c r="BU196" s="71" t="s">
        <v>377</v>
      </c>
      <c r="BV196" s="71" t="s">
        <v>377</v>
      </c>
      <c r="BW196" s="71" t="s">
        <v>377</v>
      </c>
      <c r="BX196" s="157"/>
      <c r="BY196" s="157"/>
      <c r="BZ196" s="157"/>
      <c r="CA196" s="157"/>
      <c r="CB196" s="157"/>
      <c r="CC196" s="157"/>
      <c r="CD196" s="157"/>
      <c r="CE196" s="121"/>
      <c r="CF196" s="121"/>
      <c r="CG196" s="121"/>
      <c r="CH196" s="121"/>
      <c r="CI196" s="121"/>
      <c r="CJ196" s="121"/>
      <c r="CK196" s="121"/>
      <c r="CL196" s="121"/>
      <c r="CM196" s="121"/>
      <c r="CN196" s="121"/>
      <c r="CO196" s="121"/>
      <c r="CP196" s="121"/>
      <c r="CQ196" s="121"/>
      <c r="CR196" s="121"/>
      <c r="CS196" s="121"/>
      <c r="CT196" s="121"/>
      <c r="CU196" s="121"/>
      <c r="CV196" s="121"/>
      <c r="CW196" s="121"/>
      <c r="CX196" s="121"/>
      <c r="CY196" s="121"/>
      <c r="CZ196" s="121"/>
      <c r="DA196" s="121"/>
      <c r="DB196" s="121"/>
      <c r="DC196" s="121"/>
      <c r="DD196" s="121"/>
      <c r="DE196" s="121"/>
      <c r="DF196" s="121"/>
      <c r="DG196" s="121"/>
      <c r="DH196" s="121"/>
      <c r="DI196" s="121"/>
      <c r="DJ196" s="121"/>
      <c r="DK196" s="121"/>
      <c r="DL196" s="121"/>
      <c r="DM196" s="121"/>
      <c r="DN196" s="121"/>
      <c r="DO196" s="121"/>
      <c r="DP196" s="121"/>
      <c r="DQ196" s="121"/>
      <c r="DR196" s="121"/>
      <c r="DS196" s="121"/>
      <c r="DT196" s="121"/>
      <c r="DU196" s="121"/>
      <c r="DV196" s="121"/>
      <c r="DW196" s="121"/>
      <c r="DX196" s="121"/>
      <c r="DY196" s="121"/>
      <c r="DZ196" s="121"/>
      <c r="EA196" s="121"/>
      <c r="EB196" s="121"/>
      <c r="EC196" s="121"/>
      <c r="ED196" s="121"/>
      <c r="EE196" s="121"/>
      <c r="EF196" s="121"/>
      <c r="EG196" s="121"/>
      <c r="EH196" s="121"/>
      <c r="EI196" s="121"/>
      <c r="EJ196" s="121"/>
      <c r="EK196" s="121"/>
      <c r="EL196" s="121"/>
      <c r="EM196" s="121"/>
      <c r="EN196" s="121"/>
      <c r="EO196" s="121"/>
      <c r="EP196" s="121"/>
      <c r="EQ196" s="121"/>
      <c r="ER196" s="121"/>
      <c r="ES196" s="121"/>
      <c r="ET196" s="121"/>
      <c r="EU196" s="121"/>
      <c r="EV196" s="121"/>
      <c r="EW196" s="121"/>
      <c r="EX196" s="121"/>
      <c r="EY196" s="121"/>
      <c r="EZ196" s="121"/>
      <c r="FA196" s="121"/>
      <c r="FB196" s="121"/>
      <c r="FC196" s="121"/>
      <c r="FD196" s="121"/>
      <c r="FE196" s="121"/>
      <c r="FF196" s="121"/>
      <c r="FG196" s="121"/>
      <c r="FH196" s="121"/>
      <c r="FI196" s="121"/>
      <c r="FJ196" s="121"/>
      <c r="FK196" s="121"/>
      <c r="FL196" s="121"/>
      <c r="FM196" s="121"/>
      <c r="FN196" s="121"/>
      <c r="FO196" s="121"/>
      <c r="FP196" s="121"/>
      <c r="FQ196" s="121"/>
      <c r="FR196" s="121"/>
      <c r="FS196" s="121"/>
      <c r="FT196" s="121"/>
      <c r="FU196" s="121"/>
      <c r="FV196" s="121"/>
      <c r="FW196" s="121"/>
      <c r="FX196" s="121"/>
      <c r="FY196" s="121"/>
      <c r="FZ196" s="121"/>
      <c r="GA196" s="121"/>
      <c r="GB196" s="121"/>
      <c r="GC196" s="121"/>
      <c r="GD196" s="121"/>
      <c r="GE196" s="121"/>
      <c r="GF196" s="121"/>
      <c r="GG196" s="121"/>
      <c r="GH196" s="121"/>
      <c r="GI196" s="121"/>
      <c r="GJ196" s="121"/>
      <c r="GK196" s="121"/>
      <c r="GL196" s="121"/>
      <c r="GM196" s="121"/>
      <c r="GN196" s="121"/>
      <c r="GO196" s="121"/>
      <c r="GP196" s="121"/>
      <c r="GQ196" s="121"/>
      <c r="GR196" s="121"/>
      <c r="GS196" s="121"/>
      <c r="GT196" s="121"/>
      <c r="GU196" s="121"/>
      <c r="GV196" s="121"/>
      <c r="GW196" s="121"/>
      <c r="GX196" s="121"/>
      <c r="GY196" s="121"/>
      <c r="GZ196" s="121"/>
      <c r="HA196" s="121"/>
      <c r="HB196" s="121"/>
      <c r="HC196" s="121"/>
      <c r="HD196" s="121"/>
      <c r="HE196" s="121"/>
      <c r="HF196" s="121"/>
      <c r="HG196" s="121"/>
      <c r="HH196" s="121"/>
      <c r="HI196" s="121"/>
      <c r="HJ196" s="121"/>
      <c r="HK196" s="121"/>
      <c r="HL196" s="121"/>
      <c r="HM196" s="121"/>
      <c r="HN196" s="121"/>
      <c r="HO196" s="121"/>
      <c r="HP196" s="121"/>
      <c r="HQ196" s="121"/>
      <c r="HR196" s="121"/>
      <c r="HS196" s="121"/>
      <c r="HT196" s="121"/>
      <c r="HU196" s="121"/>
      <c r="HV196" s="121"/>
      <c r="HW196" s="121"/>
      <c r="HX196" s="121"/>
      <c r="HY196" s="121"/>
      <c r="HZ196" s="121"/>
      <c r="IA196" s="121"/>
      <c r="IB196" s="121"/>
      <c r="IC196" s="121"/>
      <c r="ID196" s="121"/>
      <c r="IE196" s="121"/>
      <c r="IF196" s="121"/>
      <c r="IG196" s="121"/>
      <c r="IH196" s="121"/>
      <c r="II196" s="121"/>
      <c r="IJ196" s="121"/>
      <c r="IK196" s="121"/>
      <c r="IL196" s="121"/>
      <c r="IM196" s="121"/>
      <c r="IN196" s="121"/>
      <c r="IO196" s="121"/>
      <c r="IP196" s="121"/>
      <c r="IQ196" s="121"/>
      <c r="IR196" s="121"/>
      <c r="IS196" s="121"/>
      <c r="IT196" s="121"/>
      <c r="IU196" s="121"/>
      <c r="IV196" s="121"/>
      <c r="IW196" s="121"/>
      <c r="IX196" s="121"/>
      <c r="IY196" s="121"/>
      <c r="IZ196" s="121"/>
      <c r="JA196" s="121"/>
      <c r="JB196" s="121"/>
      <c r="JC196" s="121"/>
      <c r="JD196" s="121"/>
      <c r="JE196" s="121"/>
      <c r="JF196" s="121"/>
      <c r="JG196" s="121"/>
      <c r="JH196" s="121"/>
      <c r="JI196" s="121"/>
      <c r="JJ196" s="121"/>
      <c r="JK196" s="121"/>
      <c r="JL196" s="121"/>
      <c r="JM196" s="121"/>
      <c r="JN196" s="121"/>
      <c r="JO196" s="121"/>
      <c r="JP196" s="121"/>
      <c r="JQ196" s="121"/>
      <c r="JR196" s="121"/>
      <c r="JS196" s="121"/>
      <c r="JT196" s="121"/>
      <c r="JU196" s="121"/>
      <c r="JV196" s="121"/>
      <c r="JW196" s="121"/>
      <c r="JX196" s="121"/>
      <c r="JY196" s="121"/>
      <c r="JZ196" s="121"/>
      <c r="KA196" s="121"/>
      <c r="KB196" s="121"/>
      <c r="KC196" s="121"/>
      <c r="KD196" s="121"/>
      <c r="KE196" s="121"/>
      <c r="KF196" s="121"/>
      <c r="KG196" s="121"/>
      <c r="KH196" s="121"/>
      <c r="KI196" s="121"/>
      <c r="KJ196" s="121"/>
      <c r="KK196" s="121"/>
      <c r="KL196" s="121"/>
      <c r="KM196" s="121"/>
      <c r="KN196" s="121"/>
      <c r="KO196" s="121"/>
      <c r="KP196" s="121"/>
      <c r="KQ196" s="121"/>
      <c r="KR196" s="121"/>
      <c r="KS196" s="121"/>
      <c r="KT196" s="121"/>
      <c r="KU196" s="121"/>
      <c r="KV196" s="121"/>
      <c r="KW196" s="121"/>
      <c r="KX196" s="121"/>
      <c r="KY196" s="121"/>
      <c r="KZ196" s="121"/>
      <c r="LA196" s="121"/>
      <c r="LB196" s="121"/>
      <c r="LC196" s="121"/>
      <c r="LD196" s="121"/>
      <c r="LE196" s="121"/>
      <c r="LF196" s="121"/>
      <c r="LG196" s="121"/>
      <c r="LH196" s="121"/>
      <c r="LI196" s="121"/>
      <c r="LJ196" s="121"/>
      <c r="LK196" s="121"/>
      <c r="LL196" s="121"/>
      <c r="LM196" s="121"/>
      <c r="LN196" s="121"/>
      <c r="LO196" s="121"/>
      <c r="LP196" s="121"/>
      <c r="LQ196" s="121"/>
      <c r="LR196" s="121"/>
      <c r="LS196" s="121"/>
      <c r="LT196" s="121"/>
      <c r="LU196" s="121"/>
      <c r="LV196" s="49"/>
      <c r="LW196" s="49"/>
      <c r="LX196" s="49"/>
      <c r="LY196" s="49"/>
      <c r="LZ196" s="49"/>
      <c r="MA196" s="49"/>
      <c r="MB196" s="49"/>
      <c r="MC196" s="49"/>
      <c r="MD196" s="49"/>
      <c r="ME196" s="49"/>
      <c r="MF196" s="49"/>
      <c r="MG196" s="49"/>
      <c r="MH196" s="49"/>
      <c r="MI196" s="49"/>
      <c r="MJ196" s="49"/>
      <c r="MK196" s="49"/>
      <c r="ML196" s="49"/>
      <c r="MM196" s="49"/>
      <c r="MN196" s="49"/>
      <c r="MO196" s="49"/>
      <c r="MP196" s="49"/>
      <c r="MQ196" s="49"/>
      <c r="MR196" s="49"/>
      <c r="MS196" s="49"/>
      <c r="MT196" s="49"/>
      <c r="MU196" s="49"/>
      <c r="MV196" s="49"/>
      <c r="MW196" s="49"/>
      <c r="MX196" s="49"/>
      <c r="MY196" s="49"/>
      <c r="MZ196" s="49"/>
      <c r="NA196" s="49"/>
      <c r="NB196" s="49"/>
      <c r="NC196" s="49"/>
      <c r="ND196" s="49"/>
      <c r="NE196" s="49"/>
      <c r="NF196" s="49"/>
      <c r="NG196" s="49"/>
      <c r="NH196" s="49"/>
      <c r="NI196" s="49"/>
      <c r="NJ196" s="49"/>
      <c r="NK196" s="49"/>
      <c r="NL196" s="49"/>
      <c r="NM196" s="49"/>
      <c r="NN196" s="49"/>
      <c r="NO196" s="49"/>
      <c r="NP196" s="49"/>
      <c r="NQ196" s="49"/>
      <c r="NR196" s="49"/>
      <c r="NS196" s="49"/>
      <c r="NT196" s="49"/>
      <c r="NU196" s="49"/>
      <c r="NV196" s="49"/>
      <c r="NW196" s="49"/>
      <c r="NX196" s="49"/>
      <c r="NY196" s="49"/>
      <c r="NZ196" s="49"/>
      <c r="OA196" s="49"/>
      <c r="OB196" s="49"/>
      <c r="OC196" s="49"/>
      <c r="OD196" s="49"/>
      <c r="OE196" s="49"/>
      <c r="OF196" s="49"/>
      <c r="OG196" s="49"/>
      <c r="OH196" s="49"/>
      <c r="OI196" s="49"/>
      <c r="OJ196" s="49"/>
      <c r="OK196" s="49"/>
      <c r="OL196" s="49"/>
      <c r="OM196" s="49"/>
      <c r="ON196" s="49"/>
      <c r="OO196" s="49"/>
      <c r="OP196" s="49"/>
      <c r="OQ196" s="49"/>
      <c r="OR196" s="49"/>
      <c r="OS196" s="49"/>
      <c r="OT196" s="49"/>
      <c r="OU196" s="49"/>
      <c r="OV196" s="49"/>
      <c r="OW196" s="49"/>
      <c r="OX196" s="49"/>
      <c r="OY196" s="49"/>
      <c r="OZ196" s="49"/>
      <c r="PA196" s="49"/>
      <c r="PB196" s="49"/>
      <c r="PC196" s="49"/>
      <c r="PD196" s="49"/>
      <c r="PE196" s="49"/>
      <c r="PF196" s="49"/>
      <c r="PG196" s="49"/>
      <c r="PH196" s="49"/>
      <c r="PI196" s="49"/>
      <c r="PJ196" s="49"/>
      <c r="PK196" s="49"/>
      <c r="PL196" s="49"/>
      <c r="PM196" s="49"/>
      <c r="PN196" s="49"/>
      <c r="PO196" s="49"/>
      <c r="PP196" s="49"/>
      <c r="PQ196" s="49"/>
      <c r="PR196" s="49"/>
      <c r="PS196" s="49"/>
      <c r="PT196" s="49"/>
      <c r="PU196" s="49"/>
      <c r="PV196" s="49"/>
      <c r="PW196" s="49"/>
      <c r="PX196" s="49"/>
      <c r="PY196" s="49"/>
      <c r="PZ196" s="49"/>
      <c r="QA196" s="49"/>
      <c r="QB196" s="49"/>
      <c r="QC196" s="49"/>
      <c r="QD196" s="49"/>
      <c r="QE196" s="49"/>
      <c r="QF196" s="49"/>
      <c r="QG196" s="49"/>
      <c r="QH196" s="49"/>
      <c r="QI196" s="49"/>
      <c r="QJ196" s="49"/>
      <c r="QK196" s="49"/>
      <c r="QL196" s="49"/>
      <c r="QM196" s="49"/>
      <c r="QN196" s="49"/>
      <c r="QO196" s="49"/>
      <c r="QP196" s="49"/>
      <c r="QQ196" s="49"/>
      <c r="QR196" s="49"/>
      <c r="QS196" s="49"/>
      <c r="QT196" s="49"/>
      <c r="QU196" s="49"/>
      <c r="QV196" s="49"/>
      <c r="QW196" s="49"/>
      <c r="QX196" s="49"/>
      <c r="QY196" s="49"/>
      <c r="QZ196" s="49"/>
      <c r="RA196" s="49"/>
      <c r="RB196" s="49"/>
      <c r="RC196" s="49"/>
      <c r="RD196" s="49"/>
      <c r="RE196" s="49"/>
      <c r="RF196" s="49"/>
      <c r="RG196" s="49"/>
      <c r="RH196" s="49"/>
      <c r="RI196" s="49"/>
      <c r="RJ196" s="49"/>
      <c r="RK196" s="49"/>
      <c r="RL196" s="49"/>
      <c r="RM196" s="49"/>
      <c r="RN196" s="49"/>
      <c r="RO196" s="49"/>
      <c r="RP196" s="49"/>
      <c r="RQ196" s="49"/>
      <c r="RR196" s="49"/>
      <c r="RS196" s="49"/>
      <c r="RT196" s="49"/>
      <c r="RU196" s="49"/>
      <c r="RV196" s="49"/>
      <c r="RW196" s="49"/>
      <c r="RX196" s="49"/>
      <c r="RY196" s="49"/>
      <c r="RZ196" s="49"/>
      <c r="SA196" s="49"/>
      <c r="SB196" s="49"/>
      <c r="SC196" s="49"/>
      <c r="SD196" s="49"/>
      <c r="SE196" s="49"/>
      <c r="SF196" s="49"/>
      <c r="SG196" s="49"/>
      <c r="SH196" s="49"/>
      <c r="SI196" s="49"/>
      <c r="SJ196" s="49"/>
      <c r="SK196" s="49"/>
      <c r="SL196" s="49"/>
      <c r="SM196" s="49"/>
      <c r="SN196" s="49"/>
      <c r="SO196" s="49"/>
      <c r="SP196" s="49"/>
      <c r="SQ196" s="49"/>
      <c r="SR196" s="49"/>
      <c r="SS196" s="49"/>
      <c r="ST196" s="49"/>
      <c r="SU196" s="49"/>
      <c r="SV196" s="49"/>
      <c r="SW196" s="49"/>
      <c r="SX196" s="49"/>
      <c r="SY196" s="49"/>
      <c r="SZ196" s="49"/>
      <c r="TA196" s="49"/>
      <c r="TB196" s="49"/>
      <c r="TC196" s="49"/>
      <c r="TD196" s="49"/>
      <c r="TE196" s="49"/>
      <c r="TF196" s="49"/>
      <c r="TG196" s="49"/>
      <c r="TH196" s="49"/>
      <c r="TI196" s="49"/>
      <c r="TJ196" s="49"/>
      <c r="TK196" s="49"/>
      <c r="TL196" s="49"/>
      <c r="TM196" s="49"/>
      <c r="TN196" s="49"/>
      <c r="TO196" s="49"/>
      <c r="TP196" s="49"/>
      <c r="TQ196" s="49"/>
      <c r="TR196" s="49"/>
      <c r="TS196" s="49"/>
      <c r="TT196" s="49"/>
      <c r="TU196" s="49"/>
      <c r="TV196" s="49"/>
      <c r="TW196" s="49"/>
      <c r="TX196" s="49"/>
      <c r="TY196" s="49"/>
      <c r="TZ196" s="49"/>
      <c r="UA196" s="49"/>
      <c r="UB196" s="49"/>
      <c r="UC196" s="49"/>
      <c r="UD196" s="49"/>
      <c r="UE196" s="49"/>
      <c r="UF196" s="49"/>
      <c r="UG196" s="49"/>
      <c r="UH196" s="49"/>
      <c r="UI196" s="49"/>
      <c r="UJ196" s="49"/>
      <c r="UK196" s="49"/>
      <c r="UL196" s="49"/>
      <c r="UM196" s="49"/>
      <c r="UN196" s="49"/>
      <c r="UO196" s="49"/>
      <c r="UP196" s="49"/>
      <c r="UQ196" s="49"/>
      <c r="UR196" s="49"/>
      <c r="US196" s="49"/>
      <c r="UT196" s="49"/>
      <c r="UU196" s="49"/>
      <c r="UV196" s="49"/>
      <c r="UW196" s="49"/>
      <c r="UX196" s="49"/>
      <c r="UY196" s="49"/>
      <c r="UZ196" s="49"/>
      <c r="VA196" s="49"/>
      <c r="VB196" s="49"/>
      <c r="VC196" s="49"/>
      <c r="VD196" s="49"/>
      <c r="VE196" s="49"/>
      <c r="VF196" s="49"/>
      <c r="VG196" s="49"/>
      <c r="VH196" s="49"/>
      <c r="VI196" s="49"/>
      <c r="VJ196" s="49"/>
      <c r="VK196" s="49"/>
      <c r="VL196" s="49"/>
      <c r="VM196" s="49"/>
      <c r="VN196" s="49"/>
      <c r="VO196" s="49"/>
      <c r="VP196" s="49"/>
      <c r="VQ196" s="49"/>
      <c r="VR196" s="49"/>
      <c r="VS196" s="49"/>
      <c r="VT196" s="49"/>
      <c r="VU196" s="49"/>
      <c r="VV196" s="49"/>
      <c r="VW196" s="49"/>
      <c r="VX196" s="49"/>
      <c r="VY196" s="49"/>
      <c r="VZ196" s="49"/>
      <c r="WA196" s="49"/>
      <c r="WB196" s="49"/>
      <c r="WC196" s="49"/>
      <c r="WD196" s="49"/>
      <c r="WE196" s="49"/>
      <c r="WF196" s="49"/>
      <c r="WG196" s="49"/>
      <c r="WH196" s="49"/>
      <c r="WI196" s="49"/>
      <c r="WJ196" s="49"/>
      <c r="WK196" s="49"/>
      <c r="WL196" s="49"/>
      <c r="WM196" s="49"/>
      <c r="WN196" s="49"/>
      <c r="WO196" s="49"/>
      <c r="WP196" s="49"/>
      <c r="WQ196" s="49"/>
      <c r="WR196" s="49"/>
      <c r="WS196" s="49"/>
      <c r="WT196" s="49"/>
      <c r="WU196" s="49"/>
      <c r="WV196" s="49"/>
      <c r="WW196" s="49"/>
      <c r="WX196" s="49"/>
      <c r="WY196" s="49"/>
      <c r="WZ196" s="49"/>
      <c r="XA196" s="49"/>
      <c r="XB196" s="49"/>
      <c r="XC196" s="49"/>
      <c r="XD196" s="49"/>
      <c r="XE196" s="49"/>
      <c r="XF196" s="49"/>
      <c r="XG196" s="49"/>
      <c r="XH196" s="49"/>
      <c r="XI196" s="49"/>
      <c r="XJ196" s="49"/>
      <c r="XK196" s="49"/>
      <c r="XL196" s="49"/>
      <c r="XM196" s="49"/>
      <c r="XN196" s="49"/>
      <c r="XO196" s="49"/>
      <c r="XP196" s="49"/>
      <c r="XQ196" s="49"/>
      <c r="XR196" s="49"/>
      <c r="XS196" s="49"/>
      <c r="XT196" s="49"/>
      <c r="XU196" s="49"/>
      <c r="XV196" s="49"/>
      <c r="XW196" s="49"/>
      <c r="XX196" s="49"/>
      <c r="XY196" s="49"/>
      <c r="XZ196" s="49"/>
      <c r="YA196" s="49"/>
      <c r="YB196" s="49"/>
      <c r="YC196" s="49"/>
      <c r="YD196" s="49"/>
      <c r="YE196" s="49"/>
      <c r="YF196" s="49"/>
      <c r="YG196" s="49"/>
      <c r="YH196" s="49"/>
      <c r="YI196" s="49"/>
      <c r="YJ196" s="49"/>
      <c r="YK196" s="49"/>
      <c r="YL196" s="49"/>
      <c r="YM196" s="49"/>
      <c r="YN196" s="49"/>
      <c r="YO196" s="49"/>
      <c r="YP196" s="49"/>
      <c r="YQ196" s="49"/>
      <c r="YR196" s="49"/>
      <c r="YS196" s="49"/>
      <c r="YT196" s="49"/>
      <c r="YU196" s="49"/>
      <c r="YV196" s="49"/>
      <c r="YW196" s="49"/>
      <c r="YX196" s="49"/>
      <c r="YY196" s="49"/>
      <c r="YZ196" s="49"/>
      <c r="ZA196" s="49"/>
      <c r="ZB196" s="49"/>
      <c r="ZC196" s="49"/>
      <c r="ZD196" s="49"/>
      <c r="ZE196" s="49"/>
      <c r="ZF196" s="49"/>
      <c r="ZG196" s="49"/>
      <c r="ZH196" s="49"/>
      <c r="ZI196" s="49"/>
      <c r="ZJ196" s="49"/>
      <c r="ZK196" s="49"/>
      <c r="ZL196" s="49"/>
      <c r="ZM196" s="49"/>
      <c r="ZN196" s="49"/>
      <c r="ZO196" s="49"/>
      <c r="ZP196" s="49"/>
      <c r="ZQ196" s="49"/>
      <c r="ZR196" s="49"/>
      <c r="ZS196" s="49"/>
      <c r="ZT196" s="49"/>
      <c r="ZU196" s="49"/>
      <c r="ZV196" s="49"/>
      <c r="ZW196" s="49"/>
      <c r="ZX196" s="49"/>
      <c r="ZY196" s="49"/>
      <c r="ZZ196" s="49"/>
      <c r="AAA196" s="49"/>
      <c r="AAB196" s="49"/>
      <c r="AAC196" s="49"/>
      <c r="AAD196" s="49"/>
      <c r="AAE196" s="49"/>
      <c r="AAF196" s="49"/>
      <c r="AAG196" s="49"/>
      <c r="AAH196" s="49"/>
      <c r="AAI196" s="49"/>
      <c r="AAJ196" s="49"/>
      <c r="AAK196" s="49"/>
      <c r="AAL196" s="49"/>
      <c r="AAM196" s="49"/>
      <c r="AAN196" s="49"/>
      <c r="AAO196" s="49"/>
      <c r="AAP196" s="49"/>
      <c r="AAQ196" s="49"/>
      <c r="AAR196" s="49"/>
      <c r="AAS196" s="49"/>
      <c r="AAT196" s="49"/>
      <c r="AAU196" s="49"/>
      <c r="AAV196" s="49"/>
      <c r="AAW196" s="49"/>
      <c r="AAX196" s="49"/>
      <c r="AAY196" s="49"/>
      <c r="AAZ196" s="49"/>
      <c r="ABA196" s="49"/>
      <c r="ABB196" s="49"/>
      <c r="ABC196" s="49"/>
      <c r="ABD196" s="49"/>
      <c r="ABE196" s="49"/>
      <c r="ABF196" s="49"/>
      <c r="ABG196" s="49"/>
      <c r="ABH196" s="49"/>
      <c r="ABI196" s="49"/>
      <c r="ABJ196" s="49"/>
      <c r="ABK196" s="49"/>
      <c r="ABL196" s="49"/>
      <c r="ABM196" s="49"/>
      <c r="ABN196" s="49"/>
      <c r="ABO196" s="49"/>
      <c r="ABP196" s="49"/>
      <c r="ABQ196" s="49"/>
      <c r="ABR196" s="49"/>
      <c r="ABS196" s="49"/>
      <c r="ABT196" s="49"/>
      <c r="ABU196" s="49"/>
      <c r="ABV196" s="49"/>
      <c r="ABW196" s="49"/>
      <c r="ABX196" s="49"/>
      <c r="ABY196" s="49"/>
      <c r="ABZ196" s="49"/>
      <c r="ACA196" s="49"/>
      <c r="ACB196" s="49"/>
      <c r="ACC196" s="49"/>
      <c r="ACD196" s="49"/>
      <c r="ACE196" s="49"/>
      <c r="ACF196" s="49"/>
      <c r="ACG196" s="49"/>
      <c r="ACH196" s="49"/>
      <c r="ACI196" s="49"/>
      <c r="ACJ196" s="49"/>
      <c r="ACK196" s="49"/>
      <c r="ACL196" s="49"/>
      <c r="ACM196" s="49"/>
      <c r="ACN196" s="49"/>
      <c r="ACO196" s="49"/>
      <c r="ACP196" s="49"/>
      <c r="ACQ196" s="49"/>
      <c r="ACR196" s="49"/>
      <c r="ACS196" s="49"/>
      <c r="ACT196" s="49"/>
      <c r="ACU196" s="49"/>
      <c r="ACV196" s="49"/>
      <c r="ACW196" s="49"/>
      <c r="ACX196" s="49"/>
      <c r="ACY196" s="49"/>
      <c r="ACZ196" s="49"/>
      <c r="ADA196" s="49"/>
      <c r="ADB196" s="49"/>
      <c r="ADC196" s="49"/>
      <c r="ADD196" s="49"/>
      <c r="ADE196" s="49"/>
      <c r="ADF196" s="49"/>
      <c r="ADG196" s="49"/>
      <c r="ADH196" s="49"/>
      <c r="ADI196" s="49"/>
      <c r="ADJ196" s="49"/>
      <c r="ADK196" s="49"/>
      <c r="ADL196" s="49"/>
      <c r="ADM196" s="49"/>
      <c r="ADN196" s="49"/>
      <c r="ADO196" s="49"/>
      <c r="ADP196" s="49"/>
      <c r="ADQ196" s="49"/>
      <c r="ADR196" s="49"/>
      <c r="ADS196" s="49"/>
      <c r="ADT196" s="49"/>
      <c r="ADU196" s="49"/>
      <c r="ADV196" s="49"/>
      <c r="ADW196" s="49"/>
      <c r="ADX196" s="49"/>
      <c r="ADY196" s="49"/>
      <c r="ADZ196" s="49"/>
      <c r="AEA196" s="49"/>
      <c r="AEB196" s="49"/>
      <c r="AEC196" s="49"/>
      <c r="AED196" s="49"/>
      <c r="AEE196" s="49"/>
      <c r="AEF196" s="49"/>
      <c r="AEG196" s="49"/>
      <c r="AEH196" s="49"/>
      <c r="AEI196" s="49"/>
      <c r="AEJ196" s="49"/>
      <c r="AEK196" s="49"/>
      <c r="AEL196" s="49"/>
      <c r="AEM196" s="49"/>
      <c r="AEN196" s="49"/>
      <c r="AEO196" s="49"/>
      <c r="AEP196" s="49"/>
      <c r="AEQ196" s="49"/>
      <c r="AER196" s="49"/>
      <c r="AES196" s="49"/>
      <c r="AET196" s="49"/>
      <c r="AEU196" s="49"/>
      <c r="AEV196" s="49"/>
      <c r="AEW196" s="49"/>
      <c r="AEX196" s="49"/>
      <c r="AEY196" s="49"/>
      <c r="AEZ196" s="49"/>
      <c r="AFA196" s="49"/>
      <c r="AFB196" s="49"/>
      <c r="AFC196" s="49"/>
      <c r="AFD196" s="49"/>
      <c r="AFE196" s="49"/>
      <c r="AFF196" s="49"/>
      <c r="AFG196" s="49"/>
      <c r="AFH196" s="49"/>
      <c r="AFI196" s="49"/>
      <c r="AFJ196" s="49"/>
      <c r="AFK196" s="49"/>
      <c r="AFL196" s="49"/>
      <c r="AFM196" s="49"/>
      <c r="AFN196" s="49"/>
      <c r="AFO196" s="49"/>
      <c r="AFP196" s="49"/>
      <c r="AFQ196" s="49"/>
      <c r="AFR196" s="49"/>
      <c r="AFS196" s="49"/>
      <c r="AFT196" s="49"/>
      <c r="AFU196" s="49"/>
      <c r="AFV196" s="49"/>
      <c r="AFW196" s="49"/>
      <c r="AFX196" s="49"/>
      <c r="AFY196" s="49"/>
      <c r="AFZ196" s="49"/>
      <c r="AGA196" s="49"/>
      <c r="AGB196" s="49"/>
      <c r="AGC196" s="49"/>
      <c r="AGD196" s="49"/>
      <c r="AGE196" s="49"/>
      <c r="AGF196" s="49"/>
      <c r="AGG196" s="49"/>
      <c r="AGH196" s="49"/>
      <c r="AGI196" s="49"/>
      <c r="AGJ196" s="49"/>
      <c r="AGK196" s="49"/>
      <c r="AGL196" s="49"/>
      <c r="AGM196" s="49"/>
      <c r="AGN196" s="49"/>
      <c r="AGO196" s="49"/>
      <c r="AGP196" s="49"/>
      <c r="AGQ196" s="49"/>
      <c r="AGR196" s="49"/>
      <c r="AGS196" s="49"/>
      <c r="AGT196" s="49"/>
      <c r="AGU196" s="49"/>
      <c r="AGV196" s="49"/>
      <c r="AGW196" s="49"/>
      <c r="AGX196" s="49"/>
      <c r="AGY196" s="49"/>
      <c r="AGZ196" s="49"/>
      <c r="AHA196" s="49"/>
      <c r="AHB196" s="49"/>
      <c r="AHC196" s="49"/>
      <c r="AHD196" s="49"/>
      <c r="AHE196" s="49"/>
      <c r="AHF196" s="49"/>
      <c r="AHG196" s="49"/>
      <c r="AHH196" s="49"/>
      <c r="AHI196" s="49"/>
      <c r="AHJ196" s="49"/>
      <c r="AHK196" s="49"/>
      <c r="AHL196" s="49"/>
      <c r="AHM196" s="49"/>
      <c r="AHN196" s="49"/>
      <c r="AHO196" s="49"/>
      <c r="AHP196" s="49"/>
      <c r="AHQ196" s="49"/>
      <c r="AHR196" s="49"/>
      <c r="AHS196" s="49"/>
      <c r="AHT196" s="49"/>
      <c r="AHU196" s="49"/>
      <c r="AHV196" s="49"/>
      <c r="AHW196" s="49"/>
      <c r="AHX196" s="49"/>
      <c r="AHY196" s="49"/>
      <c r="AHZ196" s="49"/>
      <c r="AIA196" s="49"/>
      <c r="AIB196" s="49"/>
      <c r="AIC196" s="49"/>
      <c r="AID196" s="49"/>
      <c r="AIE196" s="49"/>
      <c r="AIF196" s="49"/>
      <c r="AIG196" s="49"/>
      <c r="AIH196" s="49"/>
      <c r="AII196" s="49"/>
      <c r="AIJ196" s="49"/>
      <c r="AIK196" s="49"/>
      <c r="AIL196" s="49"/>
      <c r="AIM196" s="49"/>
      <c r="AIN196" s="49"/>
      <c r="AIO196" s="49"/>
      <c r="AIP196" s="49"/>
      <c r="AIQ196" s="49"/>
      <c r="AIR196" s="49"/>
      <c r="AIS196" s="49"/>
      <c r="AIT196" s="49"/>
      <c r="AIU196" s="49"/>
      <c r="AIV196" s="49"/>
      <c r="AIW196" s="49"/>
      <c r="AIX196" s="49"/>
      <c r="AIY196" s="49"/>
      <c r="AIZ196" s="49"/>
      <c r="AJA196" s="49"/>
      <c r="AJB196" s="49"/>
      <c r="AJC196" s="49"/>
      <c r="AJD196" s="49"/>
      <c r="AJE196" s="49"/>
      <c r="AJF196" s="49"/>
      <c r="AJG196" s="49"/>
      <c r="AJH196" s="49"/>
      <c r="AJI196" s="49"/>
      <c r="AJJ196" s="49"/>
      <c r="AJK196" s="49"/>
      <c r="AJL196" s="49"/>
      <c r="AJM196" s="49"/>
      <c r="AJN196" s="49"/>
      <c r="AJO196" s="49"/>
      <c r="AJP196" s="49"/>
      <c r="AJQ196" s="49"/>
      <c r="AJR196" s="49"/>
      <c r="AJS196" s="49"/>
      <c r="AJT196" s="49"/>
      <c r="AJU196" s="49"/>
      <c r="AJV196" s="49"/>
      <c r="AJW196" s="49"/>
      <c r="AJX196" s="49"/>
      <c r="AJY196" s="49"/>
      <c r="AJZ196" s="49"/>
      <c r="AKA196" s="49"/>
      <c r="AKB196" s="49"/>
      <c r="AKC196" s="49"/>
      <c r="AKD196" s="49"/>
      <c r="AKE196" s="49"/>
      <c r="AKF196" s="49"/>
      <c r="AKG196" s="49"/>
      <c r="AKH196" s="49"/>
      <c r="AKI196" s="49"/>
      <c r="AKJ196" s="49"/>
      <c r="AKK196" s="49"/>
      <c r="AKL196" s="49"/>
      <c r="AKM196" s="49"/>
      <c r="AKN196" s="49"/>
      <c r="AKO196" s="49"/>
      <c r="AKP196" s="49"/>
      <c r="AKQ196" s="49"/>
      <c r="AKR196" s="49"/>
      <c r="AKS196" s="49"/>
      <c r="AKT196" s="49"/>
      <c r="AKU196" s="49"/>
      <c r="AKV196" s="49"/>
      <c r="AKW196" s="49"/>
      <c r="AKX196" s="49"/>
      <c r="AKY196" s="49"/>
      <c r="AKZ196" s="49"/>
      <c r="ALA196" s="49"/>
      <c r="ALB196" s="49"/>
      <c r="ALC196" s="49"/>
      <c r="ALD196" s="49"/>
      <c r="ALE196" s="49"/>
      <c r="ALF196" s="49"/>
      <c r="ALG196" s="49"/>
      <c r="ALH196" s="49"/>
      <c r="ALI196" s="49"/>
      <c r="ALJ196" s="49"/>
      <c r="ALK196" s="49"/>
      <c r="ALL196" s="49"/>
      <c r="ALM196" s="49"/>
      <c r="ALN196" s="49"/>
      <c r="ALO196" s="49"/>
      <c r="ALP196" s="49"/>
      <c r="ALQ196" s="49"/>
      <c r="ALR196" s="49"/>
      <c r="ALS196" s="49"/>
      <c r="ALT196" s="49"/>
      <c r="ALU196" s="49"/>
      <c r="ALV196" s="49"/>
      <c r="ALW196" s="49"/>
      <c r="ALX196" s="49"/>
      <c r="ALY196" s="49"/>
      <c r="ALZ196" s="49"/>
      <c r="AMA196" s="49"/>
      <c r="AMB196" s="49"/>
      <c r="AMC196" s="49"/>
      <c r="AMD196" s="49"/>
      <c r="AME196" s="49"/>
      <c r="AMF196" s="49"/>
      <c r="AMG196" s="49"/>
      <c r="AMH196" s="49"/>
      <c r="AMI196" s="49"/>
      <c r="AMJ196" s="49"/>
      <c r="AMK196" s="49"/>
      <c r="AML196" s="49"/>
      <c r="AMM196" s="49"/>
    </row>
    <row r="197" spans="1:1027" s="53" customFormat="1" ht="15" customHeight="1">
      <c r="A197" s="349"/>
      <c r="B197" s="414"/>
      <c r="C197" s="286" t="s">
        <v>354</v>
      </c>
      <c r="D197" s="287"/>
      <c r="E197" s="287"/>
      <c r="F197" s="288"/>
      <c r="G197" s="289"/>
      <c r="H197" s="290"/>
      <c r="I197" s="291"/>
      <c r="J197" s="149"/>
      <c r="K197" s="149"/>
      <c r="L197" s="149"/>
      <c r="M197" s="175"/>
      <c r="N197" s="311" t="s">
        <v>375</v>
      </c>
      <c r="O197" s="192"/>
      <c r="P197" s="150"/>
      <c r="Q197" s="150"/>
      <c r="R197" s="150"/>
      <c r="S197" s="150"/>
      <c r="T197" s="150"/>
      <c r="U197" s="150"/>
      <c r="V197" s="150"/>
      <c r="W197" s="150"/>
      <c r="X197" s="150"/>
      <c r="Y197" s="150"/>
      <c r="Z197" s="150"/>
      <c r="AA197" s="150"/>
      <c r="AB197" s="150"/>
      <c r="AC197" s="150"/>
      <c r="AD197" s="150"/>
      <c r="AE197" s="150"/>
      <c r="AF197" s="150"/>
      <c r="AG197" s="150"/>
      <c r="AH197" s="150"/>
      <c r="AI197" s="150"/>
      <c r="AJ197" s="150"/>
      <c r="AK197" s="150"/>
      <c r="AL197" s="150"/>
      <c r="AM197" s="150"/>
      <c r="AN197" s="150"/>
      <c r="AO197" s="150"/>
      <c r="AP197" s="150"/>
      <c r="AQ197" s="150"/>
      <c r="AR197" s="150">
        <v>9.5181847529031653</v>
      </c>
      <c r="AS197" s="150">
        <v>9.5186893922917619</v>
      </c>
      <c r="AT197" s="150">
        <v>9.4897101826158501</v>
      </c>
      <c r="AU197" s="150">
        <v>9.4607309729399383</v>
      </c>
      <c r="AV197" s="150">
        <v>9.4317517632640264</v>
      </c>
      <c r="AW197" s="150">
        <v>9.4027725535881146</v>
      </c>
      <c r="AX197" s="150">
        <v>9.3737933439122028</v>
      </c>
      <c r="AY197" s="150">
        <v>9.3597549977796533</v>
      </c>
      <c r="AZ197" s="150">
        <v>9.3457166516471037</v>
      </c>
      <c r="BA197" s="150">
        <v>9.3316783055145542</v>
      </c>
      <c r="BB197" s="150">
        <v>9.3176399593820047</v>
      </c>
      <c r="BC197" s="150">
        <v>9.3036016132494552</v>
      </c>
      <c r="BD197" s="150">
        <v>9.5799132977309789</v>
      </c>
      <c r="BE197" s="150">
        <v>9.8562249822125025</v>
      </c>
      <c r="BF197" s="150">
        <v>10.132536666694026</v>
      </c>
      <c r="BG197" s="150">
        <v>10.40884835117555</v>
      </c>
      <c r="BH197" s="150">
        <v>10.685160035657074</v>
      </c>
      <c r="BI197" s="150">
        <v>10.961471720138597</v>
      </c>
      <c r="BJ197" s="150">
        <v>11.237783404620121</v>
      </c>
      <c r="BK197" s="150">
        <v>11.514095089101644</v>
      </c>
      <c r="BL197" s="150">
        <v>11.790406773583168</v>
      </c>
      <c r="BM197" s="150">
        <v>12.066718458064692</v>
      </c>
      <c r="BN197" s="150">
        <v>12.343030142546215</v>
      </c>
      <c r="BO197" s="150">
        <v>12.619341827027739</v>
      </c>
      <c r="BP197" s="150">
        <v>12.895653511509263</v>
      </c>
      <c r="BQ197" s="150">
        <v>13.171965195990786</v>
      </c>
      <c r="BR197" s="150">
        <v>13.44827688047231</v>
      </c>
      <c r="BS197" s="150">
        <v>13.724588564953834</v>
      </c>
      <c r="BT197" s="150">
        <v>14.000900249435357</v>
      </c>
      <c r="BU197" s="150">
        <v>14.277211933916881</v>
      </c>
      <c r="BV197" s="150">
        <v>14.553523618398405</v>
      </c>
      <c r="BW197" s="150">
        <v>14.829835302879918</v>
      </c>
      <c r="BX197" s="157"/>
      <c r="BY197" s="157"/>
      <c r="BZ197" s="157"/>
      <c r="CA197" s="157"/>
      <c r="CB197" s="157"/>
      <c r="CC197" s="157"/>
      <c r="CD197" s="157"/>
      <c r="CE197" s="121"/>
      <c r="CF197" s="121"/>
      <c r="CG197" s="121"/>
      <c r="CH197" s="121"/>
      <c r="CI197" s="121"/>
      <c r="CJ197" s="121"/>
      <c r="CK197" s="121"/>
      <c r="CL197" s="121"/>
      <c r="CM197" s="121"/>
      <c r="CN197" s="121"/>
      <c r="CO197" s="121"/>
      <c r="CP197" s="121"/>
      <c r="CQ197" s="121"/>
      <c r="CR197" s="121"/>
      <c r="CS197" s="121"/>
      <c r="CT197" s="121"/>
      <c r="CU197" s="121"/>
      <c r="CV197" s="121"/>
      <c r="CW197" s="121"/>
      <c r="CX197" s="121"/>
      <c r="CY197" s="121"/>
      <c r="CZ197" s="121"/>
      <c r="DA197" s="121"/>
      <c r="DB197" s="121"/>
      <c r="DC197" s="121"/>
      <c r="DD197" s="121"/>
      <c r="DE197" s="121"/>
      <c r="DF197" s="121"/>
      <c r="DG197" s="121"/>
      <c r="DH197" s="121"/>
      <c r="DI197" s="121"/>
      <c r="DJ197" s="121"/>
      <c r="DK197" s="121"/>
      <c r="DL197" s="121"/>
      <c r="DM197" s="121"/>
      <c r="DN197" s="121"/>
      <c r="DO197" s="121"/>
      <c r="DP197" s="121"/>
      <c r="DQ197" s="121"/>
      <c r="DR197" s="121"/>
      <c r="DS197" s="121"/>
      <c r="DT197" s="121"/>
      <c r="DU197" s="121"/>
      <c r="DV197" s="121"/>
      <c r="DW197" s="121"/>
      <c r="DX197" s="121"/>
      <c r="DY197" s="121"/>
      <c r="DZ197" s="121"/>
      <c r="EA197" s="121"/>
      <c r="EB197" s="121"/>
      <c r="EC197" s="121"/>
      <c r="ED197" s="121"/>
      <c r="EE197" s="121"/>
      <c r="EF197" s="121"/>
      <c r="EG197" s="121"/>
      <c r="EH197" s="121"/>
      <c r="EI197" s="121"/>
      <c r="EJ197" s="121"/>
      <c r="EK197" s="121"/>
      <c r="EL197" s="121"/>
      <c r="EM197" s="121"/>
      <c r="EN197" s="121"/>
      <c r="EO197" s="121"/>
      <c r="EP197" s="121"/>
      <c r="EQ197" s="121"/>
      <c r="ER197" s="121"/>
      <c r="ES197" s="121"/>
      <c r="ET197" s="121"/>
      <c r="EU197" s="121"/>
      <c r="EV197" s="121"/>
      <c r="EW197" s="121"/>
      <c r="EX197" s="121"/>
      <c r="EY197" s="121"/>
      <c r="EZ197" s="121"/>
      <c r="FA197" s="121"/>
      <c r="FB197" s="121"/>
      <c r="FC197" s="121"/>
      <c r="FD197" s="121"/>
      <c r="FE197" s="121"/>
      <c r="FF197" s="121"/>
      <c r="FG197" s="121"/>
      <c r="FH197" s="121"/>
      <c r="FI197" s="121"/>
      <c r="FJ197" s="121"/>
      <c r="FK197" s="121"/>
      <c r="FL197" s="121"/>
      <c r="FM197" s="121"/>
      <c r="FN197" s="121"/>
      <c r="FO197" s="121"/>
      <c r="FP197" s="121"/>
      <c r="FQ197" s="121"/>
      <c r="FR197" s="121"/>
      <c r="FS197" s="121"/>
      <c r="FT197" s="121"/>
      <c r="FU197" s="121"/>
      <c r="FV197" s="121"/>
      <c r="FW197" s="121"/>
      <c r="FX197" s="121"/>
      <c r="FY197" s="121"/>
      <c r="FZ197" s="121"/>
      <c r="GA197" s="121"/>
      <c r="GB197" s="121"/>
      <c r="GC197" s="121"/>
      <c r="GD197" s="121"/>
      <c r="GE197" s="121"/>
      <c r="GF197" s="121"/>
      <c r="GG197" s="121"/>
      <c r="GH197" s="121"/>
      <c r="GI197" s="121"/>
      <c r="GJ197" s="121"/>
      <c r="GK197" s="121"/>
      <c r="GL197" s="121"/>
      <c r="GM197" s="121"/>
      <c r="GN197" s="121"/>
      <c r="GO197" s="121"/>
      <c r="GP197" s="121"/>
      <c r="GQ197" s="121"/>
      <c r="GR197" s="121"/>
      <c r="GS197" s="121"/>
      <c r="GT197" s="121"/>
      <c r="GU197" s="121"/>
      <c r="GV197" s="121"/>
      <c r="GW197" s="121"/>
      <c r="GX197" s="121"/>
      <c r="GY197" s="121"/>
      <c r="GZ197" s="121"/>
      <c r="HA197" s="121"/>
      <c r="HB197" s="121"/>
      <c r="HC197" s="121"/>
      <c r="HD197" s="121"/>
      <c r="HE197" s="121"/>
      <c r="HF197" s="121"/>
      <c r="HG197" s="121"/>
      <c r="HH197" s="121"/>
      <c r="HI197" s="121"/>
      <c r="HJ197" s="121"/>
      <c r="HK197" s="121"/>
      <c r="HL197" s="121"/>
      <c r="HM197" s="121"/>
      <c r="HN197" s="121"/>
      <c r="HO197" s="121"/>
      <c r="HP197" s="121"/>
      <c r="HQ197" s="121"/>
      <c r="HR197" s="121"/>
      <c r="HS197" s="121"/>
      <c r="HT197" s="121"/>
      <c r="HU197" s="121"/>
      <c r="HV197" s="121"/>
      <c r="HW197" s="121"/>
      <c r="HX197" s="121"/>
      <c r="HY197" s="121"/>
      <c r="HZ197" s="121"/>
      <c r="IA197" s="121"/>
      <c r="IB197" s="121"/>
      <c r="IC197" s="121"/>
      <c r="ID197" s="121"/>
      <c r="IE197" s="121"/>
      <c r="IF197" s="121"/>
      <c r="IG197" s="121"/>
      <c r="IH197" s="121"/>
      <c r="II197" s="121"/>
      <c r="IJ197" s="121"/>
      <c r="IK197" s="121"/>
      <c r="IL197" s="121"/>
      <c r="IM197" s="121"/>
      <c r="IN197" s="121"/>
      <c r="IO197" s="121"/>
      <c r="IP197" s="121"/>
      <c r="IQ197" s="121"/>
      <c r="IR197" s="121"/>
      <c r="IS197" s="121"/>
      <c r="IT197" s="121"/>
      <c r="IU197" s="121"/>
      <c r="IV197" s="121"/>
      <c r="IW197" s="121"/>
      <c r="IX197" s="121"/>
      <c r="IY197" s="121"/>
      <c r="IZ197" s="121"/>
      <c r="JA197" s="121"/>
      <c r="JB197" s="121"/>
      <c r="JC197" s="121"/>
      <c r="JD197" s="121"/>
      <c r="JE197" s="121"/>
      <c r="JF197" s="121"/>
      <c r="JG197" s="121"/>
      <c r="JH197" s="121"/>
      <c r="JI197" s="121"/>
      <c r="JJ197" s="121"/>
      <c r="JK197" s="121"/>
      <c r="JL197" s="121"/>
      <c r="JM197" s="121"/>
      <c r="JN197" s="121"/>
      <c r="JO197" s="121"/>
      <c r="JP197" s="121"/>
      <c r="JQ197" s="121"/>
      <c r="JR197" s="121"/>
      <c r="JS197" s="121"/>
      <c r="JT197" s="121"/>
      <c r="JU197" s="121"/>
      <c r="JV197" s="121"/>
      <c r="JW197" s="121"/>
      <c r="JX197" s="121"/>
      <c r="JY197" s="121"/>
      <c r="JZ197" s="121"/>
      <c r="KA197" s="121"/>
      <c r="KB197" s="121"/>
      <c r="KC197" s="121"/>
      <c r="KD197" s="121"/>
      <c r="KE197" s="121"/>
      <c r="KF197" s="121"/>
      <c r="KG197" s="121"/>
      <c r="KH197" s="121"/>
      <c r="KI197" s="121"/>
      <c r="KJ197" s="121"/>
      <c r="KK197" s="121"/>
      <c r="KL197" s="121"/>
      <c r="KM197" s="121"/>
      <c r="KN197" s="121"/>
      <c r="KO197" s="121"/>
      <c r="KP197" s="121"/>
      <c r="KQ197" s="121"/>
      <c r="KR197" s="121"/>
      <c r="KS197" s="121"/>
      <c r="KT197" s="121"/>
      <c r="KU197" s="121"/>
      <c r="KV197" s="121"/>
      <c r="KW197" s="121"/>
      <c r="KX197" s="121"/>
      <c r="KY197" s="121"/>
      <c r="KZ197" s="121"/>
      <c r="LA197" s="121"/>
      <c r="LB197" s="121"/>
      <c r="LC197" s="121"/>
      <c r="LD197" s="121"/>
      <c r="LE197" s="121"/>
      <c r="LF197" s="121"/>
      <c r="LG197" s="121"/>
      <c r="LH197" s="121"/>
      <c r="LI197" s="121"/>
      <c r="LJ197" s="121"/>
      <c r="LK197" s="121"/>
      <c r="LL197" s="121"/>
      <c r="LM197" s="121"/>
      <c r="LN197" s="121"/>
      <c r="LO197" s="121"/>
      <c r="LP197" s="121"/>
      <c r="LQ197" s="121"/>
      <c r="LR197" s="121"/>
      <c r="LS197" s="121"/>
      <c r="LT197" s="121"/>
      <c r="LU197" s="121"/>
      <c r="LV197" s="49"/>
      <c r="LW197" s="49"/>
      <c r="LX197" s="49"/>
      <c r="LY197" s="49"/>
      <c r="LZ197" s="49"/>
      <c r="MA197" s="49"/>
      <c r="MB197" s="49"/>
      <c r="MC197" s="49"/>
      <c r="MD197" s="49"/>
      <c r="ME197" s="49"/>
      <c r="MF197" s="49"/>
      <c r="MG197" s="49"/>
      <c r="MH197" s="49"/>
      <c r="MI197" s="49"/>
      <c r="MJ197" s="49"/>
      <c r="MK197" s="49"/>
      <c r="ML197" s="49"/>
      <c r="MM197" s="49"/>
      <c r="MN197" s="49"/>
      <c r="MO197" s="49"/>
      <c r="MP197" s="49"/>
      <c r="MQ197" s="49"/>
      <c r="MR197" s="49"/>
      <c r="MS197" s="49"/>
      <c r="MT197" s="49"/>
      <c r="MU197" s="49"/>
      <c r="MV197" s="49"/>
      <c r="MW197" s="49"/>
      <c r="MX197" s="49"/>
      <c r="MY197" s="49"/>
      <c r="MZ197" s="49"/>
      <c r="NA197" s="49"/>
      <c r="NB197" s="49"/>
      <c r="NC197" s="49"/>
      <c r="ND197" s="49"/>
      <c r="NE197" s="49"/>
      <c r="NF197" s="49"/>
      <c r="NG197" s="49"/>
      <c r="NH197" s="49"/>
      <c r="NI197" s="49"/>
      <c r="NJ197" s="49"/>
      <c r="NK197" s="49"/>
      <c r="NL197" s="49"/>
      <c r="NM197" s="49"/>
      <c r="NN197" s="49"/>
      <c r="NO197" s="49"/>
      <c r="NP197" s="49"/>
      <c r="NQ197" s="49"/>
      <c r="NR197" s="49"/>
      <c r="NS197" s="49"/>
      <c r="NT197" s="49"/>
      <c r="NU197" s="49"/>
      <c r="NV197" s="49"/>
      <c r="NW197" s="49"/>
      <c r="NX197" s="49"/>
      <c r="NY197" s="49"/>
      <c r="NZ197" s="49"/>
      <c r="OA197" s="49"/>
      <c r="OB197" s="49"/>
      <c r="OC197" s="49"/>
      <c r="OD197" s="49"/>
      <c r="OE197" s="49"/>
      <c r="OF197" s="49"/>
      <c r="OG197" s="49"/>
      <c r="OH197" s="49"/>
      <c r="OI197" s="49"/>
      <c r="OJ197" s="49"/>
      <c r="OK197" s="49"/>
      <c r="OL197" s="49"/>
      <c r="OM197" s="49"/>
      <c r="ON197" s="49"/>
      <c r="OO197" s="49"/>
      <c r="OP197" s="49"/>
      <c r="OQ197" s="49"/>
      <c r="OR197" s="49"/>
      <c r="OS197" s="49"/>
      <c r="OT197" s="49"/>
      <c r="OU197" s="49"/>
      <c r="OV197" s="49"/>
      <c r="OW197" s="49"/>
      <c r="OX197" s="49"/>
      <c r="OY197" s="49"/>
      <c r="OZ197" s="49"/>
      <c r="PA197" s="49"/>
      <c r="PB197" s="49"/>
      <c r="PC197" s="49"/>
      <c r="PD197" s="49"/>
      <c r="PE197" s="49"/>
      <c r="PF197" s="49"/>
      <c r="PG197" s="49"/>
      <c r="PH197" s="49"/>
      <c r="PI197" s="49"/>
      <c r="PJ197" s="49"/>
      <c r="PK197" s="49"/>
      <c r="PL197" s="49"/>
      <c r="PM197" s="49"/>
      <c r="PN197" s="49"/>
      <c r="PO197" s="49"/>
      <c r="PP197" s="49"/>
      <c r="PQ197" s="49"/>
      <c r="PR197" s="49"/>
      <c r="PS197" s="49"/>
      <c r="PT197" s="49"/>
      <c r="PU197" s="49"/>
      <c r="PV197" s="49"/>
      <c r="PW197" s="49"/>
      <c r="PX197" s="49"/>
      <c r="PY197" s="49"/>
      <c r="PZ197" s="49"/>
      <c r="QA197" s="49"/>
      <c r="QB197" s="49"/>
      <c r="QC197" s="49"/>
      <c r="QD197" s="49"/>
      <c r="QE197" s="49"/>
      <c r="QF197" s="49"/>
      <c r="QG197" s="49"/>
      <c r="QH197" s="49"/>
      <c r="QI197" s="49"/>
      <c r="QJ197" s="49"/>
      <c r="QK197" s="49"/>
      <c r="QL197" s="49"/>
      <c r="QM197" s="49"/>
      <c r="QN197" s="49"/>
      <c r="QO197" s="49"/>
      <c r="QP197" s="49"/>
      <c r="QQ197" s="49"/>
      <c r="QR197" s="49"/>
      <c r="QS197" s="49"/>
      <c r="QT197" s="49"/>
      <c r="QU197" s="49"/>
      <c r="QV197" s="49"/>
      <c r="QW197" s="49"/>
      <c r="QX197" s="49"/>
      <c r="QY197" s="49"/>
      <c r="QZ197" s="49"/>
      <c r="RA197" s="49"/>
      <c r="RB197" s="49"/>
      <c r="RC197" s="49"/>
      <c r="RD197" s="49"/>
      <c r="RE197" s="49"/>
      <c r="RF197" s="49"/>
      <c r="RG197" s="49"/>
      <c r="RH197" s="49"/>
      <c r="RI197" s="49"/>
      <c r="RJ197" s="49"/>
      <c r="RK197" s="49"/>
      <c r="RL197" s="49"/>
      <c r="RM197" s="49"/>
      <c r="RN197" s="49"/>
      <c r="RO197" s="49"/>
      <c r="RP197" s="49"/>
      <c r="RQ197" s="49"/>
      <c r="RR197" s="49"/>
      <c r="RS197" s="49"/>
      <c r="RT197" s="49"/>
      <c r="RU197" s="49"/>
      <c r="RV197" s="49"/>
      <c r="RW197" s="49"/>
      <c r="RX197" s="49"/>
      <c r="RY197" s="49"/>
      <c r="RZ197" s="49"/>
      <c r="SA197" s="49"/>
      <c r="SB197" s="49"/>
      <c r="SC197" s="49"/>
      <c r="SD197" s="49"/>
      <c r="SE197" s="49"/>
      <c r="SF197" s="49"/>
      <c r="SG197" s="49"/>
      <c r="SH197" s="49"/>
      <c r="SI197" s="49"/>
      <c r="SJ197" s="49"/>
      <c r="SK197" s="49"/>
      <c r="SL197" s="49"/>
      <c r="SM197" s="49"/>
      <c r="SN197" s="49"/>
      <c r="SO197" s="49"/>
      <c r="SP197" s="49"/>
      <c r="SQ197" s="49"/>
      <c r="SR197" s="49"/>
      <c r="SS197" s="49"/>
      <c r="ST197" s="49"/>
      <c r="SU197" s="49"/>
      <c r="SV197" s="49"/>
      <c r="SW197" s="49"/>
      <c r="SX197" s="49"/>
      <c r="SY197" s="49"/>
      <c r="SZ197" s="49"/>
      <c r="TA197" s="49"/>
      <c r="TB197" s="49"/>
      <c r="TC197" s="49"/>
      <c r="TD197" s="49"/>
      <c r="TE197" s="49"/>
      <c r="TF197" s="49"/>
      <c r="TG197" s="49"/>
      <c r="TH197" s="49"/>
      <c r="TI197" s="49"/>
      <c r="TJ197" s="49"/>
      <c r="TK197" s="49"/>
      <c r="TL197" s="49"/>
      <c r="TM197" s="49"/>
      <c r="TN197" s="49"/>
      <c r="TO197" s="49"/>
      <c r="TP197" s="49"/>
      <c r="TQ197" s="49"/>
      <c r="TR197" s="49"/>
      <c r="TS197" s="49"/>
      <c r="TT197" s="49"/>
      <c r="TU197" s="49"/>
      <c r="TV197" s="49"/>
      <c r="TW197" s="49"/>
      <c r="TX197" s="49"/>
      <c r="TY197" s="49"/>
      <c r="TZ197" s="49"/>
      <c r="UA197" s="49"/>
      <c r="UB197" s="49"/>
      <c r="UC197" s="49"/>
      <c r="UD197" s="49"/>
      <c r="UE197" s="49"/>
      <c r="UF197" s="49"/>
      <c r="UG197" s="49"/>
      <c r="UH197" s="49"/>
      <c r="UI197" s="49"/>
      <c r="UJ197" s="49"/>
      <c r="UK197" s="49"/>
      <c r="UL197" s="49"/>
      <c r="UM197" s="49"/>
      <c r="UN197" s="49"/>
      <c r="UO197" s="49"/>
      <c r="UP197" s="49"/>
      <c r="UQ197" s="49"/>
      <c r="UR197" s="49"/>
      <c r="US197" s="49"/>
      <c r="UT197" s="49"/>
      <c r="UU197" s="49"/>
      <c r="UV197" s="49"/>
      <c r="UW197" s="49"/>
      <c r="UX197" s="49"/>
      <c r="UY197" s="49"/>
      <c r="UZ197" s="49"/>
      <c r="VA197" s="49"/>
      <c r="VB197" s="49"/>
      <c r="VC197" s="49"/>
      <c r="VD197" s="49"/>
      <c r="VE197" s="49"/>
      <c r="VF197" s="49"/>
      <c r="VG197" s="49"/>
      <c r="VH197" s="49"/>
      <c r="VI197" s="49"/>
      <c r="VJ197" s="49"/>
      <c r="VK197" s="49"/>
      <c r="VL197" s="49"/>
      <c r="VM197" s="49"/>
      <c r="VN197" s="49"/>
      <c r="VO197" s="49"/>
      <c r="VP197" s="49"/>
      <c r="VQ197" s="49"/>
      <c r="VR197" s="49"/>
      <c r="VS197" s="49"/>
      <c r="VT197" s="49"/>
      <c r="VU197" s="49"/>
      <c r="VV197" s="49"/>
      <c r="VW197" s="49"/>
      <c r="VX197" s="49"/>
      <c r="VY197" s="49"/>
      <c r="VZ197" s="49"/>
      <c r="WA197" s="49"/>
      <c r="WB197" s="49"/>
      <c r="WC197" s="49"/>
      <c r="WD197" s="49"/>
      <c r="WE197" s="49"/>
      <c r="WF197" s="49"/>
      <c r="WG197" s="49"/>
      <c r="WH197" s="49"/>
      <c r="WI197" s="49"/>
      <c r="WJ197" s="49"/>
      <c r="WK197" s="49"/>
      <c r="WL197" s="49"/>
      <c r="WM197" s="49"/>
      <c r="WN197" s="49"/>
      <c r="WO197" s="49"/>
      <c r="WP197" s="49"/>
      <c r="WQ197" s="49"/>
      <c r="WR197" s="49"/>
      <c r="WS197" s="49"/>
      <c r="WT197" s="49"/>
      <c r="WU197" s="49"/>
      <c r="WV197" s="49"/>
      <c r="WW197" s="49"/>
      <c r="WX197" s="49"/>
      <c r="WY197" s="49"/>
      <c r="WZ197" s="49"/>
      <c r="XA197" s="49"/>
      <c r="XB197" s="49"/>
      <c r="XC197" s="49"/>
      <c r="XD197" s="49"/>
      <c r="XE197" s="49"/>
      <c r="XF197" s="49"/>
      <c r="XG197" s="49"/>
      <c r="XH197" s="49"/>
      <c r="XI197" s="49"/>
      <c r="XJ197" s="49"/>
      <c r="XK197" s="49"/>
      <c r="XL197" s="49"/>
      <c r="XM197" s="49"/>
      <c r="XN197" s="49"/>
      <c r="XO197" s="49"/>
      <c r="XP197" s="49"/>
      <c r="XQ197" s="49"/>
      <c r="XR197" s="49"/>
      <c r="XS197" s="49"/>
      <c r="XT197" s="49"/>
      <c r="XU197" s="49"/>
      <c r="XV197" s="49"/>
      <c r="XW197" s="49"/>
      <c r="XX197" s="49"/>
      <c r="XY197" s="49"/>
      <c r="XZ197" s="49"/>
      <c r="YA197" s="49"/>
      <c r="YB197" s="49"/>
      <c r="YC197" s="49"/>
      <c r="YD197" s="49"/>
      <c r="YE197" s="49"/>
      <c r="YF197" s="49"/>
      <c r="YG197" s="49"/>
      <c r="YH197" s="49"/>
      <c r="YI197" s="49"/>
      <c r="YJ197" s="49"/>
      <c r="YK197" s="49"/>
      <c r="YL197" s="49"/>
      <c r="YM197" s="49"/>
      <c r="YN197" s="49"/>
      <c r="YO197" s="49"/>
      <c r="YP197" s="49"/>
      <c r="YQ197" s="49"/>
      <c r="YR197" s="49"/>
      <c r="YS197" s="49"/>
      <c r="YT197" s="49"/>
      <c r="YU197" s="49"/>
      <c r="YV197" s="49"/>
      <c r="YW197" s="49"/>
      <c r="YX197" s="49"/>
      <c r="YY197" s="49"/>
      <c r="YZ197" s="49"/>
      <c r="ZA197" s="49"/>
      <c r="ZB197" s="49"/>
      <c r="ZC197" s="49"/>
      <c r="ZD197" s="49"/>
      <c r="ZE197" s="49"/>
      <c r="ZF197" s="49"/>
      <c r="ZG197" s="49"/>
      <c r="ZH197" s="49"/>
      <c r="ZI197" s="49"/>
      <c r="ZJ197" s="49"/>
      <c r="ZK197" s="49"/>
      <c r="ZL197" s="49"/>
      <c r="ZM197" s="49"/>
      <c r="ZN197" s="49"/>
      <c r="ZO197" s="49"/>
      <c r="ZP197" s="49"/>
      <c r="ZQ197" s="49"/>
      <c r="ZR197" s="49"/>
      <c r="ZS197" s="49"/>
      <c r="ZT197" s="49"/>
      <c r="ZU197" s="49"/>
      <c r="ZV197" s="49"/>
      <c r="ZW197" s="49"/>
      <c r="ZX197" s="49"/>
      <c r="ZY197" s="49"/>
      <c r="ZZ197" s="49"/>
      <c r="AAA197" s="49"/>
      <c r="AAB197" s="49"/>
      <c r="AAC197" s="49"/>
      <c r="AAD197" s="49"/>
      <c r="AAE197" s="49"/>
      <c r="AAF197" s="49"/>
      <c r="AAG197" s="49"/>
      <c r="AAH197" s="49"/>
      <c r="AAI197" s="49"/>
      <c r="AAJ197" s="49"/>
      <c r="AAK197" s="49"/>
      <c r="AAL197" s="49"/>
      <c r="AAM197" s="49"/>
      <c r="AAN197" s="49"/>
      <c r="AAO197" s="49"/>
      <c r="AAP197" s="49"/>
      <c r="AAQ197" s="49"/>
      <c r="AAR197" s="49"/>
      <c r="AAS197" s="49"/>
      <c r="AAT197" s="49"/>
      <c r="AAU197" s="49"/>
      <c r="AAV197" s="49"/>
      <c r="AAW197" s="49"/>
      <c r="AAX197" s="49"/>
      <c r="AAY197" s="49"/>
      <c r="AAZ197" s="49"/>
      <c r="ABA197" s="49"/>
      <c r="ABB197" s="49"/>
      <c r="ABC197" s="49"/>
      <c r="ABD197" s="49"/>
      <c r="ABE197" s="49"/>
      <c r="ABF197" s="49"/>
      <c r="ABG197" s="49"/>
      <c r="ABH197" s="49"/>
      <c r="ABI197" s="49"/>
      <c r="ABJ197" s="49"/>
      <c r="ABK197" s="49"/>
      <c r="ABL197" s="49"/>
      <c r="ABM197" s="49"/>
      <c r="ABN197" s="49"/>
      <c r="ABO197" s="49"/>
      <c r="ABP197" s="49"/>
      <c r="ABQ197" s="49"/>
      <c r="ABR197" s="49"/>
      <c r="ABS197" s="49"/>
      <c r="ABT197" s="49"/>
      <c r="ABU197" s="49"/>
      <c r="ABV197" s="49"/>
      <c r="ABW197" s="49"/>
      <c r="ABX197" s="49"/>
      <c r="ABY197" s="49"/>
      <c r="ABZ197" s="49"/>
      <c r="ACA197" s="49"/>
      <c r="ACB197" s="49"/>
      <c r="ACC197" s="49"/>
      <c r="ACD197" s="49"/>
      <c r="ACE197" s="49"/>
      <c r="ACF197" s="49"/>
      <c r="ACG197" s="49"/>
      <c r="ACH197" s="49"/>
      <c r="ACI197" s="49"/>
      <c r="ACJ197" s="49"/>
      <c r="ACK197" s="49"/>
      <c r="ACL197" s="49"/>
      <c r="ACM197" s="49"/>
      <c r="ACN197" s="49"/>
      <c r="ACO197" s="49"/>
      <c r="ACP197" s="49"/>
      <c r="ACQ197" s="49"/>
      <c r="ACR197" s="49"/>
      <c r="ACS197" s="49"/>
      <c r="ACT197" s="49"/>
      <c r="ACU197" s="49"/>
      <c r="ACV197" s="49"/>
      <c r="ACW197" s="49"/>
      <c r="ACX197" s="49"/>
      <c r="ACY197" s="49"/>
      <c r="ACZ197" s="49"/>
      <c r="ADA197" s="49"/>
      <c r="ADB197" s="49"/>
      <c r="ADC197" s="49"/>
      <c r="ADD197" s="49"/>
      <c r="ADE197" s="49"/>
      <c r="ADF197" s="49"/>
      <c r="ADG197" s="49"/>
      <c r="ADH197" s="49"/>
      <c r="ADI197" s="49"/>
      <c r="ADJ197" s="49"/>
      <c r="ADK197" s="49"/>
      <c r="ADL197" s="49"/>
      <c r="ADM197" s="49"/>
      <c r="ADN197" s="49"/>
      <c r="ADO197" s="49"/>
      <c r="ADP197" s="49"/>
      <c r="ADQ197" s="49"/>
      <c r="ADR197" s="49"/>
      <c r="ADS197" s="49"/>
      <c r="ADT197" s="49"/>
      <c r="ADU197" s="49"/>
      <c r="ADV197" s="49"/>
      <c r="ADW197" s="49"/>
      <c r="ADX197" s="49"/>
      <c r="ADY197" s="49"/>
      <c r="ADZ197" s="49"/>
      <c r="AEA197" s="49"/>
      <c r="AEB197" s="49"/>
      <c r="AEC197" s="49"/>
      <c r="AED197" s="49"/>
      <c r="AEE197" s="49"/>
      <c r="AEF197" s="49"/>
      <c r="AEG197" s="49"/>
      <c r="AEH197" s="49"/>
      <c r="AEI197" s="49"/>
      <c r="AEJ197" s="49"/>
      <c r="AEK197" s="49"/>
      <c r="AEL197" s="49"/>
      <c r="AEM197" s="49"/>
      <c r="AEN197" s="49"/>
      <c r="AEO197" s="49"/>
      <c r="AEP197" s="49"/>
      <c r="AEQ197" s="49"/>
      <c r="AER197" s="49"/>
      <c r="AES197" s="49"/>
      <c r="AET197" s="49"/>
      <c r="AEU197" s="49"/>
      <c r="AEV197" s="49"/>
      <c r="AEW197" s="49"/>
      <c r="AEX197" s="49"/>
      <c r="AEY197" s="49"/>
      <c r="AEZ197" s="49"/>
      <c r="AFA197" s="49"/>
      <c r="AFB197" s="49"/>
      <c r="AFC197" s="49"/>
      <c r="AFD197" s="49"/>
      <c r="AFE197" s="49"/>
      <c r="AFF197" s="49"/>
      <c r="AFG197" s="49"/>
      <c r="AFH197" s="49"/>
      <c r="AFI197" s="49"/>
      <c r="AFJ197" s="49"/>
      <c r="AFK197" s="49"/>
      <c r="AFL197" s="49"/>
      <c r="AFM197" s="49"/>
      <c r="AFN197" s="49"/>
      <c r="AFO197" s="49"/>
      <c r="AFP197" s="49"/>
      <c r="AFQ197" s="49"/>
      <c r="AFR197" s="49"/>
      <c r="AFS197" s="49"/>
      <c r="AFT197" s="49"/>
      <c r="AFU197" s="49"/>
      <c r="AFV197" s="49"/>
      <c r="AFW197" s="49"/>
      <c r="AFX197" s="49"/>
      <c r="AFY197" s="49"/>
      <c r="AFZ197" s="49"/>
      <c r="AGA197" s="49"/>
      <c r="AGB197" s="49"/>
      <c r="AGC197" s="49"/>
      <c r="AGD197" s="49"/>
      <c r="AGE197" s="49"/>
      <c r="AGF197" s="49"/>
      <c r="AGG197" s="49"/>
      <c r="AGH197" s="49"/>
      <c r="AGI197" s="49"/>
      <c r="AGJ197" s="49"/>
      <c r="AGK197" s="49"/>
      <c r="AGL197" s="49"/>
      <c r="AGM197" s="49"/>
      <c r="AGN197" s="49"/>
      <c r="AGO197" s="49"/>
      <c r="AGP197" s="49"/>
      <c r="AGQ197" s="49"/>
      <c r="AGR197" s="49"/>
      <c r="AGS197" s="49"/>
      <c r="AGT197" s="49"/>
      <c r="AGU197" s="49"/>
      <c r="AGV197" s="49"/>
      <c r="AGW197" s="49"/>
      <c r="AGX197" s="49"/>
      <c r="AGY197" s="49"/>
      <c r="AGZ197" s="49"/>
      <c r="AHA197" s="49"/>
      <c r="AHB197" s="49"/>
      <c r="AHC197" s="49"/>
      <c r="AHD197" s="49"/>
      <c r="AHE197" s="49"/>
      <c r="AHF197" s="49"/>
      <c r="AHG197" s="49"/>
      <c r="AHH197" s="49"/>
      <c r="AHI197" s="49"/>
      <c r="AHJ197" s="49"/>
      <c r="AHK197" s="49"/>
      <c r="AHL197" s="49"/>
      <c r="AHM197" s="49"/>
      <c r="AHN197" s="49"/>
      <c r="AHO197" s="49"/>
      <c r="AHP197" s="49"/>
      <c r="AHQ197" s="49"/>
      <c r="AHR197" s="49"/>
      <c r="AHS197" s="49"/>
      <c r="AHT197" s="49"/>
      <c r="AHU197" s="49"/>
      <c r="AHV197" s="49"/>
      <c r="AHW197" s="49"/>
      <c r="AHX197" s="49"/>
      <c r="AHY197" s="49"/>
      <c r="AHZ197" s="49"/>
      <c r="AIA197" s="49"/>
      <c r="AIB197" s="49"/>
      <c r="AIC197" s="49"/>
      <c r="AID197" s="49"/>
      <c r="AIE197" s="49"/>
      <c r="AIF197" s="49"/>
      <c r="AIG197" s="49"/>
      <c r="AIH197" s="49"/>
      <c r="AII197" s="49"/>
      <c r="AIJ197" s="49"/>
      <c r="AIK197" s="49"/>
      <c r="AIL197" s="49"/>
      <c r="AIM197" s="49"/>
      <c r="AIN197" s="49"/>
      <c r="AIO197" s="49"/>
      <c r="AIP197" s="49"/>
      <c r="AIQ197" s="49"/>
      <c r="AIR197" s="49"/>
      <c r="AIS197" s="49"/>
      <c r="AIT197" s="49"/>
      <c r="AIU197" s="49"/>
      <c r="AIV197" s="49"/>
      <c r="AIW197" s="49"/>
      <c r="AIX197" s="49"/>
      <c r="AIY197" s="49"/>
      <c r="AIZ197" s="49"/>
      <c r="AJA197" s="49"/>
      <c r="AJB197" s="49"/>
      <c r="AJC197" s="49"/>
      <c r="AJD197" s="49"/>
      <c r="AJE197" s="49"/>
      <c r="AJF197" s="49"/>
      <c r="AJG197" s="49"/>
      <c r="AJH197" s="49"/>
      <c r="AJI197" s="49"/>
      <c r="AJJ197" s="49"/>
      <c r="AJK197" s="49"/>
      <c r="AJL197" s="49"/>
      <c r="AJM197" s="49"/>
      <c r="AJN197" s="49"/>
      <c r="AJO197" s="49"/>
      <c r="AJP197" s="49"/>
      <c r="AJQ197" s="49"/>
      <c r="AJR197" s="49"/>
      <c r="AJS197" s="49"/>
      <c r="AJT197" s="49"/>
      <c r="AJU197" s="49"/>
      <c r="AJV197" s="49"/>
      <c r="AJW197" s="49"/>
      <c r="AJX197" s="49"/>
      <c r="AJY197" s="49"/>
      <c r="AJZ197" s="49"/>
      <c r="AKA197" s="49"/>
      <c r="AKB197" s="49"/>
      <c r="AKC197" s="49"/>
      <c r="AKD197" s="49"/>
      <c r="AKE197" s="49"/>
      <c r="AKF197" s="49"/>
      <c r="AKG197" s="49"/>
      <c r="AKH197" s="49"/>
      <c r="AKI197" s="49"/>
      <c r="AKJ197" s="49"/>
      <c r="AKK197" s="49"/>
      <c r="AKL197" s="49"/>
      <c r="AKM197" s="49"/>
      <c r="AKN197" s="49"/>
      <c r="AKO197" s="49"/>
      <c r="AKP197" s="49"/>
      <c r="AKQ197" s="49"/>
      <c r="AKR197" s="49"/>
      <c r="AKS197" s="49"/>
      <c r="AKT197" s="49"/>
      <c r="AKU197" s="49"/>
      <c r="AKV197" s="49"/>
      <c r="AKW197" s="49"/>
      <c r="AKX197" s="49"/>
      <c r="AKY197" s="49"/>
      <c r="AKZ197" s="49"/>
      <c r="ALA197" s="49"/>
      <c r="ALB197" s="49"/>
      <c r="ALC197" s="49"/>
      <c r="ALD197" s="49"/>
      <c r="ALE197" s="49"/>
      <c r="ALF197" s="49"/>
      <c r="ALG197" s="49"/>
      <c r="ALH197" s="49"/>
      <c r="ALI197" s="49"/>
      <c r="ALJ197" s="49"/>
      <c r="ALK197" s="49"/>
      <c r="ALL197" s="49"/>
      <c r="ALM197" s="49"/>
      <c r="ALN197" s="49"/>
      <c r="ALO197" s="49"/>
      <c r="ALP197" s="49"/>
      <c r="ALQ197" s="49"/>
      <c r="ALR197" s="49"/>
      <c r="ALS197" s="49"/>
      <c r="ALT197" s="49"/>
      <c r="ALU197" s="49"/>
      <c r="ALV197" s="49"/>
      <c r="ALW197" s="49"/>
      <c r="ALX197" s="49"/>
      <c r="ALY197" s="49"/>
      <c r="ALZ197" s="49"/>
      <c r="AMA197" s="49"/>
      <c r="AMB197" s="49"/>
      <c r="AMC197" s="49"/>
      <c r="AMD197" s="49"/>
      <c r="AME197" s="49"/>
      <c r="AMF197" s="49"/>
      <c r="AMG197" s="49"/>
      <c r="AMH197" s="49"/>
      <c r="AMI197" s="49"/>
      <c r="AMJ197" s="49"/>
      <c r="AMK197" s="49"/>
      <c r="AML197" s="49"/>
      <c r="AMM197" s="49"/>
    </row>
    <row r="198" spans="1:1027" s="51" customFormat="1" ht="15">
      <c r="A198" s="349"/>
      <c r="B198" s="414"/>
      <c r="C198" s="321" t="s">
        <v>278</v>
      </c>
      <c r="D198" s="152" t="s">
        <v>12</v>
      </c>
      <c r="E198" s="37" t="s">
        <v>13</v>
      </c>
      <c r="F198" s="38" t="s">
        <v>325</v>
      </c>
      <c r="G198" s="21" t="s">
        <v>335</v>
      </c>
      <c r="H198" s="257" t="s">
        <v>336</v>
      </c>
      <c r="I198" s="33" t="s">
        <v>216</v>
      </c>
      <c r="J198" s="34" t="s">
        <v>40</v>
      </c>
      <c r="K198" s="35" t="s">
        <v>73</v>
      </c>
      <c r="L198" s="34" t="s">
        <v>159</v>
      </c>
      <c r="M198" s="174"/>
      <c r="N198" s="223"/>
      <c r="O198" s="189">
        <v>9.2547394079846583</v>
      </c>
      <c r="P198" s="75">
        <v>9.6255814649419538</v>
      </c>
      <c r="Q198" s="75">
        <v>9.7356902940629713</v>
      </c>
      <c r="R198" s="75">
        <v>9.6111655943642251</v>
      </c>
      <c r="S198" s="75">
        <v>9.711460106065763</v>
      </c>
      <c r="T198" s="75">
        <v>10.349706712339103</v>
      </c>
      <c r="U198" s="75">
        <v>10.66714835265795</v>
      </c>
      <c r="V198" s="75">
        <v>11.203404944251918</v>
      </c>
      <c r="W198" s="77">
        <v>11.731876445997967</v>
      </c>
      <c r="X198" s="77">
        <v>12.031211416180421</v>
      </c>
      <c r="Y198" s="77">
        <v>12.457515258075881</v>
      </c>
      <c r="Z198" s="77">
        <v>12.986956249735313</v>
      </c>
      <c r="AA198" s="75">
        <v>13.043886287008279</v>
      </c>
      <c r="AB198" s="75">
        <v>13.363889117152407</v>
      </c>
      <c r="AC198" s="75">
        <v>12.08396102339845</v>
      </c>
      <c r="AD198" s="75">
        <v>12.905168969961473</v>
      </c>
      <c r="AE198" s="75">
        <v>12.577542197184616</v>
      </c>
      <c r="AF198" s="75">
        <v>12.588726081775746</v>
      </c>
      <c r="AG198" s="75">
        <v>12.822358882470137</v>
      </c>
      <c r="AH198" s="75">
        <v>9.6036171200150786</v>
      </c>
      <c r="AI198" s="75">
        <v>10.868746981832565</v>
      </c>
      <c r="AJ198" s="75">
        <v>10.551829583884052</v>
      </c>
      <c r="AK198" s="75">
        <v>10.064977938513612</v>
      </c>
      <c r="AL198" s="75">
        <v>10.409512265403917</v>
      </c>
      <c r="AM198" s="75">
        <v>10.314397686027876</v>
      </c>
      <c r="AN198" s="75">
        <v>9.9283438332984399</v>
      </c>
      <c r="AO198" s="75">
        <v>10.09834936888692</v>
      </c>
      <c r="AP198" s="75">
        <v>9.8384841340931963</v>
      </c>
      <c r="AQ198" s="75"/>
      <c r="AR198" s="75"/>
      <c r="AS198" s="75"/>
      <c r="AT198" s="75"/>
      <c r="AU198" s="75"/>
      <c r="AV198" s="75"/>
      <c r="AW198" s="75"/>
      <c r="AX198" s="75"/>
      <c r="AY198" s="75"/>
      <c r="AZ198" s="75"/>
      <c r="BA198" s="75"/>
      <c r="BB198" s="34"/>
      <c r="BC198" s="34"/>
      <c r="BD198" s="34"/>
      <c r="BE198" s="34"/>
      <c r="BF198" s="34"/>
      <c r="BG198" s="34"/>
      <c r="BH198" s="34"/>
      <c r="BI198" s="34"/>
      <c r="BJ198" s="34"/>
      <c r="BK198" s="34"/>
      <c r="BL198" s="34"/>
      <c r="BM198" s="34"/>
      <c r="BN198" s="34"/>
      <c r="BO198" s="34"/>
      <c r="BP198" s="34"/>
      <c r="BQ198" s="34"/>
      <c r="BR198" s="34"/>
      <c r="BS198" s="34"/>
      <c r="BT198" s="34"/>
      <c r="BU198" s="34"/>
      <c r="BV198" s="34"/>
      <c r="BW198" s="34"/>
      <c r="BX198" s="157"/>
      <c r="BY198" s="157"/>
      <c r="BZ198" s="157"/>
      <c r="CA198" s="157"/>
      <c r="CB198" s="157"/>
      <c r="CC198" s="157"/>
      <c r="CD198" s="157"/>
      <c r="CE198" s="121"/>
      <c r="CF198" s="121"/>
      <c r="CG198" s="121"/>
      <c r="CH198" s="121"/>
      <c r="CI198" s="121"/>
      <c r="CJ198" s="121"/>
      <c r="CK198" s="121"/>
      <c r="CL198" s="121"/>
      <c r="CM198" s="121"/>
      <c r="CN198" s="121"/>
      <c r="CO198" s="121"/>
      <c r="CP198" s="121"/>
      <c r="CQ198" s="121"/>
      <c r="CR198" s="121"/>
      <c r="CS198" s="121"/>
      <c r="CT198" s="121"/>
      <c r="CU198" s="121"/>
      <c r="CV198" s="121"/>
      <c r="CW198" s="121"/>
      <c r="CX198" s="121"/>
      <c r="CY198" s="121"/>
      <c r="CZ198" s="121"/>
      <c r="DA198" s="121"/>
      <c r="DB198" s="121"/>
      <c r="DC198" s="121"/>
      <c r="DD198" s="121"/>
      <c r="DE198" s="121"/>
      <c r="DF198" s="121"/>
      <c r="DG198" s="121"/>
      <c r="DH198" s="121"/>
      <c r="DI198" s="121"/>
      <c r="DJ198" s="121"/>
      <c r="DK198" s="121"/>
      <c r="DL198" s="121"/>
      <c r="DM198" s="121"/>
      <c r="DN198" s="121"/>
      <c r="DO198" s="121"/>
      <c r="DP198" s="121"/>
      <c r="DQ198" s="121"/>
      <c r="DR198" s="121"/>
      <c r="DS198" s="121"/>
      <c r="DT198" s="121"/>
      <c r="DU198" s="121"/>
      <c r="DV198" s="121"/>
      <c r="DW198" s="121"/>
      <c r="DX198" s="121"/>
      <c r="DY198" s="121"/>
      <c r="DZ198" s="121"/>
      <c r="EA198" s="121"/>
      <c r="EB198" s="121"/>
      <c r="EC198" s="121"/>
      <c r="ED198" s="121"/>
      <c r="EE198" s="121"/>
      <c r="EF198" s="121"/>
      <c r="EG198" s="121"/>
      <c r="EH198" s="121"/>
      <c r="EI198" s="121"/>
      <c r="EJ198" s="121"/>
      <c r="EK198" s="121"/>
      <c r="EL198" s="121"/>
      <c r="EM198" s="121"/>
      <c r="EN198" s="121"/>
      <c r="EO198" s="121"/>
      <c r="EP198" s="121"/>
      <c r="EQ198" s="121"/>
      <c r="ER198" s="121"/>
      <c r="ES198" s="121"/>
      <c r="ET198" s="121"/>
      <c r="EU198" s="121"/>
      <c r="EV198" s="121"/>
      <c r="EW198" s="121"/>
      <c r="EX198" s="121"/>
      <c r="EY198" s="121"/>
      <c r="EZ198" s="121"/>
      <c r="FA198" s="121"/>
      <c r="FB198" s="121"/>
      <c r="FC198" s="121"/>
      <c r="FD198" s="121"/>
      <c r="FE198" s="121"/>
      <c r="FF198" s="121"/>
      <c r="FG198" s="121"/>
      <c r="FH198" s="121"/>
      <c r="FI198" s="121"/>
      <c r="FJ198" s="121"/>
      <c r="FK198" s="121"/>
      <c r="FL198" s="121"/>
      <c r="FM198" s="121"/>
      <c r="FN198" s="121"/>
      <c r="FO198" s="121"/>
      <c r="FP198" s="121"/>
      <c r="FQ198" s="121"/>
      <c r="FR198" s="121"/>
      <c r="FS198" s="121"/>
      <c r="FT198" s="121"/>
      <c r="FU198" s="121"/>
      <c r="FV198" s="121"/>
      <c r="FW198" s="121"/>
      <c r="FX198" s="121"/>
      <c r="FY198" s="121"/>
      <c r="FZ198" s="121"/>
      <c r="GA198" s="121"/>
      <c r="GB198" s="121"/>
      <c r="GC198" s="121"/>
      <c r="GD198" s="121"/>
      <c r="GE198" s="121"/>
      <c r="GF198" s="121"/>
      <c r="GG198" s="121"/>
      <c r="GH198" s="121"/>
      <c r="GI198" s="121"/>
      <c r="GJ198" s="121"/>
      <c r="GK198" s="121"/>
      <c r="GL198" s="121"/>
      <c r="GM198" s="121"/>
      <c r="GN198" s="121"/>
      <c r="GO198" s="121"/>
      <c r="GP198" s="121"/>
      <c r="GQ198" s="121"/>
      <c r="GR198" s="121"/>
      <c r="GS198" s="121"/>
      <c r="GT198" s="121"/>
      <c r="GU198" s="121"/>
      <c r="GV198" s="121"/>
      <c r="GW198" s="121"/>
      <c r="GX198" s="121"/>
      <c r="GY198" s="121"/>
      <c r="GZ198" s="121"/>
      <c r="HA198" s="121"/>
      <c r="HB198" s="121"/>
      <c r="HC198" s="121"/>
      <c r="HD198" s="121"/>
      <c r="HE198" s="121"/>
      <c r="HF198" s="121"/>
      <c r="HG198" s="121"/>
      <c r="HH198" s="121"/>
      <c r="HI198" s="121"/>
      <c r="HJ198" s="121"/>
      <c r="HK198" s="121"/>
      <c r="HL198" s="121"/>
      <c r="HM198" s="121"/>
      <c r="HN198" s="121"/>
      <c r="HO198" s="121"/>
      <c r="HP198" s="121"/>
      <c r="HQ198" s="121"/>
      <c r="HR198" s="121"/>
      <c r="HS198" s="121"/>
      <c r="HT198" s="121"/>
      <c r="HU198" s="121"/>
      <c r="HV198" s="121"/>
      <c r="HW198" s="121"/>
      <c r="HX198" s="121"/>
      <c r="HY198" s="121"/>
      <c r="HZ198" s="121"/>
      <c r="IA198" s="121"/>
      <c r="IB198" s="121"/>
      <c r="IC198" s="121"/>
      <c r="ID198" s="121"/>
      <c r="IE198" s="121"/>
      <c r="IF198" s="121"/>
      <c r="IG198" s="121"/>
      <c r="IH198" s="121"/>
      <c r="II198" s="121"/>
      <c r="IJ198" s="121"/>
      <c r="IK198" s="121"/>
      <c r="IL198" s="121"/>
      <c r="IM198" s="121"/>
      <c r="IN198" s="121"/>
      <c r="IO198" s="121"/>
      <c r="IP198" s="121"/>
      <c r="IQ198" s="121"/>
      <c r="IR198" s="121"/>
      <c r="IS198" s="121"/>
      <c r="IT198" s="121"/>
      <c r="IU198" s="121"/>
      <c r="IV198" s="121"/>
      <c r="IW198" s="121"/>
      <c r="IX198" s="121"/>
      <c r="IY198" s="121"/>
      <c r="IZ198" s="121"/>
      <c r="JA198" s="121"/>
      <c r="JB198" s="121"/>
      <c r="JC198" s="121"/>
      <c r="JD198" s="121"/>
      <c r="JE198" s="121"/>
      <c r="JF198" s="121"/>
      <c r="JG198" s="121"/>
      <c r="JH198" s="121"/>
      <c r="JI198" s="121"/>
      <c r="JJ198" s="121"/>
      <c r="JK198" s="121"/>
      <c r="JL198" s="121"/>
      <c r="JM198" s="121"/>
      <c r="JN198" s="121"/>
      <c r="JO198" s="121"/>
      <c r="JP198" s="121"/>
      <c r="JQ198" s="121"/>
      <c r="JR198" s="121"/>
      <c r="JS198" s="121"/>
      <c r="JT198" s="121"/>
      <c r="JU198" s="121"/>
      <c r="JV198" s="121"/>
      <c r="JW198" s="121"/>
      <c r="JX198" s="121"/>
      <c r="JY198" s="121"/>
      <c r="JZ198" s="121"/>
      <c r="KA198" s="121"/>
      <c r="KB198" s="121"/>
      <c r="KC198" s="121"/>
      <c r="KD198" s="121"/>
      <c r="KE198" s="121"/>
      <c r="KF198" s="121"/>
      <c r="KG198" s="121"/>
      <c r="KH198" s="121"/>
      <c r="KI198" s="121"/>
      <c r="KJ198" s="121"/>
      <c r="KK198" s="121"/>
      <c r="KL198" s="121"/>
      <c r="KM198" s="121"/>
      <c r="KN198" s="121"/>
      <c r="KO198" s="121"/>
      <c r="KP198" s="121"/>
      <c r="KQ198" s="121"/>
      <c r="KR198" s="121"/>
      <c r="KS198" s="121"/>
      <c r="KT198" s="121"/>
      <c r="KU198" s="121"/>
      <c r="KV198" s="121"/>
      <c r="KW198" s="121"/>
      <c r="KX198" s="121"/>
      <c r="KY198" s="121"/>
      <c r="KZ198" s="121"/>
      <c r="LA198" s="121"/>
      <c r="LB198" s="121"/>
      <c r="LC198" s="121"/>
      <c r="LD198" s="121"/>
      <c r="LE198" s="121"/>
      <c r="LF198" s="121"/>
      <c r="LG198" s="121"/>
      <c r="LH198" s="121"/>
      <c r="LI198" s="121"/>
      <c r="LJ198" s="121"/>
      <c r="LK198" s="121"/>
      <c r="LL198" s="121"/>
      <c r="LM198" s="121"/>
      <c r="LN198" s="121"/>
      <c r="LO198" s="121"/>
      <c r="LP198" s="121"/>
      <c r="LQ198" s="121"/>
      <c r="LR198" s="121"/>
      <c r="LS198" s="121"/>
      <c r="LT198" s="121"/>
      <c r="LU198" s="121"/>
      <c r="LV198" s="36"/>
      <c r="LW198" s="36"/>
      <c r="LX198" s="36"/>
      <c r="LY198" s="36"/>
      <c r="LZ198" s="36"/>
      <c r="MA198" s="36"/>
      <c r="MB198" s="36"/>
      <c r="MC198" s="36"/>
      <c r="MD198" s="36"/>
      <c r="ME198" s="36"/>
      <c r="MF198" s="36"/>
      <c r="MG198" s="36"/>
      <c r="MH198" s="36"/>
      <c r="MI198" s="36"/>
      <c r="MJ198" s="36"/>
      <c r="MK198" s="36"/>
      <c r="ML198" s="36"/>
      <c r="MM198" s="36"/>
      <c r="MN198" s="36"/>
      <c r="MO198" s="36"/>
      <c r="MP198" s="36"/>
      <c r="MQ198" s="36"/>
      <c r="MR198" s="36"/>
      <c r="MS198" s="36"/>
      <c r="MT198" s="36"/>
      <c r="MU198" s="36"/>
      <c r="MV198" s="36"/>
      <c r="MW198" s="36"/>
      <c r="MX198" s="36"/>
      <c r="MY198" s="36"/>
      <c r="MZ198" s="36"/>
      <c r="NA198" s="36"/>
      <c r="NB198" s="36"/>
      <c r="NC198" s="36"/>
      <c r="ND198" s="36"/>
      <c r="NE198" s="36"/>
      <c r="NF198" s="36"/>
      <c r="NG198" s="36"/>
      <c r="NH198" s="36"/>
      <c r="NI198" s="36"/>
      <c r="NJ198" s="36"/>
      <c r="NK198" s="36"/>
      <c r="NL198" s="36"/>
      <c r="NM198" s="36"/>
      <c r="NN198" s="36"/>
      <c r="NO198" s="36"/>
      <c r="NP198" s="36"/>
      <c r="NQ198" s="36"/>
      <c r="NR198" s="36"/>
      <c r="NS198" s="36"/>
      <c r="NT198" s="36"/>
      <c r="NU198" s="36"/>
      <c r="NV198" s="36"/>
      <c r="NW198" s="36"/>
      <c r="NX198" s="36"/>
      <c r="NY198" s="36"/>
      <c r="NZ198" s="36"/>
      <c r="OA198" s="36"/>
      <c r="OB198" s="36"/>
      <c r="OC198" s="36"/>
      <c r="OD198" s="36"/>
      <c r="OE198" s="36"/>
      <c r="OF198" s="36"/>
      <c r="OG198" s="36"/>
      <c r="OH198" s="36"/>
      <c r="OI198" s="36"/>
      <c r="OJ198" s="36"/>
      <c r="OK198" s="36"/>
      <c r="OL198" s="36"/>
      <c r="OM198" s="36"/>
      <c r="ON198" s="36"/>
      <c r="OO198" s="36"/>
      <c r="OP198" s="36"/>
      <c r="OQ198" s="36"/>
      <c r="OR198" s="36"/>
      <c r="OS198" s="36"/>
      <c r="OT198" s="36"/>
      <c r="OU198" s="36"/>
      <c r="OV198" s="36"/>
      <c r="OW198" s="36"/>
      <c r="OX198" s="36"/>
      <c r="OY198" s="36"/>
      <c r="OZ198" s="36"/>
      <c r="PA198" s="36"/>
      <c r="PB198" s="36"/>
      <c r="PC198" s="36"/>
      <c r="PD198" s="36"/>
      <c r="PE198" s="36"/>
      <c r="PF198" s="36"/>
      <c r="PG198" s="36"/>
      <c r="PH198" s="36"/>
      <c r="PI198" s="36"/>
      <c r="PJ198" s="36"/>
      <c r="PK198" s="36"/>
      <c r="PL198" s="36"/>
      <c r="PM198" s="36"/>
      <c r="PN198" s="36"/>
      <c r="PO198" s="36"/>
      <c r="PP198" s="36"/>
      <c r="PQ198" s="36"/>
      <c r="PR198" s="36"/>
      <c r="PS198" s="36"/>
      <c r="PT198" s="36"/>
      <c r="PU198" s="36"/>
      <c r="PV198" s="36"/>
      <c r="PW198" s="36"/>
      <c r="PX198" s="36"/>
      <c r="PY198" s="36"/>
      <c r="PZ198" s="36"/>
      <c r="QA198" s="36"/>
      <c r="QB198" s="36"/>
      <c r="QC198" s="36"/>
      <c r="QD198" s="36"/>
      <c r="QE198" s="36"/>
      <c r="QF198" s="36"/>
      <c r="QG198" s="36"/>
      <c r="QH198" s="36"/>
      <c r="QI198" s="36"/>
      <c r="QJ198" s="36"/>
      <c r="QK198" s="36"/>
      <c r="QL198" s="36"/>
      <c r="QM198" s="36"/>
      <c r="QN198" s="36"/>
      <c r="QO198" s="36"/>
      <c r="QP198" s="36"/>
      <c r="QQ198" s="36"/>
      <c r="QR198" s="36"/>
      <c r="QS198" s="36"/>
      <c r="QT198" s="36"/>
      <c r="QU198" s="36"/>
      <c r="QV198" s="36"/>
      <c r="QW198" s="36"/>
      <c r="QX198" s="36"/>
      <c r="QY198" s="36"/>
      <c r="QZ198" s="36"/>
      <c r="RA198" s="36"/>
      <c r="RB198" s="36"/>
      <c r="RC198" s="36"/>
      <c r="RD198" s="36"/>
      <c r="RE198" s="36"/>
      <c r="RF198" s="36"/>
      <c r="RG198" s="36"/>
      <c r="RH198" s="36"/>
      <c r="RI198" s="36"/>
      <c r="RJ198" s="36"/>
      <c r="RK198" s="36"/>
      <c r="RL198" s="36"/>
      <c r="RM198" s="36"/>
      <c r="RN198" s="36"/>
      <c r="RO198" s="36"/>
      <c r="RP198" s="36"/>
      <c r="RQ198" s="36"/>
      <c r="RR198" s="36"/>
      <c r="RS198" s="36"/>
      <c r="RT198" s="36"/>
      <c r="RU198" s="36"/>
      <c r="RV198" s="36"/>
      <c r="RW198" s="36"/>
      <c r="RX198" s="36"/>
      <c r="RY198" s="36"/>
      <c r="RZ198" s="36"/>
      <c r="SA198" s="36"/>
      <c r="SB198" s="36"/>
      <c r="SC198" s="36"/>
      <c r="SD198" s="36"/>
      <c r="SE198" s="36"/>
      <c r="SF198" s="36"/>
      <c r="SG198" s="36"/>
      <c r="SH198" s="36"/>
      <c r="SI198" s="36"/>
      <c r="SJ198" s="36"/>
      <c r="SK198" s="36"/>
      <c r="SL198" s="36"/>
      <c r="SM198" s="36"/>
      <c r="SN198" s="36"/>
      <c r="SO198" s="36"/>
      <c r="SP198" s="36"/>
      <c r="SQ198" s="36"/>
      <c r="SR198" s="36"/>
      <c r="SS198" s="36"/>
      <c r="ST198" s="36"/>
      <c r="SU198" s="36"/>
      <c r="SV198" s="36"/>
      <c r="SW198" s="36"/>
      <c r="SX198" s="36"/>
      <c r="SY198" s="36"/>
      <c r="SZ198" s="36"/>
      <c r="TA198" s="36"/>
      <c r="TB198" s="36"/>
      <c r="TC198" s="36"/>
      <c r="TD198" s="36"/>
      <c r="TE198" s="36"/>
      <c r="TF198" s="36"/>
      <c r="TG198" s="36"/>
      <c r="TH198" s="36"/>
      <c r="TI198" s="36"/>
      <c r="TJ198" s="36"/>
      <c r="TK198" s="36"/>
      <c r="TL198" s="36"/>
      <c r="TM198" s="36"/>
      <c r="TN198" s="36"/>
      <c r="TO198" s="36"/>
      <c r="TP198" s="36"/>
      <c r="TQ198" s="36"/>
      <c r="TR198" s="36"/>
      <c r="TS198" s="36"/>
      <c r="TT198" s="36"/>
      <c r="TU198" s="36"/>
      <c r="TV198" s="36"/>
      <c r="TW198" s="36"/>
      <c r="TX198" s="36"/>
      <c r="TY198" s="36"/>
      <c r="TZ198" s="36"/>
      <c r="UA198" s="36"/>
      <c r="UB198" s="36"/>
      <c r="UC198" s="36"/>
      <c r="UD198" s="36"/>
      <c r="UE198" s="36"/>
      <c r="UF198" s="36"/>
      <c r="UG198" s="36"/>
      <c r="UH198" s="36"/>
      <c r="UI198" s="36"/>
      <c r="UJ198" s="36"/>
      <c r="UK198" s="36"/>
      <c r="UL198" s="36"/>
      <c r="UM198" s="36"/>
      <c r="UN198" s="36"/>
      <c r="UO198" s="36"/>
      <c r="UP198" s="36"/>
      <c r="UQ198" s="36"/>
      <c r="UR198" s="36"/>
      <c r="US198" s="36"/>
      <c r="UT198" s="36"/>
      <c r="UU198" s="36"/>
      <c r="UV198" s="36"/>
      <c r="UW198" s="36"/>
      <c r="UX198" s="36"/>
      <c r="UY198" s="36"/>
      <c r="UZ198" s="36"/>
      <c r="VA198" s="36"/>
      <c r="VB198" s="36"/>
      <c r="VC198" s="36"/>
      <c r="VD198" s="36"/>
      <c r="VE198" s="36"/>
      <c r="VF198" s="36"/>
      <c r="VG198" s="36"/>
      <c r="VH198" s="36"/>
      <c r="VI198" s="36"/>
      <c r="VJ198" s="36"/>
      <c r="VK198" s="36"/>
      <c r="VL198" s="36"/>
      <c r="VM198" s="36"/>
      <c r="VN198" s="36"/>
      <c r="VO198" s="36"/>
      <c r="VP198" s="36"/>
      <c r="VQ198" s="36"/>
      <c r="VR198" s="36"/>
      <c r="VS198" s="36"/>
      <c r="VT198" s="36"/>
      <c r="VU198" s="36"/>
      <c r="VV198" s="36"/>
      <c r="VW198" s="36"/>
      <c r="VX198" s="36"/>
      <c r="VY198" s="36"/>
      <c r="VZ198" s="36"/>
      <c r="WA198" s="36"/>
      <c r="WB198" s="36"/>
      <c r="WC198" s="36"/>
      <c r="WD198" s="36"/>
      <c r="WE198" s="36"/>
      <c r="WF198" s="36"/>
      <c r="WG198" s="36"/>
      <c r="WH198" s="36"/>
      <c r="WI198" s="36"/>
      <c r="WJ198" s="36"/>
      <c r="WK198" s="36"/>
      <c r="WL198" s="36"/>
      <c r="WM198" s="36"/>
      <c r="WN198" s="36"/>
      <c r="WO198" s="36"/>
      <c r="WP198" s="36"/>
      <c r="WQ198" s="36"/>
      <c r="WR198" s="36"/>
      <c r="WS198" s="36"/>
      <c r="WT198" s="36"/>
      <c r="WU198" s="36"/>
      <c r="WV198" s="36"/>
      <c r="WW198" s="36"/>
      <c r="WX198" s="36"/>
      <c r="WY198" s="36"/>
      <c r="WZ198" s="36"/>
      <c r="XA198" s="36"/>
      <c r="XB198" s="36"/>
      <c r="XC198" s="36"/>
      <c r="XD198" s="36"/>
      <c r="XE198" s="36"/>
      <c r="XF198" s="36"/>
      <c r="XG198" s="36"/>
      <c r="XH198" s="36"/>
      <c r="XI198" s="36"/>
      <c r="XJ198" s="36"/>
      <c r="XK198" s="36"/>
      <c r="XL198" s="36"/>
      <c r="XM198" s="36"/>
      <c r="XN198" s="36"/>
      <c r="XO198" s="36"/>
      <c r="XP198" s="36"/>
      <c r="XQ198" s="36"/>
      <c r="XR198" s="36"/>
      <c r="XS198" s="36"/>
      <c r="XT198" s="36"/>
      <c r="XU198" s="36"/>
      <c r="XV198" s="36"/>
      <c r="XW198" s="36"/>
      <c r="XX198" s="36"/>
      <c r="XY198" s="36"/>
      <c r="XZ198" s="36"/>
      <c r="YA198" s="36"/>
      <c r="YB198" s="36"/>
      <c r="YC198" s="36"/>
      <c r="YD198" s="36"/>
      <c r="YE198" s="36"/>
      <c r="YF198" s="36"/>
      <c r="YG198" s="36"/>
      <c r="YH198" s="36"/>
      <c r="YI198" s="36"/>
      <c r="YJ198" s="36"/>
      <c r="YK198" s="36"/>
      <c r="YL198" s="36"/>
      <c r="YM198" s="36"/>
      <c r="YN198" s="36"/>
      <c r="YO198" s="36"/>
      <c r="YP198" s="36"/>
      <c r="YQ198" s="36"/>
      <c r="YR198" s="36"/>
      <c r="YS198" s="36"/>
      <c r="YT198" s="36"/>
      <c r="YU198" s="36"/>
      <c r="YV198" s="36"/>
      <c r="YW198" s="36"/>
      <c r="YX198" s="36"/>
      <c r="YY198" s="36"/>
      <c r="YZ198" s="36"/>
      <c r="ZA198" s="36"/>
      <c r="ZB198" s="36"/>
      <c r="ZC198" s="36"/>
      <c r="ZD198" s="36"/>
      <c r="ZE198" s="36"/>
      <c r="ZF198" s="36"/>
      <c r="ZG198" s="36"/>
      <c r="ZH198" s="36"/>
      <c r="ZI198" s="36"/>
      <c r="ZJ198" s="36"/>
      <c r="ZK198" s="36"/>
      <c r="ZL198" s="36"/>
      <c r="ZM198" s="36"/>
      <c r="ZN198" s="36"/>
      <c r="ZO198" s="36"/>
      <c r="ZP198" s="36"/>
      <c r="ZQ198" s="36"/>
      <c r="ZR198" s="36"/>
      <c r="ZS198" s="36"/>
      <c r="ZT198" s="36"/>
      <c r="ZU198" s="36"/>
      <c r="ZV198" s="36"/>
      <c r="ZW198" s="36"/>
      <c r="ZX198" s="36"/>
      <c r="ZY198" s="36"/>
      <c r="ZZ198" s="36"/>
      <c r="AAA198" s="36"/>
      <c r="AAB198" s="36"/>
      <c r="AAC198" s="36"/>
      <c r="AAD198" s="36"/>
      <c r="AAE198" s="36"/>
      <c r="AAF198" s="36"/>
      <c r="AAG198" s="36"/>
      <c r="AAH198" s="36"/>
      <c r="AAI198" s="36"/>
      <c r="AAJ198" s="36"/>
      <c r="AAK198" s="36"/>
      <c r="AAL198" s="36"/>
      <c r="AAM198" s="36"/>
      <c r="AAN198" s="36"/>
      <c r="AAO198" s="36"/>
      <c r="AAP198" s="36"/>
      <c r="AAQ198" s="36"/>
      <c r="AAR198" s="36"/>
      <c r="AAS198" s="36"/>
      <c r="AAT198" s="36"/>
      <c r="AAU198" s="36"/>
      <c r="AAV198" s="36"/>
      <c r="AAW198" s="36"/>
      <c r="AAX198" s="36"/>
      <c r="AAY198" s="36"/>
      <c r="AAZ198" s="36"/>
      <c r="ABA198" s="36"/>
      <c r="ABB198" s="36"/>
      <c r="ABC198" s="36"/>
      <c r="ABD198" s="36"/>
      <c r="ABE198" s="36"/>
      <c r="ABF198" s="36"/>
      <c r="ABG198" s="36"/>
      <c r="ABH198" s="36"/>
      <c r="ABI198" s="36"/>
      <c r="ABJ198" s="36"/>
      <c r="ABK198" s="36"/>
      <c r="ABL198" s="36"/>
      <c r="ABM198" s="36"/>
      <c r="ABN198" s="36"/>
      <c r="ABO198" s="36"/>
      <c r="ABP198" s="36"/>
      <c r="ABQ198" s="36"/>
      <c r="ABR198" s="36"/>
      <c r="ABS198" s="36"/>
      <c r="ABT198" s="36"/>
      <c r="ABU198" s="36"/>
      <c r="ABV198" s="36"/>
      <c r="ABW198" s="36"/>
      <c r="ABX198" s="36"/>
      <c r="ABY198" s="36"/>
      <c r="ABZ198" s="36"/>
      <c r="ACA198" s="36"/>
      <c r="ACB198" s="36"/>
      <c r="ACC198" s="36"/>
      <c r="ACD198" s="36"/>
      <c r="ACE198" s="36"/>
      <c r="ACF198" s="36"/>
      <c r="ACG198" s="36"/>
      <c r="ACH198" s="36"/>
      <c r="ACI198" s="36"/>
      <c r="ACJ198" s="36"/>
      <c r="ACK198" s="36"/>
      <c r="ACL198" s="36"/>
      <c r="ACM198" s="36"/>
      <c r="ACN198" s="36"/>
      <c r="ACO198" s="36"/>
      <c r="ACP198" s="36"/>
      <c r="ACQ198" s="36"/>
      <c r="ACR198" s="36"/>
      <c r="ACS198" s="36"/>
      <c r="ACT198" s="36"/>
      <c r="ACU198" s="36"/>
      <c r="ACV198" s="36"/>
      <c r="ACW198" s="36"/>
      <c r="ACX198" s="36"/>
      <c r="ACY198" s="36"/>
      <c r="ACZ198" s="36"/>
      <c r="ADA198" s="36"/>
      <c r="ADB198" s="36"/>
      <c r="ADC198" s="36"/>
      <c r="ADD198" s="36"/>
      <c r="ADE198" s="36"/>
      <c r="ADF198" s="36"/>
      <c r="ADG198" s="36"/>
      <c r="ADH198" s="36"/>
      <c r="ADI198" s="36"/>
      <c r="ADJ198" s="36"/>
      <c r="ADK198" s="36"/>
      <c r="ADL198" s="36"/>
      <c r="ADM198" s="36"/>
      <c r="ADN198" s="36"/>
      <c r="ADO198" s="36"/>
      <c r="ADP198" s="36"/>
      <c r="ADQ198" s="36"/>
      <c r="ADR198" s="36"/>
      <c r="ADS198" s="36"/>
      <c r="ADT198" s="36"/>
      <c r="ADU198" s="36"/>
      <c r="ADV198" s="36"/>
      <c r="ADW198" s="36"/>
      <c r="ADX198" s="36"/>
      <c r="ADY198" s="36"/>
      <c r="ADZ198" s="36"/>
      <c r="AEA198" s="36"/>
      <c r="AEB198" s="36"/>
      <c r="AEC198" s="36"/>
      <c r="AED198" s="36"/>
      <c r="AEE198" s="36"/>
      <c r="AEF198" s="36"/>
      <c r="AEG198" s="36"/>
      <c r="AEH198" s="36"/>
      <c r="AEI198" s="36"/>
      <c r="AEJ198" s="36"/>
      <c r="AEK198" s="36"/>
      <c r="AEL198" s="36"/>
      <c r="AEM198" s="36"/>
      <c r="AEN198" s="36"/>
      <c r="AEO198" s="36"/>
      <c r="AEP198" s="36"/>
      <c r="AEQ198" s="36"/>
      <c r="AER198" s="36"/>
      <c r="AES198" s="36"/>
      <c r="AET198" s="36"/>
      <c r="AEU198" s="36"/>
      <c r="AEV198" s="36"/>
      <c r="AEW198" s="36"/>
      <c r="AEX198" s="36"/>
      <c r="AEY198" s="36"/>
      <c r="AEZ198" s="36"/>
      <c r="AFA198" s="36"/>
      <c r="AFB198" s="36"/>
      <c r="AFC198" s="36"/>
      <c r="AFD198" s="36"/>
      <c r="AFE198" s="36"/>
      <c r="AFF198" s="36"/>
      <c r="AFG198" s="36"/>
      <c r="AFH198" s="36"/>
      <c r="AFI198" s="36"/>
      <c r="AFJ198" s="36"/>
      <c r="AFK198" s="36"/>
      <c r="AFL198" s="36"/>
      <c r="AFM198" s="36"/>
      <c r="AFN198" s="36"/>
      <c r="AFO198" s="36"/>
      <c r="AFP198" s="36"/>
      <c r="AFQ198" s="36"/>
      <c r="AFR198" s="36"/>
      <c r="AFS198" s="36"/>
      <c r="AFT198" s="36"/>
      <c r="AFU198" s="36"/>
      <c r="AFV198" s="36"/>
      <c r="AFW198" s="36"/>
      <c r="AFX198" s="36"/>
      <c r="AFY198" s="36"/>
      <c r="AFZ198" s="36"/>
      <c r="AGA198" s="36"/>
      <c r="AGB198" s="36"/>
      <c r="AGC198" s="36"/>
      <c r="AGD198" s="36"/>
      <c r="AGE198" s="36"/>
      <c r="AGF198" s="36"/>
      <c r="AGG198" s="36"/>
      <c r="AGH198" s="36"/>
      <c r="AGI198" s="36"/>
      <c r="AGJ198" s="36"/>
      <c r="AGK198" s="36"/>
      <c r="AGL198" s="36"/>
      <c r="AGM198" s="36"/>
      <c r="AGN198" s="36"/>
      <c r="AGO198" s="36"/>
      <c r="AGP198" s="36"/>
      <c r="AGQ198" s="36"/>
      <c r="AGR198" s="36"/>
      <c r="AGS198" s="36"/>
      <c r="AGT198" s="36"/>
      <c r="AGU198" s="36"/>
      <c r="AGV198" s="36"/>
      <c r="AGW198" s="36"/>
      <c r="AGX198" s="36"/>
      <c r="AGY198" s="36"/>
      <c r="AGZ198" s="36"/>
      <c r="AHA198" s="36"/>
      <c r="AHB198" s="36"/>
      <c r="AHC198" s="36"/>
      <c r="AHD198" s="36"/>
      <c r="AHE198" s="36"/>
      <c r="AHF198" s="36"/>
      <c r="AHG198" s="36"/>
      <c r="AHH198" s="36"/>
      <c r="AHI198" s="36"/>
      <c r="AHJ198" s="36"/>
      <c r="AHK198" s="36"/>
      <c r="AHL198" s="36"/>
      <c r="AHM198" s="36"/>
      <c r="AHN198" s="36"/>
      <c r="AHO198" s="36"/>
      <c r="AHP198" s="36"/>
      <c r="AHQ198" s="36"/>
      <c r="AHR198" s="36"/>
      <c r="AHS198" s="36"/>
      <c r="AHT198" s="36"/>
      <c r="AHU198" s="36"/>
      <c r="AHV198" s="36"/>
      <c r="AHW198" s="36"/>
      <c r="AHX198" s="36"/>
      <c r="AHY198" s="36"/>
      <c r="AHZ198" s="36"/>
      <c r="AIA198" s="36"/>
      <c r="AIB198" s="36"/>
      <c r="AIC198" s="36"/>
      <c r="AID198" s="36"/>
      <c r="AIE198" s="36"/>
      <c r="AIF198" s="36"/>
      <c r="AIG198" s="36"/>
      <c r="AIH198" s="36"/>
      <c r="AII198" s="36"/>
      <c r="AIJ198" s="36"/>
      <c r="AIK198" s="36"/>
      <c r="AIL198" s="36"/>
      <c r="AIM198" s="36"/>
      <c r="AIN198" s="36"/>
      <c r="AIO198" s="36"/>
      <c r="AIP198" s="36"/>
      <c r="AIQ198" s="36"/>
      <c r="AIR198" s="36"/>
      <c r="AIS198" s="36"/>
      <c r="AIT198" s="36"/>
      <c r="AIU198" s="36"/>
      <c r="AIV198" s="36"/>
      <c r="AIW198" s="36"/>
      <c r="AIX198" s="36"/>
      <c r="AIY198" s="36"/>
      <c r="AIZ198" s="36"/>
      <c r="AJA198" s="36"/>
      <c r="AJB198" s="36"/>
      <c r="AJC198" s="36"/>
      <c r="AJD198" s="36"/>
      <c r="AJE198" s="36"/>
      <c r="AJF198" s="36"/>
      <c r="AJG198" s="36"/>
      <c r="AJH198" s="36"/>
      <c r="AJI198" s="36"/>
      <c r="AJJ198" s="36"/>
      <c r="AJK198" s="36"/>
      <c r="AJL198" s="36"/>
      <c r="AJM198" s="36"/>
      <c r="AJN198" s="36"/>
      <c r="AJO198" s="36"/>
      <c r="AJP198" s="36"/>
      <c r="AJQ198" s="36"/>
      <c r="AJR198" s="36"/>
      <c r="AJS198" s="36"/>
      <c r="AJT198" s="36"/>
      <c r="AJU198" s="36"/>
      <c r="AJV198" s="36"/>
      <c r="AJW198" s="36"/>
      <c r="AJX198" s="36"/>
      <c r="AJY198" s="36"/>
      <c r="AJZ198" s="36"/>
      <c r="AKA198" s="36"/>
      <c r="AKB198" s="36"/>
      <c r="AKC198" s="36"/>
      <c r="AKD198" s="36"/>
      <c r="AKE198" s="36"/>
      <c r="AKF198" s="36"/>
      <c r="AKG198" s="36"/>
      <c r="AKH198" s="36"/>
      <c r="AKI198" s="36"/>
      <c r="AKJ198" s="36"/>
      <c r="AKK198" s="36"/>
      <c r="AKL198" s="36"/>
      <c r="AKM198" s="36"/>
      <c r="AKN198" s="36"/>
      <c r="AKO198" s="36"/>
      <c r="AKP198" s="36"/>
      <c r="AKQ198" s="36"/>
      <c r="AKR198" s="36"/>
      <c r="AKS198" s="36"/>
      <c r="AKT198" s="36"/>
      <c r="AKU198" s="36"/>
      <c r="AKV198" s="36"/>
      <c r="AKW198" s="36"/>
      <c r="AKX198" s="36"/>
      <c r="AKY198" s="36"/>
      <c r="AKZ198" s="36"/>
      <c r="ALA198" s="36"/>
      <c r="ALB198" s="36"/>
      <c r="ALC198" s="36"/>
      <c r="ALD198" s="36"/>
      <c r="ALE198" s="36"/>
      <c r="ALF198" s="36"/>
      <c r="ALG198" s="36"/>
      <c r="ALH198" s="36"/>
      <c r="ALI198" s="36"/>
      <c r="ALJ198" s="36"/>
      <c r="ALK198" s="36"/>
      <c r="ALL198" s="36"/>
      <c r="ALM198" s="36"/>
      <c r="ALN198" s="36"/>
      <c r="ALO198" s="36"/>
      <c r="ALP198" s="36"/>
      <c r="ALQ198" s="36"/>
      <c r="ALR198" s="36"/>
      <c r="ALS198" s="36"/>
      <c r="ALT198" s="36"/>
      <c r="ALU198" s="36"/>
      <c r="ALV198" s="36"/>
      <c r="ALW198" s="36"/>
      <c r="ALX198" s="36"/>
      <c r="ALY198" s="36"/>
      <c r="ALZ198" s="36"/>
      <c r="AMA198" s="36"/>
      <c r="AMB198" s="36"/>
      <c r="AMC198" s="36"/>
      <c r="AMD198" s="36"/>
      <c r="AME198" s="36"/>
      <c r="AMF198" s="36"/>
      <c r="AMG198" s="36"/>
      <c r="AMH198" s="36"/>
      <c r="AMI198" s="36"/>
      <c r="AMJ198" s="36"/>
      <c r="AMK198" s="36"/>
      <c r="AML198" s="36"/>
      <c r="AMM198" s="36"/>
    </row>
    <row r="199" spans="1:1027" s="51" customFormat="1" ht="12.75" hidden="1" customHeight="1">
      <c r="A199" s="349"/>
      <c r="B199" s="414"/>
      <c r="C199" s="321"/>
      <c r="D199" s="152" t="s">
        <v>15</v>
      </c>
      <c r="E199" s="37"/>
      <c r="F199" s="38"/>
      <c r="G199" s="38"/>
      <c r="H199" s="256"/>
      <c r="I199" s="33"/>
      <c r="J199" s="34"/>
      <c r="K199" s="35"/>
      <c r="L199" s="34"/>
      <c r="M199" s="174"/>
      <c r="N199" s="223"/>
      <c r="O199" s="189"/>
      <c r="P199" s="75"/>
      <c r="Q199" s="75"/>
      <c r="R199" s="75"/>
      <c r="S199" s="75"/>
      <c r="T199" s="75"/>
      <c r="U199" s="75"/>
      <c r="V199" s="75"/>
      <c r="W199" s="75"/>
      <c r="X199" s="75"/>
      <c r="Y199" s="75"/>
      <c r="Z199" s="75"/>
      <c r="AA199" s="75"/>
      <c r="AB199" s="75"/>
      <c r="AC199" s="75"/>
      <c r="AD199" s="75"/>
      <c r="AE199" s="75"/>
      <c r="AF199" s="75"/>
      <c r="AG199" s="75"/>
      <c r="AH199" s="75"/>
      <c r="AI199" s="75"/>
      <c r="AJ199" s="75"/>
      <c r="AK199" s="75"/>
      <c r="AL199" s="75"/>
      <c r="AM199" s="75"/>
      <c r="AN199" s="75"/>
      <c r="AO199" s="75"/>
      <c r="AP199" s="75"/>
      <c r="AQ199" s="75"/>
      <c r="AR199" s="75"/>
      <c r="AS199" s="75"/>
      <c r="AT199" s="75"/>
      <c r="AU199" s="75"/>
      <c r="AV199" s="75"/>
      <c r="AW199" s="75"/>
      <c r="AX199" s="75"/>
      <c r="AY199" s="75"/>
      <c r="AZ199" s="75"/>
      <c r="BA199" s="75"/>
      <c r="BB199" s="34"/>
      <c r="BC199" s="34"/>
      <c r="BD199" s="34"/>
      <c r="BE199" s="34"/>
      <c r="BF199" s="34"/>
      <c r="BG199" s="34"/>
      <c r="BH199" s="34"/>
      <c r="BI199" s="34"/>
      <c r="BJ199" s="34"/>
      <c r="BK199" s="34"/>
      <c r="BL199" s="34"/>
      <c r="BM199" s="34"/>
      <c r="BN199" s="34"/>
      <c r="BO199" s="34"/>
      <c r="BP199" s="34"/>
      <c r="BQ199" s="34"/>
      <c r="BR199" s="34"/>
      <c r="BS199" s="34"/>
      <c r="BT199" s="34"/>
      <c r="BU199" s="34"/>
      <c r="BV199" s="34"/>
      <c r="BW199" s="34"/>
      <c r="BX199" s="157"/>
      <c r="BY199" s="157"/>
      <c r="BZ199" s="157"/>
      <c r="CA199" s="157"/>
      <c r="CB199" s="157"/>
      <c r="CC199" s="157"/>
      <c r="CD199" s="157"/>
      <c r="CE199" s="121"/>
      <c r="CF199" s="121"/>
      <c r="CG199" s="121"/>
      <c r="CH199" s="121"/>
      <c r="CI199" s="121"/>
      <c r="CJ199" s="121"/>
      <c r="CK199" s="121"/>
      <c r="CL199" s="121"/>
      <c r="CM199" s="121"/>
      <c r="CN199" s="121"/>
      <c r="CO199" s="121"/>
      <c r="CP199" s="121"/>
      <c r="CQ199" s="121"/>
      <c r="CR199" s="121"/>
      <c r="CS199" s="121"/>
      <c r="CT199" s="121"/>
      <c r="CU199" s="121"/>
      <c r="CV199" s="121"/>
      <c r="CW199" s="121"/>
      <c r="CX199" s="121"/>
      <c r="CY199" s="121"/>
      <c r="CZ199" s="121"/>
      <c r="DA199" s="121"/>
      <c r="DB199" s="121"/>
      <c r="DC199" s="121"/>
      <c r="DD199" s="121"/>
      <c r="DE199" s="121"/>
      <c r="DF199" s="121"/>
      <c r="DG199" s="121"/>
      <c r="DH199" s="121"/>
      <c r="DI199" s="121"/>
      <c r="DJ199" s="121"/>
      <c r="DK199" s="121"/>
      <c r="DL199" s="121"/>
      <c r="DM199" s="121"/>
      <c r="DN199" s="121"/>
      <c r="DO199" s="121"/>
      <c r="DP199" s="121"/>
      <c r="DQ199" s="121"/>
      <c r="DR199" s="121"/>
      <c r="DS199" s="121"/>
      <c r="DT199" s="121"/>
      <c r="DU199" s="121"/>
      <c r="DV199" s="121"/>
      <c r="DW199" s="121"/>
      <c r="DX199" s="121"/>
      <c r="DY199" s="121"/>
      <c r="DZ199" s="121"/>
      <c r="EA199" s="121"/>
      <c r="EB199" s="121"/>
      <c r="EC199" s="121"/>
      <c r="ED199" s="121"/>
      <c r="EE199" s="121"/>
      <c r="EF199" s="121"/>
      <c r="EG199" s="121"/>
      <c r="EH199" s="121"/>
      <c r="EI199" s="121"/>
      <c r="EJ199" s="121"/>
      <c r="EK199" s="121"/>
      <c r="EL199" s="121"/>
      <c r="EM199" s="121"/>
      <c r="EN199" s="121"/>
      <c r="EO199" s="121"/>
      <c r="EP199" s="121"/>
      <c r="EQ199" s="121"/>
      <c r="ER199" s="121"/>
      <c r="ES199" s="121"/>
      <c r="ET199" s="121"/>
      <c r="EU199" s="121"/>
      <c r="EV199" s="121"/>
      <c r="EW199" s="121"/>
      <c r="EX199" s="121"/>
      <c r="EY199" s="121"/>
      <c r="EZ199" s="121"/>
      <c r="FA199" s="121"/>
      <c r="FB199" s="121"/>
      <c r="FC199" s="121"/>
      <c r="FD199" s="121"/>
      <c r="FE199" s="121"/>
      <c r="FF199" s="121"/>
      <c r="FG199" s="121"/>
      <c r="FH199" s="121"/>
      <c r="FI199" s="121"/>
      <c r="FJ199" s="121"/>
      <c r="FK199" s="121"/>
      <c r="FL199" s="121"/>
      <c r="FM199" s="121"/>
      <c r="FN199" s="121"/>
      <c r="FO199" s="121"/>
      <c r="FP199" s="121"/>
      <c r="FQ199" s="121"/>
      <c r="FR199" s="121"/>
      <c r="FS199" s="121"/>
      <c r="FT199" s="121"/>
      <c r="FU199" s="121"/>
      <c r="FV199" s="121"/>
      <c r="FW199" s="121"/>
      <c r="FX199" s="121"/>
      <c r="FY199" s="121"/>
      <c r="FZ199" s="121"/>
      <c r="GA199" s="121"/>
      <c r="GB199" s="121"/>
      <c r="GC199" s="121"/>
      <c r="GD199" s="121"/>
      <c r="GE199" s="121"/>
      <c r="GF199" s="121"/>
      <c r="GG199" s="121"/>
      <c r="GH199" s="121"/>
      <c r="GI199" s="121"/>
      <c r="GJ199" s="121"/>
      <c r="GK199" s="121"/>
      <c r="GL199" s="121"/>
      <c r="GM199" s="121"/>
      <c r="GN199" s="121"/>
      <c r="GO199" s="121"/>
      <c r="GP199" s="121"/>
      <c r="GQ199" s="121"/>
      <c r="GR199" s="121"/>
      <c r="GS199" s="121"/>
      <c r="GT199" s="121"/>
      <c r="GU199" s="121"/>
      <c r="GV199" s="121"/>
      <c r="GW199" s="121"/>
      <c r="GX199" s="121"/>
      <c r="GY199" s="121"/>
      <c r="GZ199" s="121"/>
      <c r="HA199" s="121"/>
      <c r="HB199" s="121"/>
      <c r="HC199" s="121"/>
      <c r="HD199" s="121"/>
      <c r="HE199" s="121"/>
      <c r="HF199" s="121"/>
      <c r="HG199" s="121"/>
      <c r="HH199" s="121"/>
      <c r="HI199" s="121"/>
      <c r="HJ199" s="121"/>
      <c r="HK199" s="121"/>
      <c r="HL199" s="121"/>
      <c r="HM199" s="121"/>
      <c r="HN199" s="121"/>
      <c r="HO199" s="121"/>
      <c r="HP199" s="121"/>
      <c r="HQ199" s="121"/>
      <c r="HR199" s="121"/>
      <c r="HS199" s="121"/>
      <c r="HT199" s="121"/>
      <c r="HU199" s="121"/>
      <c r="HV199" s="121"/>
      <c r="HW199" s="121"/>
      <c r="HX199" s="121"/>
      <c r="HY199" s="121"/>
      <c r="HZ199" s="121"/>
      <c r="IA199" s="121"/>
      <c r="IB199" s="121"/>
      <c r="IC199" s="121"/>
      <c r="ID199" s="121"/>
      <c r="IE199" s="121"/>
      <c r="IF199" s="121"/>
      <c r="IG199" s="121"/>
      <c r="IH199" s="121"/>
      <c r="II199" s="121"/>
      <c r="IJ199" s="121"/>
      <c r="IK199" s="121"/>
      <c r="IL199" s="121"/>
      <c r="IM199" s="121"/>
      <c r="IN199" s="121"/>
      <c r="IO199" s="121"/>
      <c r="IP199" s="121"/>
      <c r="IQ199" s="121"/>
      <c r="IR199" s="121"/>
      <c r="IS199" s="121"/>
      <c r="IT199" s="121"/>
      <c r="IU199" s="121"/>
      <c r="IV199" s="121"/>
      <c r="IW199" s="121"/>
      <c r="IX199" s="121"/>
      <c r="IY199" s="121"/>
      <c r="IZ199" s="121"/>
      <c r="JA199" s="121"/>
      <c r="JB199" s="121"/>
      <c r="JC199" s="121"/>
      <c r="JD199" s="121"/>
      <c r="JE199" s="121"/>
      <c r="JF199" s="121"/>
      <c r="JG199" s="121"/>
      <c r="JH199" s="121"/>
      <c r="JI199" s="121"/>
      <c r="JJ199" s="121"/>
      <c r="JK199" s="121"/>
      <c r="JL199" s="121"/>
      <c r="JM199" s="121"/>
      <c r="JN199" s="121"/>
      <c r="JO199" s="121"/>
      <c r="JP199" s="121"/>
      <c r="JQ199" s="121"/>
      <c r="JR199" s="121"/>
      <c r="JS199" s="121"/>
      <c r="JT199" s="121"/>
      <c r="JU199" s="121"/>
      <c r="JV199" s="121"/>
      <c r="JW199" s="121"/>
      <c r="JX199" s="121"/>
      <c r="JY199" s="121"/>
      <c r="JZ199" s="121"/>
      <c r="KA199" s="121"/>
      <c r="KB199" s="121"/>
      <c r="KC199" s="121"/>
      <c r="KD199" s="121"/>
      <c r="KE199" s="121"/>
      <c r="KF199" s="121"/>
      <c r="KG199" s="121"/>
      <c r="KH199" s="121"/>
      <c r="KI199" s="121"/>
      <c r="KJ199" s="121"/>
      <c r="KK199" s="121"/>
      <c r="KL199" s="121"/>
      <c r="KM199" s="121"/>
      <c r="KN199" s="121"/>
      <c r="KO199" s="121"/>
      <c r="KP199" s="121"/>
      <c r="KQ199" s="121"/>
      <c r="KR199" s="121"/>
      <c r="KS199" s="121"/>
      <c r="KT199" s="121"/>
      <c r="KU199" s="121"/>
      <c r="KV199" s="121"/>
      <c r="KW199" s="121"/>
      <c r="KX199" s="121"/>
      <c r="KY199" s="121"/>
      <c r="KZ199" s="121"/>
      <c r="LA199" s="121"/>
      <c r="LB199" s="121"/>
      <c r="LC199" s="121"/>
      <c r="LD199" s="121"/>
      <c r="LE199" s="121"/>
      <c r="LF199" s="121"/>
      <c r="LG199" s="121"/>
      <c r="LH199" s="121"/>
      <c r="LI199" s="121"/>
      <c r="LJ199" s="121"/>
      <c r="LK199" s="121"/>
      <c r="LL199" s="121"/>
      <c r="LM199" s="121"/>
      <c r="LN199" s="121"/>
      <c r="LO199" s="121"/>
      <c r="LP199" s="121"/>
      <c r="LQ199" s="121"/>
      <c r="LR199" s="121"/>
      <c r="LS199" s="121"/>
      <c r="LT199" s="121"/>
      <c r="LU199" s="121"/>
      <c r="LV199" s="36"/>
      <c r="LW199" s="36"/>
      <c r="LX199" s="36"/>
      <c r="LY199" s="36"/>
      <c r="LZ199" s="36"/>
      <c r="MA199" s="36"/>
      <c r="MB199" s="36"/>
      <c r="MC199" s="36"/>
      <c r="MD199" s="36"/>
      <c r="ME199" s="36"/>
      <c r="MF199" s="36"/>
      <c r="MG199" s="36"/>
      <c r="MH199" s="36"/>
      <c r="MI199" s="36"/>
      <c r="MJ199" s="36"/>
      <c r="MK199" s="36"/>
      <c r="ML199" s="36"/>
      <c r="MM199" s="36"/>
      <c r="MN199" s="36"/>
      <c r="MO199" s="36"/>
      <c r="MP199" s="36"/>
      <c r="MQ199" s="36"/>
      <c r="MR199" s="36"/>
      <c r="MS199" s="36"/>
      <c r="MT199" s="36"/>
      <c r="MU199" s="36"/>
      <c r="MV199" s="36"/>
      <c r="MW199" s="36"/>
      <c r="MX199" s="36"/>
      <c r="MY199" s="36"/>
      <c r="MZ199" s="36"/>
      <c r="NA199" s="36"/>
      <c r="NB199" s="36"/>
      <c r="NC199" s="36"/>
      <c r="ND199" s="36"/>
      <c r="NE199" s="36"/>
      <c r="NF199" s="36"/>
      <c r="NG199" s="36"/>
      <c r="NH199" s="36"/>
      <c r="NI199" s="36"/>
      <c r="NJ199" s="36"/>
      <c r="NK199" s="36"/>
      <c r="NL199" s="36"/>
      <c r="NM199" s="36"/>
      <c r="NN199" s="36"/>
      <c r="NO199" s="36"/>
      <c r="NP199" s="36"/>
      <c r="NQ199" s="36"/>
      <c r="NR199" s="36"/>
      <c r="NS199" s="36"/>
      <c r="NT199" s="36"/>
      <c r="NU199" s="36"/>
      <c r="NV199" s="36"/>
      <c r="NW199" s="36"/>
      <c r="NX199" s="36"/>
      <c r="NY199" s="36"/>
      <c r="NZ199" s="36"/>
      <c r="OA199" s="36"/>
      <c r="OB199" s="36"/>
      <c r="OC199" s="36"/>
      <c r="OD199" s="36"/>
      <c r="OE199" s="36"/>
      <c r="OF199" s="36"/>
      <c r="OG199" s="36"/>
      <c r="OH199" s="36"/>
      <c r="OI199" s="36"/>
      <c r="OJ199" s="36"/>
      <c r="OK199" s="36"/>
      <c r="OL199" s="36"/>
      <c r="OM199" s="36"/>
      <c r="ON199" s="36"/>
      <c r="OO199" s="36"/>
      <c r="OP199" s="36"/>
      <c r="OQ199" s="36"/>
      <c r="OR199" s="36"/>
      <c r="OS199" s="36"/>
      <c r="OT199" s="36"/>
      <c r="OU199" s="36"/>
      <c r="OV199" s="36"/>
      <c r="OW199" s="36"/>
      <c r="OX199" s="36"/>
      <c r="OY199" s="36"/>
      <c r="OZ199" s="36"/>
      <c r="PA199" s="36"/>
      <c r="PB199" s="36"/>
      <c r="PC199" s="36"/>
      <c r="PD199" s="36"/>
      <c r="PE199" s="36"/>
      <c r="PF199" s="36"/>
      <c r="PG199" s="36"/>
      <c r="PH199" s="36"/>
      <c r="PI199" s="36"/>
      <c r="PJ199" s="36"/>
      <c r="PK199" s="36"/>
      <c r="PL199" s="36"/>
      <c r="PM199" s="36"/>
      <c r="PN199" s="36"/>
      <c r="PO199" s="36"/>
      <c r="PP199" s="36"/>
      <c r="PQ199" s="36"/>
      <c r="PR199" s="36"/>
      <c r="PS199" s="36"/>
      <c r="PT199" s="36"/>
      <c r="PU199" s="36"/>
      <c r="PV199" s="36"/>
      <c r="PW199" s="36"/>
      <c r="PX199" s="36"/>
      <c r="PY199" s="36"/>
      <c r="PZ199" s="36"/>
      <c r="QA199" s="36"/>
      <c r="QB199" s="36"/>
      <c r="QC199" s="36"/>
      <c r="QD199" s="36"/>
      <c r="QE199" s="36"/>
      <c r="QF199" s="36"/>
      <c r="QG199" s="36"/>
      <c r="QH199" s="36"/>
      <c r="QI199" s="36"/>
      <c r="QJ199" s="36"/>
      <c r="QK199" s="36"/>
      <c r="QL199" s="36"/>
      <c r="QM199" s="36"/>
      <c r="QN199" s="36"/>
      <c r="QO199" s="36"/>
      <c r="QP199" s="36"/>
      <c r="QQ199" s="36"/>
      <c r="QR199" s="36"/>
      <c r="QS199" s="36"/>
      <c r="QT199" s="36"/>
      <c r="QU199" s="36"/>
      <c r="QV199" s="36"/>
      <c r="QW199" s="36"/>
      <c r="QX199" s="36"/>
      <c r="QY199" s="36"/>
      <c r="QZ199" s="36"/>
      <c r="RA199" s="36"/>
      <c r="RB199" s="36"/>
      <c r="RC199" s="36"/>
      <c r="RD199" s="36"/>
      <c r="RE199" s="36"/>
      <c r="RF199" s="36"/>
      <c r="RG199" s="36"/>
      <c r="RH199" s="36"/>
      <c r="RI199" s="36"/>
      <c r="RJ199" s="36"/>
      <c r="RK199" s="36"/>
      <c r="RL199" s="36"/>
      <c r="RM199" s="36"/>
      <c r="RN199" s="36"/>
      <c r="RO199" s="36"/>
      <c r="RP199" s="36"/>
      <c r="RQ199" s="36"/>
      <c r="RR199" s="36"/>
      <c r="RS199" s="36"/>
      <c r="RT199" s="36"/>
      <c r="RU199" s="36"/>
      <c r="RV199" s="36"/>
      <c r="RW199" s="36"/>
      <c r="RX199" s="36"/>
      <c r="RY199" s="36"/>
      <c r="RZ199" s="36"/>
      <c r="SA199" s="36"/>
      <c r="SB199" s="36"/>
      <c r="SC199" s="36"/>
      <c r="SD199" s="36"/>
      <c r="SE199" s="36"/>
      <c r="SF199" s="36"/>
      <c r="SG199" s="36"/>
      <c r="SH199" s="36"/>
      <c r="SI199" s="36"/>
      <c r="SJ199" s="36"/>
      <c r="SK199" s="36"/>
      <c r="SL199" s="36"/>
      <c r="SM199" s="36"/>
      <c r="SN199" s="36"/>
      <c r="SO199" s="36"/>
      <c r="SP199" s="36"/>
      <c r="SQ199" s="36"/>
      <c r="SR199" s="36"/>
      <c r="SS199" s="36"/>
      <c r="ST199" s="36"/>
      <c r="SU199" s="36"/>
      <c r="SV199" s="36"/>
      <c r="SW199" s="36"/>
      <c r="SX199" s="36"/>
      <c r="SY199" s="36"/>
      <c r="SZ199" s="36"/>
      <c r="TA199" s="36"/>
      <c r="TB199" s="36"/>
      <c r="TC199" s="36"/>
      <c r="TD199" s="36"/>
      <c r="TE199" s="36"/>
      <c r="TF199" s="36"/>
      <c r="TG199" s="36"/>
      <c r="TH199" s="36"/>
      <c r="TI199" s="36"/>
      <c r="TJ199" s="36"/>
      <c r="TK199" s="36"/>
      <c r="TL199" s="36"/>
      <c r="TM199" s="36"/>
      <c r="TN199" s="36"/>
      <c r="TO199" s="36"/>
      <c r="TP199" s="36"/>
      <c r="TQ199" s="36"/>
      <c r="TR199" s="36"/>
      <c r="TS199" s="36"/>
      <c r="TT199" s="36"/>
      <c r="TU199" s="36"/>
      <c r="TV199" s="36"/>
      <c r="TW199" s="36"/>
      <c r="TX199" s="36"/>
      <c r="TY199" s="36"/>
      <c r="TZ199" s="36"/>
      <c r="UA199" s="36"/>
      <c r="UB199" s="36"/>
      <c r="UC199" s="36"/>
      <c r="UD199" s="36"/>
      <c r="UE199" s="36"/>
      <c r="UF199" s="36"/>
      <c r="UG199" s="36"/>
      <c r="UH199" s="36"/>
      <c r="UI199" s="36"/>
      <c r="UJ199" s="36"/>
      <c r="UK199" s="36"/>
      <c r="UL199" s="36"/>
      <c r="UM199" s="36"/>
      <c r="UN199" s="36"/>
      <c r="UO199" s="36"/>
      <c r="UP199" s="36"/>
      <c r="UQ199" s="36"/>
      <c r="UR199" s="36"/>
      <c r="US199" s="36"/>
      <c r="UT199" s="36"/>
      <c r="UU199" s="36"/>
      <c r="UV199" s="36"/>
      <c r="UW199" s="36"/>
      <c r="UX199" s="36"/>
      <c r="UY199" s="36"/>
      <c r="UZ199" s="36"/>
      <c r="VA199" s="36"/>
      <c r="VB199" s="36"/>
      <c r="VC199" s="36"/>
      <c r="VD199" s="36"/>
      <c r="VE199" s="36"/>
      <c r="VF199" s="36"/>
      <c r="VG199" s="36"/>
      <c r="VH199" s="36"/>
      <c r="VI199" s="36"/>
      <c r="VJ199" s="36"/>
      <c r="VK199" s="36"/>
      <c r="VL199" s="36"/>
      <c r="VM199" s="36"/>
      <c r="VN199" s="36"/>
      <c r="VO199" s="36"/>
      <c r="VP199" s="36"/>
      <c r="VQ199" s="36"/>
      <c r="VR199" s="36"/>
      <c r="VS199" s="36"/>
      <c r="VT199" s="36"/>
      <c r="VU199" s="36"/>
      <c r="VV199" s="36"/>
      <c r="VW199" s="36"/>
      <c r="VX199" s="36"/>
      <c r="VY199" s="36"/>
      <c r="VZ199" s="36"/>
      <c r="WA199" s="36"/>
      <c r="WB199" s="36"/>
      <c r="WC199" s="36"/>
      <c r="WD199" s="36"/>
      <c r="WE199" s="36"/>
      <c r="WF199" s="36"/>
      <c r="WG199" s="36"/>
      <c r="WH199" s="36"/>
      <c r="WI199" s="36"/>
      <c r="WJ199" s="36"/>
      <c r="WK199" s="36"/>
      <c r="WL199" s="36"/>
      <c r="WM199" s="36"/>
      <c r="WN199" s="36"/>
      <c r="WO199" s="36"/>
      <c r="WP199" s="36"/>
      <c r="WQ199" s="36"/>
      <c r="WR199" s="36"/>
      <c r="WS199" s="36"/>
      <c r="WT199" s="36"/>
      <c r="WU199" s="36"/>
      <c r="WV199" s="36"/>
      <c r="WW199" s="36"/>
      <c r="WX199" s="36"/>
      <c r="WY199" s="36"/>
      <c r="WZ199" s="36"/>
      <c r="XA199" s="36"/>
      <c r="XB199" s="36"/>
      <c r="XC199" s="36"/>
      <c r="XD199" s="36"/>
      <c r="XE199" s="36"/>
      <c r="XF199" s="36"/>
      <c r="XG199" s="36"/>
      <c r="XH199" s="36"/>
      <c r="XI199" s="36"/>
      <c r="XJ199" s="36"/>
      <c r="XK199" s="36"/>
      <c r="XL199" s="36"/>
      <c r="XM199" s="36"/>
      <c r="XN199" s="36"/>
      <c r="XO199" s="36"/>
      <c r="XP199" s="36"/>
      <c r="XQ199" s="36"/>
      <c r="XR199" s="36"/>
      <c r="XS199" s="36"/>
      <c r="XT199" s="36"/>
      <c r="XU199" s="36"/>
      <c r="XV199" s="36"/>
      <c r="XW199" s="36"/>
      <c r="XX199" s="36"/>
      <c r="XY199" s="36"/>
      <c r="XZ199" s="36"/>
      <c r="YA199" s="36"/>
      <c r="YB199" s="36"/>
      <c r="YC199" s="36"/>
      <c r="YD199" s="36"/>
      <c r="YE199" s="36"/>
      <c r="YF199" s="36"/>
      <c r="YG199" s="36"/>
      <c r="YH199" s="36"/>
      <c r="YI199" s="36"/>
      <c r="YJ199" s="36"/>
      <c r="YK199" s="36"/>
      <c r="YL199" s="36"/>
      <c r="YM199" s="36"/>
      <c r="YN199" s="36"/>
      <c r="YO199" s="36"/>
      <c r="YP199" s="36"/>
      <c r="YQ199" s="36"/>
      <c r="YR199" s="36"/>
      <c r="YS199" s="36"/>
      <c r="YT199" s="36"/>
      <c r="YU199" s="36"/>
      <c r="YV199" s="36"/>
      <c r="YW199" s="36"/>
      <c r="YX199" s="36"/>
      <c r="YY199" s="36"/>
      <c r="YZ199" s="36"/>
      <c r="ZA199" s="36"/>
      <c r="ZB199" s="36"/>
      <c r="ZC199" s="36"/>
      <c r="ZD199" s="36"/>
      <c r="ZE199" s="36"/>
      <c r="ZF199" s="36"/>
      <c r="ZG199" s="36"/>
      <c r="ZH199" s="36"/>
      <c r="ZI199" s="36"/>
      <c r="ZJ199" s="36"/>
      <c r="ZK199" s="36"/>
      <c r="ZL199" s="36"/>
      <c r="ZM199" s="36"/>
      <c r="ZN199" s="36"/>
      <c r="ZO199" s="36"/>
      <c r="ZP199" s="36"/>
      <c r="ZQ199" s="36"/>
      <c r="ZR199" s="36"/>
      <c r="ZS199" s="36"/>
      <c r="ZT199" s="36"/>
      <c r="ZU199" s="36"/>
      <c r="ZV199" s="36"/>
      <c r="ZW199" s="36"/>
      <c r="ZX199" s="36"/>
      <c r="ZY199" s="36"/>
      <c r="ZZ199" s="36"/>
      <c r="AAA199" s="36"/>
      <c r="AAB199" s="36"/>
      <c r="AAC199" s="36"/>
      <c r="AAD199" s="36"/>
      <c r="AAE199" s="36"/>
      <c r="AAF199" s="36"/>
      <c r="AAG199" s="36"/>
      <c r="AAH199" s="36"/>
      <c r="AAI199" s="36"/>
      <c r="AAJ199" s="36"/>
      <c r="AAK199" s="36"/>
      <c r="AAL199" s="36"/>
      <c r="AAM199" s="36"/>
      <c r="AAN199" s="36"/>
      <c r="AAO199" s="36"/>
      <c r="AAP199" s="36"/>
      <c r="AAQ199" s="36"/>
      <c r="AAR199" s="36"/>
      <c r="AAS199" s="36"/>
      <c r="AAT199" s="36"/>
      <c r="AAU199" s="36"/>
      <c r="AAV199" s="36"/>
      <c r="AAW199" s="36"/>
      <c r="AAX199" s="36"/>
      <c r="AAY199" s="36"/>
      <c r="AAZ199" s="36"/>
      <c r="ABA199" s="36"/>
      <c r="ABB199" s="36"/>
      <c r="ABC199" s="36"/>
      <c r="ABD199" s="36"/>
      <c r="ABE199" s="36"/>
      <c r="ABF199" s="36"/>
      <c r="ABG199" s="36"/>
      <c r="ABH199" s="36"/>
      <c r="ABI199" s="36"/>
      <c r="ABJ199" s="36"/>
      <c r="ABK199" s="36"/>
      <c r="ABL199" s="36"/>
      <c r="ABM199" s="36"/>
      <c r="ABN199" s="36"/>
      <c r="ABO199" s="36"/>
      <c r="ABP199" s="36"/>
      <c r="ABQ199" s="36"/>
      <c r="ABR199" s="36"/>
      <c r="ABS199" s="36"/>
      <c r="ABT199" s="36"/>
      <c r="ABU199" s="36"/>
      <c r="ABV199" s="36"/>
      <c r="ABW199" s="36"/>
      <c r="ABX199" s="36"/>
      <c r="ABY199" s="36"/>
      <c r="ABZ199" s="36"/>
      <c r="ACA199" s="36"/>
      <c r="ACB199" s="36"/>
      <c r="ACC199" s="36"/>
      <c r="ACD199" s="36"/>
      <c r="ACE199" s="36"/>
      <c r="ACF199" s="36"/>
      <c r="ACG199" s="36"/>
      <c r="ACH199" s="36"/>
      <c r="ACI199" s="36"/>
      <c r="ACJ199" s="36"/>
      <c r="ACK199" s="36"/>
      <c r="ACL199" s="36"/>
      <c r="ACM199" s="36"/>
      <c r="ACN199" s="36"/>
      <c r="ACO199" s="36"/>
      <c r="ACP199" s="36"/>
      <c r="ACQ199" s="36"/>
      <c r="ACR199" s="36"/>
      <c r="ACS199" s="36"/>
      <c r="ACT199" s="36"/>
      <c r="ACU199" s="36"/>
      <c r="ACV199" s="36"/>
      <c r="ACW199" s="36"/>
      <c r="ACX199" s="36"/>
      <c r="ACY199" s="36"/>
      <c r="ACZ199" s="36"/>
      <c r="ADA199" s="36"/>
      <c r="ADB199" s="36"/>
      <c r="ADC199" s="36"/>
      <c r="ADD199" s="36"/>
      <c r="ADE199" s="36"/>
      <c r="ADF199" s="36"/>
      <c r="ADG199" s="36"/>
      <c r="ADH199" s="36"/>
      <c r="ADI199" s="36"/>
      <c r="ADJ199" s="36"/>
      <c r="ADK199" s="36"/>
      <c r="ADL199" s="36"/>
      <c r="ADM199" s="36"/>
      <c r="ADN199" s="36"/>
      <c r="ADO199" s="36"/>
      <c r="ADP199" s="36"/>
      <c r="ADQ199" s="36"/>
      <c r="ADR199" s="36"/>
      <c r="ADS199" s="36"/>
      <c r="ADT199" s="36"/>
      <c r="ADU199" s="36"/>
      <c r="ADV199" s="36"/>
      <c r="ADW199" s="36"/>
      <c r="ADX199" s="36"/>
      <c r="ADY199" s="36"/>
      <c r="ADZ199" s="36"/>
      <c r="AEA199" s="36"/>
      <c r="AEB199" s="36"/>
      <c r="AEC199" s="36"/>
      <c r="AED199" s="36"/>
      <c r="AEE199" s="36"/>
      <c r="AEF199" s="36"/>
      <c r="AEG199" s="36"/>
      <c r="AEH199" s="36"/>
      <c r="AEI199" s="36"/>
      <c r="AEJ199" s="36"/>
      <c r="AEK199" s="36"/>
      <c r="AEL199" s="36"/>
      <c r="AEM199" s="36"/>
      <c r="AEN199" s="36"/>
      <c r="AEO199" s="36"/>
      <c r="AEP199" s="36"/>
      <c r="AEQ199" s="36"/>
      <c r="AER199" s="36"/>
      <c r="AES199" s="36"/>
      <c r="AET199" s="36"/>
      <c r="AEU199" s="36"/>
      <c r="AEV199" s="36"/>
      <c r="AEW199" s="36"/>
      <c r="AEX199" s="36"/>
      <c r="AEY199" s="36"/>
      <c r="AEZ199" s="36"/>
      <c r="AFA199" s="36"/>
      <c r="AFB199" s="36"/>
      <c r="AFC199" s="36"/>
      <c r="AFD199" s="36"/>
      <c r="AFE199" s="36"/>
      <c r="AFF199" s="36"/>
      <c r="AFG199" s="36"/>
      <c r="AFH199" s="36"/>
      <c r="AFI199" s="36"/>
      <c r="AFJ199" s="36"/>
      <c r="AFK199" s="36"/>
      <c r="AFL199" s="36"/>
      <c r="AFM199" s="36"/>
      <c r="AFN199" s="36"/>
      <c r="AFO199" s="36"/>
      <c r="AFP199" s="36"/>
      <c r="AFQ199" s="36"/>
      <c r="AFR199" s="36"/>
      <c r="AFS199" s="36"/>
      <c r="AFT199" s="36"/>
      <c r="AFU199" s="36"/>
      <c r="AFV199" s="36"/>
      <c r="AFW199" s="36"/>
      <c r="AFX199" s="36"/>
      <c r="AFY199" s="36"/>
      <c r="AFZ199" s="36"/>
      <c r="AGA199" s="36"/>
      <c r="AGB199" s="36"/>
      <c r="AGC199" s="36"/>
      <c r="AGD199" s="36"/>
      <c r="AGE199" s="36"/>
      <c r="AGF199" s="36"/>
      <c r="AGG199" s="36"/>
      <c r="AGH199" s="36"/>
      <c r="AGI199" s="36"/>
      <c r="AGJ199" s="36"/>
      <c r="AGK199" s="36"/>
      <c r="AGL199" s="36"/>
      <c r="AGM199" s="36"/>
      <c r="AGN199" s="36"/>
      <c r="AGO199" s="36"/>
      <c r="AGP199" s="36"/>
      <c r="AGQ199" s="36"/>
      <c r="AGR199" s="36"/>
      <c r="AGS199" s="36"/>
      <c r="AGT199" s="36"/>
      <c r="AGU199" s="36"/>
      <c r="AGV199" s="36"/>
      <c r="AGW199" s="36"/>
      <c r="AGX199" s="36"/>
      <c r="AGY199" s="36"/>
      <c r="AGZ199" s="36"/>
      <c r="AHA199" s="36"/>
      <c r="AHB199" s="36"/>
      <c r="AHC199" s="36"/>
      <c r="AHD199" s="36"/>
      <c r="AHE199" s="36"/>
      <c r="AHF199" s="36"/>
      <c r="AHG199" s="36"/>
      <c r="AHH199" s="36"/>
      <c r="AHI199" s="36"/>
      <c r="AHJ199" s="36"/>
      <c r="AHK199" s="36"/>
      <c r="AHL199" s="36"/>
      <c r="AHM199" s="36"/>
      <c r="AHN199" s="36"/>
      <c r="AHO199" s="36"/>
      <c r="AHP199" s="36"/>
      <c r="AHQ199" s="36"/>
      <c r="AHR199" s="36"/>
      <c r="AHS199" s="36"/>
      <c r="AHT199" s="36"/>
      <c r="AHU199" s="36"/>
      <c r="AHV199" s="36"/>
      <c r="AHW199" s="36"/>
      <c r="AHX199" s="36"/>
      <c r="AHY199" s="36"/>
      <c r="AHZ199" s="36"/>
      <c r="AIA199" s="36"/>
      <c r="AIB199" s="36"/>
      <c r="AIC199" s="36"/>
      <c r="AID199" s="36"/>
      <c r="AIE199" s="36"/>
      <c r="AIF199" s="36"/>
      <c r="AIG199" s="36"/>
      <c r="AIH199" s="36"/>
      <c r="AII199" s="36"/>
      <c r="AIJ199" s="36"/>
      <c r="AIK199" s="36"/>
      <c r="AIL199" s="36"/>
      <c r="AIM199" s="36"/>
      <c r="AIN199" s="36"/>
      <c r="AIO199" s="36"/>
      <c r="AIP199" s="36"/>
      <c r="AIQ199" s="36"/>
      <c r="AIR199" s="36"/>
      <c r="AIS199" s="36"/>
      <c r="AIT199" s="36"/>
      <c r="AIU199" s="36"/>
      <c r="AIV199" s="36"/>
      <c r="AIW199" s="36"/>
      <c r="AIX199" s="36"/>
      <c r="AIY199" s="36"/>
      <c r="AIZ199" s="36"/>
      <c r="AJA199" s="36"/>
      <c r="AJB199" s="36"/>
      <c r="AJC199" s="36"/>
      <c r="AJD199" s="36"/>
      <c r="AJE199" s="36"/>
      <c r="AJF199" s="36"/>
      <c r="AJG199" s="36"/>
      <c r="AJH199" s="36"/>
      <c r="AJI199" s="36"/>
      <c r="AJJ199" s="36"/>
      <c r="AJK199" s="36"/>
      <c r="AJL199" s="36"/>
      <c r="AJM199" s="36"/>
      <c r="AJN199" s="36"/>
      <c r="AJO199" s="36"/>
      <c r="AJP199" s="36"/>
      <c r="AJQ199" s="36"/>
      <c r="AJR199" s="36"/>
      <c r="AJS199" s="36"/>
      <c r="AJT199" s="36"/>
      <c r="AJU199" s="36"/>
      <c r="AJV199" s="36"/>
      <c r="AJW199" s="36"/>
      <c r="AJX199" s="36"/>
      <c r="AJY199" s="36"/>
      <c r="AJZ199" s="36"/>
      <c r="AKA199" s="36"/>
      <c r="AKB199" s="36"/>
      <c r="AKC199" s="36"/>
      <c r="AKD199" s="36"/>
      <c r="AKE199" s="36"/>
      <c r="AKF199" s="36"/>
      <c r="AKG199" s="36"/>
      <c r="AKH199" s="36"/>
      <c r="AKI199" s="36"/>
      <c r="AKJ199" s="36"/>
      <c r="AKK199" s="36"/>
      <c r="AKL199" s="36"/>
      <c r="AKM199" s="36"/>
      <c r="AKN199" s="36"/>
      <c r="AKO199" s="36"/>
      <c r="AKP199" s="36"/>
      <c r="AKQ199" s="36"/>
      <c r="AKR199" s="36"/>
      <c r="AKS199" s="36"/>
      <c r="AKT199" s="36"/>
      <c r="AKU199" s="36"/>
      <c r="AKV199" s="36"/>
      <c r="AKW199" s="36"/>
      <c r="AKX199" s="36"/>
      <c r="AKY199" s="36"/>
      <c r="AKZ199" s="36"/>
      <c r="ALA199" s="36"/>
      <c r="ALB199" s="36"/>
      <c r="ALC199" s="36"/>
      <c r="ALD199" s="36"/>
      <c r="ALE199" s="36"/>
      <c r="ALF199" s="36"/>
      <c r="ALG199" s="36"/>
      <c r="ALH199" s="36"/>
      <c r="ALI199" s="36"/>
      <c r="ALJ199" s="36"/>
      <c r="ALK199" s="36"/>
      <c r="ALL199" s="36"/>
      <c r="ALM199" s="36"/>
      <c r="ALN199" s="36"/>
      <c r="ALO199" s="36"/>
      <c r="ALP199" s="36"/>
      <c r="ALQ199" s="36"/>
      <c r="ALR199" s="36"/>
      <c r="ALS199" s="36"/>
      <c r="ALT199" s="36"/>
      <c r="ALU199" s="36"/>
      <c r="ALV199" s="36"/>
      <c r="ALW199" s="36"/>
      <c r="ALX199" s="36"/>
      <c r="ALY199" s="36"/>
      <c r="ALZ199" s="36"/>
      <c r="AMA199" s="36"/>
      <c r="AMB199" s="36"/>
      <c r="AMC199" s="36"/>
      <c r="AMD199" s="36"/>
      <c r="AME199" s="36"/>
      <c r="AMF199" s="36"/>
      <c r="AMG199" s="36"/>
      <c r="AMH199" s="36"/>
      <c r="AMI199" s="36"/>
      <c r="AMJ199" s="36"/>
      <c r="AMK199" s="36"/>
      <c r="AML199" s="36"/>
      <c r="AMM199" s="36"/>
    </row>
    <row r="200" spans="1:1027" s="53" customFormat="1" ht="15" customHeight="1">
      <c r="A200" s="349"/>
      <c r="B200" s="414"/>
      <c r="C200" s="40" t="s">
        <v>279</v>
      </c>
      <c r="D200" s="11" t="s">
        <v>48</v>
      </c>
      <c r="E200" s="11" t="s">
        <v>49</v>
      </c>
      <c r="F200" s="41" t="s">
        <v>325</v>
      </c>
      <c r="G200" s="252"/>
      <c r="H200" s="269"/>
      <c r="I200" s="60" t="s">
        <v>216</v>
      </c>
      <c r="J200" s="42" t="s">
        <v>40</v>
      </c>
      <c r="K200" s="42" t="s">
        <v>75</v>
      </c>
      <c r="L200" s="42" t="s">
        <v>159</v>
      </c>
      <c r="M200" s="172" t="s">
        <v>213</v>
      </c>
      <c r="N200" s="310" t="s">
        <v>376</v>
      </c>
      <c r="O200" s="194"/>
      <c r="P200" s="76"/>
      <c r="Q200" s="76"/>
      <c r="R200" s="76"/>
      <c r="S200" s="76"/>
      <c r="T200" s="76"/>
      <c r="U200" s="76"/>
      <c r="V200" s="76"/>
      <c r="W200" s="76"/>
      <c r="X200" s="76"/>
      <c r="Y200" s="76"/>
      <c r="Z200" s="76"/>
      <c r="AA200" s="76"/>
      <c r="AB200" s="76"/>
      <c r="AC200" s="76"/>
      <c r="AD200" s="76"/>
      <c r="AE200" s="76"/>
      <c r="AF200" s="76"/>
      <c r="AG200" s="76"/>
      <c r="AH200" s="76"/>
      <c r="AI200" s="71"/>
      <c r="AJ200" s="71"/>
      <c r="AK200" s="71"/>
      <c r="AL200" s="71"/>
      <c r="AM200" s="71"/>
      <c r="AN200" s="71">
        <v>10.757734414546572</v>
      </c>
      <c r="AO200" s="71">
        <v>10.736849191279292</v>
      </c>
      <c r="AP200" s="71">
        <v>10.715963968012012</v>
      </c>
      <c r="AQ200" s="71">
        <v>10.69507874474473</v>
      </c>
      <c r="AR200" s="71">
        <v>10.67419352147745</v>
      </c>
      <c r="AS200" s="71">
        <v>10.65330829821017</v>
      </c>
      <c r="AT200" s="71">
        <v>10.373119030189441</v>
      </c>
      <c r="AU200" s="71">
        <v>10.09292976216871</v>
      </c>
      <c r="AV200" s="71">
        <v>9.812740494147981</v>
      </c>
      <c r="AW200" s="71">
        <v>9.53255122612725</v>
      </c>
      <c r="AX200" s="71">
        <v>9.2523619581065208</v>
      </c>
      <c r="AY200" s="71">
        <v>8.9721726900857881</v>
      </c>
      <c r="AZ200" s="71">
        <v>8.6919834220650554</v>
      </c>
      <c r="BA200" s="71">
        <v>8.4117941540443226</v>
      </c>
      <c r="BB200" s="71">
        <v>8.1316048860235899</v>
      </c>
      <c r="BC200" s="71">
        <v>7.851415618002858</v>
      </c>
      <c r="BD200" s="71">
        <v>7.6569716441605022</v>
      </c>
      <c r="BE200" s="71">
        <v>7.4625276703181465</v>
      </c>
      <c r="BF200" s="71">
        <v>7.2680836964757898</v>
      </c>
      <c r="BG200" s="71">
        <v>7.073639722633434</v>
      </c>
      <c r="BH200" s="71">
        <v>6.8791957487910782</v>
      </c>
      <c r="BI200" s="71" t="s">
        <v>377</v>
      </c>
      <c r="BJ200" s="71" t="s">
        <v>377</v>
      </c>
      <c r="BK200" s="71" t="s">
        <v>377</v>
      </c>
      <c r="BL200" s="71" t="s">
        <v>377</v>
      </c>
      <c r="BM200" s="71" t="s">
        <v>377</v>
      </c>
      <c r="BN200" s="71" t="s">
        <v>377</v>
      </c>
      <c r="BO200" s="71" t="s">
        <v>377</v>
      </c>
      <c r="BP200" s="71" t="s">
        <v>377</v>
      </c>
      <c r="BQ200" s="71" t="s">
        <v>377</v>
      </c>
      <c r="BR200" s="71" t="s">
        <v>377</v>
      </c>
      <c r="BS200" s="71" t="s">
        <v>377</v>
      </c>
      <c r="BT200" s="71" t="s">
        <v>377</v>
      </c>
      <c r="BU200" s="71" t="s">
        <v>377</v>
      </c>
      <c r="BV200" s="71" t="s">
        <v>377</v>
      </c>
      <c r="BW200" s="71" t="s">
        <v>377</v>
      </c>
      <c r="BX200" s="157"/>
      <c r="BY200" s="157"/>
      <c r="BZ200" s="157"/>
      <c r="CA200" s="157"/>
      <c r="CB200" s="157"/>
      <c r="CC200" s="157"/>
      <c r="CD200" s="157"/>
      <c r="CE200" s="121"/>
      <c r="CF200" s="121"/>
      <c r="CG200" s="121"/>
      <c r="CH200" s="121"/>
      <c r="CI200" s="121"/>
      <c r="CJ200" s="121"/>
      <c r="CK200" s="121"/>
      <c r="CL200" s="121"/>
      <c r="CM200" s="121"/>
      <c r="CN200" s="121"/>
      <c r="CO200" s="121"/>
      <c r="CP200" s="121"/>
      <c r="CQ200" s="121"/>
      <c r="CR200" s="121"/>
      <c r="CS200" s="121"/>
      <c r="CT200" s="121"/>
      <c r="CU200" s="121"/>
      <c r="CV200" s="121"/>
      <c r="CW200" s="121"/>
      <c r="CX200" s="121"/>
      <c r="CY200" s="121"/>
      <c r="CZ200" s="121"/>
      <c r="DA200" s="121"/>
      <c r="DB200" s="121"/>
      <c r="DC200" s="121"/>
      <c r="DD200" s="121"/>
      <c r="DE200" s="121"/>
      <c r="DF200" s="121"/>
      <c r="DG200" s="121"/>
      <c r="DH200" s="121"/>
      <c r="DI200" s="121"/>
      <c r="DJ200" s="121"/>
      <c r="DK200" s="121"/>
      <c r="DL200" s="121"/>
      <c r="DM200" s="121"/>
      <c r="DN200" s="121"/>
      <c r="DO200" s="121"/>
      <c r="DP200" s="121"/>
      <c r="DQ200" s="121"/>
      <c r="DR200" s="121"/>
      <c r="DS200" s="121"/>
      <c r="DT200" s="121"/>
      <c r="DU200" s="121"/>
      <c r="DV200" s="121"/>
      <c r="DW200" s="121"/>
      <c r="DX200" s="121"/>
      <c r="DY200" s="121"/>
      <c r="DZ200" s="121"/>
      <c r="EA200" s="121"/>
      <c r="EB200" s="121"/>
      <c r="EC200" s="121"/>
      <c r="ED200" s="121"/>
      <c r="EE200" s="121"/>
      <c r="EF200" s="121"/>
      <c r="EG200" s="121"/>
      <c r="EH200" s="121"/>
      <c r="EI200" s="121"/>
      <c r="EJ200" s="121"/>
      <c r="EK200" s="121"/>
      <c r="EL200" s="121"/>
      <c r="EM200" s="121"/>
      <c r="EN200" s="121"/>
      <c r="EO200" s="121"/>
      <c r="EP200" s="121"/>
      <c r="EQ200" s="121"/>
      <c r="ER200" s="121"/>
      <c r="ES200" s="121"/>
      <c r="ET200" s="121"/>
      <c r="EU200" s="121"/>
      <c r="EV200" s="121"/>
      <c r="EW200" s="121"/>
      <c r="EX200" s="121"/>
      <c r="EY200" s="121"/>
      <c r="EZ200" s="121"/>
      <c r="FA200" s="121"/>
      <c r="FB200" s="121"/>
      <c r="FC200" s="121"/>
      <c r="FD200" s="121"/>
      <c r="FE200" s="121"/>
      <c r="FF200" s="121"/>
      <c r="FG200" s="121"/>
      <c r="FH200" s="121"/>
      <c r="FI200" s="121"/>
      <c r="FJ200" s="121"/>
      <c r="FK200" s="121"/>
      <c r="FL200" s="121"/>
      <c r="FM200" s="121"/>
      <c r="FN200" s="121"/>
      <c r="FO200" s="121"/>
      <c r="FP200" s="121"/>
      <c r="FQ200" s="121"/>
      <c r="FR200" s="121"/>
      <c r="FS200" s="121"/>
      <c r="FT200" s="121"/>
      <c r="FU200" s="121"/>
      <c r="FV200" s="121"/>
      <c r="FW200" s="121"/>
      <c r="FX200" s="121"/>
      <c r="FY200" s="121"/>
      <c r="FZ200" s="121"/>
      <c r="GA200" s="121"/>
      <c r="GB200" s="121"/>
      <c r="GC200" s="121"/>
      <c r="GD200" s="121"/>
      <c r="GE200" s="121"/>
      <c r="GF200" s="121"/>
      <c r="GG200" s="121"/>
      <c r="GH200" s="121"/>
      <c r="GI200" s="121"/>
      <c r="GJ200" s="121"/>
      <c r="GK200" s="121"/>
      <c r="GL200" s="121"/>
      <c r="GM200" s="121"/>
      <c r="GN200" s="121"/>
      <c r="GO200" s="121"/>
      <c r="GP200" s="121"/>
      <c r="GQ200" s="121"/>
      <c r="GR200" s="121"/>
      <c r="GS200" s="121"/>
      <c r="GT200" s="121"/>
      <c r="GU200" s="121"/>
      <c r="GV200" s="121"/>
      <c r="GW200" s="121"/>
      <c r="GX200" s="121"/>
      <c r="GY200" s="121"/>
      <c r="GZ200" s="121"/>
      <c r="HA200" s="121"/>
      <c r="HB200" s="121"/>
      <c r="HC200" s="121"/>
      <c r="HD200" s="121"/>
      <c r="HE200" s="121"/>
      <c r="HF200" s="121"/>
      <c r="HG200" s="121"/>
      <c r="HH200" s="121"/>
      <c r="HI200" s="121"/>
      <c r="HJ200" s="121"/>
      <c r="HK200" s="121"/>
      <c r="HL200" s="121"/>
      <c r="HM200" s="121"/>
      <c r="HN200" s="121"/>
      <c r="HO200" s="121"/>
      <c r="HP200" s="121"/>
      <c r="HQ200" s="121"/>
      <c r="HR200" s="121"/>
      <c r="HS200" s="121"/>
      <c r="HT200" s="121"/>
      <c r="HU200" s="121"/>
      <c r="HV200" s="121"/>
      <c r="HW200" s="121"/>
      <c r="HX200" s="121"/>
      <c r="HY200" s="121"/>
      <c r="HZ200" s="121"/>
      <c r="IA200" s="121"/>
      <c r="IB200" s="121"/>
      <c r="IC200" s="121"/>
      <c r="ID200" s="121"/>
      <c r="IE200" s="121"/>
      <c r="IF200" s="121"/>
      <c r="IG200" s="121"/>
      <c r="IH200" s="121"/>
      <c r="II200" s="121"/>
      <c r="IJ200" s="121"/>
      <c r="IK200" s="121"/>
      <c r="IL200" s="121"/>
      <c r="IM200" s="121"/>
      <c r="IN200" s="121"/>
      <c r="IO200" s="121"/>
      <c r="IP200" s="121"/>
      <c r="IQ200" s="121"/>
      <c r="IR200" s="121"/>
      <c r="IS200" s="121"/>
      <c r="IT200" s="121"/>
      <c r="IU200" s="121"/>
      <c r="IV200" s="121"/>
      <c r="IW200" s="121"/>
      <c r="IX200" s="121"/>
      <c r="IY200" s="121"/>
      <c r="IZ200" s="121"/>
      <c r="JA200" s="121"/>
      <c r="JB200" s="121"/>
      <c r="JC200" s="121"/>
      <c r="JD200" s="121"/>
      <c r="JE200" s="121"/>
      <c r="JF200" s="121"/>
      <c r="JG200" s="121"/>
      <c r="JH200" s="121"/>
      <c r="JI200" s="121"/>
      <c r="JJ200" s="121"/>
      <c r="JK200" s="121"/>
      <c r="JL200" s="121"/>
      <c r="JM200" s="121"/>
      <c r="JN200" s="121"/>
      <c r="JO200" s="121"/>
      <c r="JP200" s="121"/>
      <c r="JQ200" s="121"/>
      <c r="JR200" s="121"/>
      <c r="JS200" s="121"/>
      <c r="JT200" s="121"/>
      <c r="JU200" s="121"/>
      <c r="JV200" s="121"/>
      <c r="JW200" s="121"/>
      <c r="JX200" s="121"/>
      <c r="JY200" s="121"/>
      <c r="JZ200" s="121"/>
      <c r="KA200" s="121"/>
      <c r="KB200" s="121"/>
      <c r="KC200" s="121"/>
      <c r="KD200" s="121"/>
      <c r="KE200" s="121"/>
      <c r="KF200" s="121"/>
      <c r="KG200" s="121"/>
      <c r="KH200" s="121"/>
      <c r="KI200" s="121"/>
      <c r="KJ200" s="121"/>
      <c r="KK200" s="121"/>
      <c r="KL200" s="121"/>
      <c r="KM200" s="121"/>
      <c r="KN200" s="121"/>
      <c r="KO200" s="121"/>
      <c r="KP200" s="121"/>
      <c r="KQ200" s="121"/>
      <c r="KR200" s="121"/>
      <c r="KS200" s="121"/>
      <c r="KT200" s="121"/>
      <c r="KU200" s="121"/>
      <c r="KV200" s="121"/>
      <c r="KW200" s="121"/>
      <c r="KX200" s="121"/>
      <c r="KY200" s="121"/>
      <c r="KZ200" s="121"/>
      <c r="LA200" s="121"/>
      <c r="LB200" s="121"/>
      <c r="LC200" s="121"/>
      <c r="LD200" s="121"/>
      <c r="LE200" s="121"/>
      <c r="LF200" s="121"/>
      <c r="LG200" s="121"/>
      <c r="LH200" s="121"/>
      <c r="LI200" s="121"/>
      <c r="LJ200" s="121"/>
      <c r="LK200" s="121"/>
      <c r="LL200" s="121"/>
      <c r="LM200" s="121"/>
      <c r="LN200" s="121"/>
      <c r="LO200" s="121"/>
      <c r="LP200" s="121"/>
      <c r="LQ200" s="121"/>
      <c r="LR200" s="121"/>
      <c r="LS200" s="121"/>
      <c r="LT200" s="121"/>
      <c r="LU200" s="121"/>
      <c r="LV200" s="49"/>
      <c r="LW200" s="49"/>
      <c r="LX200" s="49"/>
      <c r="LY200" s="49"/>
      <c r="LZ200" s="49"/>
      <c r="MA200" s="49"/>
      <c r="MB200" s="49"/>
      <c r="MC200" s="49"/>
      <c r="MD200" s="49"/>
      <c r="ME200" s="49"/>
      <c r="MF200" s="49"/>
      <c r="MG200" s="49"/>
      <c r="MH200" s="49"/>
      <c r="MI200" s="49"/>
      <c r="MJ200" s="49"/>
      <c r="MK200" s="49"/>
      <c r="ML200" s="49"/>
      <c r="MM200" s="49"/>
      <c r="MN200" s="49"/>
      <c r="MO200" s="49"/>
      <c r="MP200" s="49"/>
      <c r="MQ200" s="49"/>
      <c r="MR200" s="49"/>
      <c r="MS200" s="49"/>
      <c r="MT200" s="49"/>
      <c r="MU200" s="49"/>
      <c r="MV200" s="49"/>
      <c r="MW200" s="49"/>
      <c r="MX200" s="49"/>
      <c r="MY200" s="49"/>
      <c r="MZ200" s="49"/>
      <c r="NA200" s="49"/>
      <c r="NB200" s="49"/>
      <c r="NC200" s="49"/>
      <c r="ND200" s="49"/>
      <c r="NE200" s="49"/>
      <c r="NF200" s="49"/>
      <c r="NG200" s="49"/>
      <c r="NH200" s="49"/>
      <c r="NI200" s="49"/>
      <c r="NJ200" s="49"/>
      <c r="NK200" s="49"/>
      <c r="NL200" s="49"/>
      <c r="NM200" s="49"/>
      <c r="NN200" s="49"/>
      <c r="NO200" s="49"/>
      <c r="NP200" s="49"/>
      <c r="NQ200" s="49"/>
      <c r="NR200" s="49"/>
      <c r="NS200" s="49"/>
      <c r="NT200" s="49"/>
      <c r="NU200" s="49"/>
      <c r="NV200" s="49"/>
      <c r="NW200" s="49"/>
      <c r="NX200" s="49"/>
      <c r="NY200" s="49"/>
      <c r="NZ200" s="49"/>
      <c r="OA200" s="49"/>
      <c r="OB200" s="49"/>
      <c r="OC200" s="49"/>
      <c r="OD200" s="49"/>
      <c r="OE200" s="49"/>
      <c r="OF200" s="49"/>
      <c r="OG200" s="49"/>
      <c r="OH200" s="49"/>
      <c r="OI200" s="49"/>
      <c r="OJ200" s="49"/>
      <c r="OK200" s="49"/>
      <c r="OL200" s="49"/>
      <c r="OM200" s="49"/>
      <c r="ON200" s="49"/>
      <c r="OO200" s="49"/>
      <c r="OP200" s="49"/>
      <c r="OQ200" s="49"/>
      <c r="OR200" s="49"/>
      <c r="OS200" s="49"/>
      <c r="OT200" s="49"/>
      <c r="OU200" s="49"/>
      <c r="OV200" s="49"/>
      <c r="OW200" s="49"/>
      <c r="OX200" s="49"/>
      <c r="OY200" s="49"/>
      <c r="OZ200" s="49"/>
      <c r="PA200" s="49"/>
      <c r="PB200" s="49"/>
      <c r="PC200" s="49"/>
      <c r="PD200" s="49"/>
      <c r="PE200" s="49"/>
      <c r="PF200" s="49"/>
      <c r="PG200" s="49"/>
      <c r="PH200" s="49"/>
      <c r="PI200" s="49"/>
      <c r="PJ200" s="49"/>
      <c r="PK200" s="49"/>
      <c r="PL200" s="49"/>
      <c r="PM200" s="49"/>
      <c r="PN200" s="49"/>
      <c r="PO200" s="49"/>
      <c r="PP200" s="49"/>
      <c r="PQ200" s="49"/>
      <c r="PR200" s="49"/>
      <c r="PS200" s="49"/>
      <c r="PT200" s="49"/>
      <c r="PU200" s="49"/>
      <c r="PV200" s="49"/>
      <c r="PW200" s="49"/>
      <c r="PX200" s="49"/>
      <c r="PY200" s="49"/>
      <c r="PZ200" s="49"/>
      <c r="QA200" s="49"/>
      <c r="QB200" s="49"/>
      <c r="QC200" s="49"/>
      <c r="QD200" s="49"/>
      <c r="QE200" s="49"/>
      <c r="QF200" s="49"/>
      <c r="QG200" s="49"/>
      <c r="QH200" s="49"/>
      <c r="QI200" s="49"/>
      <c r="QJ200" s="49"/>
      <c r="QK200" s="49"/>
      <c r="QL200" s="49"/>
      <c r="QM200" s="49"/>
      <c r="QN200" s="49"/>
      <c r="QO200" s="49"/>
      <c r="QP200" s="49"/>
      <c r="QQ200" s="49"/>
      <c r="QR200" s="49"/>
      <c r="QS200" s="49"/>
      <c r="QT200" s="49"/>
      <c r="QU200" s="49"/>
      <c r="QV200" s="49"/>
      <c r="QW200" s="49"/>
      <c r="QX200" s="49"/>
      <c r="QY200" s="49"/>
      <c r="QZ200" s="49"/>
      <c r="RA200" s="49"/>
      <c r="RB200" s="49"/>
      <c r="RC200" s="49"/>
      <c r="RD200" s="49"/>
      <c r="RE200" s="49"/>
      <c r="RF200" s="49"/>
      <c r="RG200" s="49"/>
      <c r="RH200" s="49"/>
      <c r="RI200" s="49"/>
      <c r="RJ200" s="49"/>
      <c r="RK200" s="49"/>
      <c r="RL200" s="49"/>
      <c r="RM200" s="49"/>
      <c r="RN200" s="49"/>
      <c r="RO200" s="49"/>
      <c r="RP200" s="49"/>
      <c r="RQ200" s="49"/>
      <c r="RR200" s="49"/>
      <c r="RS200" s="49"/>
      <c r="RT200" s="49"/>
      <c r="RU200" s="49"/>
      <c r="RV200" s="49"/>
      <c r="RW200" s="49"/>
      <c r="RX200" s="49"/>
      <c r="RY200" s="49"/>
      <c r="RZ200" s="49"/>
      <c r="SA200" s="49"/>
      <c r="SB200" s="49"/>
      <c r="SC200" s="49"/>
      <c r="SD200" s="49"/>
      <c r="SE200" s="49"/>
      <c r="SF200" s="49"/>
      <c r="SG200" s="49"/>
      <c r="SH200" s="49"/>
      <c r="SI200" s="49"/>
      <c r="SJ200" s="49"/>
      <c r="SK200" s="49"/>
      <c r="SL200" s="49"/>
      <c r="SM200" s="49"/>
      <c r="SN200" s="49"/>
      <c r="SO200" s="49"/>
      <c r="SP200" s="49"/>
      <c r="SQ200" s="49"/>
      <c r="SR200" s="49"/>
      <c r="SS200" s="49"/>
      <c r="ST200" s="49"/>
      <c r="SU200" s="49"/>
      <c r="SV200" s="49"/>
      <c r="SW200" s="49"/>
      <c r="SX200" s="49"/>
      <c r="SY200" s="49"/>
      <c r="SZ200" s="49"/>
      <c r="TA200" s="49"/>
      <c r="TB200" s="49"/>
      <c r="TC200" s="49"/>
      <c r="TD200" s="49"/>
      <c r="TE200" s="49"/>
      <c r="TF200" s="49"/>
      <c r="TG200" s="49"/>
      <c r="TH200" s="49"/>
      <c r="TI200" s="49"/>
      <c r="TJ200" s="49"/>
      <c r="TK200" s="49"/>
      <c r="TL200" s="49"/>
      <c r="TM200" s="49"/>
      <c r="TN200" s="49"/>
      <c r="TO200" s="49"/>
      <c r="TP200" s="49"/>
      <c r="TQ200" s="49"/>
      <c r="TR200" s="49"/>
      <c r="TS200" s="49"/>
      <c r="TT200" s="49"/>
      <c r="TU200" s="49"/>
      <c r="TV200" s="49"/>
      <c r="TW200" s="49"/>
      <c r="TX200" s="49"/>
      <c r="TY200" s="49"/>
      <c r="TZ200" s="49"/>
      <c r="UA200" s="49"/>
      <c r="UB200" s="49"/>
      <c r="UC200" s="49"/>
      <c r="UD200" s="49"/>
      <c r="UE200" s="49"/>
      <c r="UF200" s="49"/>
      <c r="UG200" s="49"/>
      <c r="UH200" s="49"/>
      <c r="UI200" s="49"/>
      <c r="UJ200" s="49"/>
      <c r="UK200" s="49"/>
      <c r="UL200" s="49"/>
      <c r="UM200" s="49"/>
      <c r="UN200" s="49"/>
      <c r="UO200" s="49"/>
      <c r="UP200" s="49"/>
      <c r="UQ200" s="49"/>
      <c r="UR200" s="49"/>
      <c r="US200" s="49"/>
      <c r="UT200" s="49"/>
      <c r="UU200" s="49"/>
      <c r="UV200" s="49"/>
      <c r="UW200" s="49"/>
      <c r="UX200" s="49"/>
      <c r="UY200" s="49"/>
      <c r="UZ200" s="49"/>
      <c r="VA200" s="49"/>
      <c r="VB200" s="49"/>
      <c r="VC200" s="49"/>
      <c r="VD200" s="49"/>
      <c r="VE200" s="49"/>
      <c r="VF200" s="49"/>
      <c r="VG200" s="49"/>
      <c r="VH200" s="49"/>
      <c r="VI200" s="49"/>
      <c r="VJ200" s="49"/>
      <c r="VK200" s="49"/>
      <c r="VL200" s="49"/>
      <c r="VM200" s="49"/>
      <c r="VN200" s="49"/>
      <c r="VO200" s="49"/>
      <c r="VP200" s="49"/>
      <c r="VQ200" s="49"/>
      <c r="VR200" s="49"/>
      <c r="VS200" s="49"/>
      <c r="VT200" s="49"/>
      <c r="VU200" s="49"/>
      <c r="VV200" s="49"/>
      <c r="VW200" s="49"/>
      <c r="VX200" s="49"/>
      <c r="VY200" s="49"/>
      <c r="VZ200" s="49"/>
      <c r="WA200" s="49"/>
      <c r="WB200" s="49"/>
      <c r="WC200" s="49"/>
      <c r="WD200" s="49"/>
      <c r="WE200" s="49"/>
      <c r="WF200" s="49"/>
      <c r="WG200" s="49"/>
      <c r="WH200" s="49"/>
      <c r="WI200" s="49"/>
      <c r="WJ200" s="49"/>
      <c r="WK200" s="49"/>
      <c r="WL200" s="49"/>
      <c r="WM200" s="49"/>
      <c r="WN200" s="49"/>
      <c r="WO200" s="49"/>
      <c r="WP200" s="49"/>
      <c r="WQ200" s="49"/>
      <c r="WR200" s="49"/>
      <c r="WS200" s="49"/>
      <c r="WT200" s="49"/>
      <c r="WU200" s="49"/>
      <c r="WV200" s="49"/>
      <c r="WW200" s="49"/>
      <c r="WX200" s="49"/>
      <c r="WY200" s="49"/>
      <c r="WZ200" s="49"/>
      <c r="XA200" s="49"/>
      <c r="XB200" s="49"/>
      <c r="XC200" s="49"/>
      <c r="XD200" s="49"/>
      <c r="XE200" s="49"/>
      <c r="XF200" s="49"/>
      <c r="XG200" s="49"/>
      <c r="XH200" s="49"/>
      <c r="XI200" s="49"/>
      <c r="XJ200" s="49"/>
      <c r="XK200" s="49"/>
      <c r="XL200" s="49"/>
      <c r="XM200" s="49"/>
      <c r="XN200" s="49"/>
      <c r="XO200" s="49"/>
      <c r="XP200" s="49"/>
      <c r="XQ200" s="49"/>
      <c r="XR200" s="49"/>
      <c r="XS200" s="49"/>
      <c r="XT200" s="49"/>
      <c r="XU200" s="49"/>
      <c r="XV200" s="49"/>
      <c r="XW200" s="49"/>
      <c r="XX200" s="49"/>
      <c r="XY200" s="49"/>
      <c r="XZ200" s="49"/>
      <c r="YA200" s="49"/>
      <c r="YB200" s="49"/>
      <c r="YC200" s="49"/>
      <c r="YD200" s="49"/>
      <c r="YE200" s="49"/>
      <c r="YF200" s="49"/>
      <c r="YG200" s="49"/>
      <c r="YH200" s="49"/>
      <c r="YI200" s="49"/>
      <c r="YJ200" s="49"/>
      <c r="YK200" s="49"/>
      <c r="YL200" s="49"/>
      <c r="YM200" s="49"/>
      <c r="YN200" s="49"/>
      <c r="YO200" s="49"/>
      <c r="YP200" s="49"/>
      <c r="YQ200" s="49"/>
      <c r="YR200" s="49"/>
      <c r="YS200" s="49"/>
      <c r="YT200" s="49"/>
      <c r="YU200" s="49"/>
      <c r="YV200" s="49"/>
      <c r="YW200" s="49"/>
      <c r="YX200" s="49"/>
      <c r="YY200" s="49"/>
      <c r="YZ200" s="49"/>
      <c r="ZA200" s="49"/>
      <c r="ZB200" s="49"/>
      <c r="ZC200" s="49"/>
      <c r="ZD200" s="49"/>
      <c r="ZE200" s="49"/>
      <c r="ZF200" s="49"/>
      <c r="ZG200" s="49"/>
      <c r="ZH200" s="49"/>
      <c r="ZI200" s="49"/>
      <c r="ZJ200" s="49"/>
      <c r="ZK200" s="49"/>
      <c r="ZL200" s="49"/>
      <c r="ZM200" s="49"/>
      <c r="ZN200" s="49"/>
      <c r="ZO200" s="49"/>
      <c r="ZP200" s="49"/>
      <c r="ZQ200" s="49"/>
      <c r="ZR200" s="49"/>
      <c r="ZS200" s="49"/>
      <c r="ZT200" s="49"/>
      <c r="ZU200" s="49"/>
      <c r="ZV200" s="49"/>
      <c r="ZW200" s="49"/>
      <c r="ZX200" s="49"/>
      <c r="ZY200" s="49"/>
      <c r="ZZ200" s="49"/>
      <c r="AAA200" s="49"/>
      <c r="AAB200" s="49"/>
      <c r="AAC200" s="49"/>
      <c r="AAD200" s="49"/>
      <c r="AAE200" s="49"/>
      <c r="AAF200" s="49"/>
      <c r="AAG200" s="49"/>
      <c r="AAH200" s="49"/>
      <c r="AAI200" s="49"/>
      <c r="AAJ200" s="49"/>
      <c r="AAK200" s="49"/>
      <c r="AAL200" s="49"/>
      <c r="AAM200" s="49"/>
      <c r="AAN200" s="49"/>
      <c r="AAO200" s="49"/>
      <c r="AAP200" s="49"/>
      <c r="AAQ200" s="49"/>
      <c r="AAR200" s="49"/>
      <c r="AAS200" s="49"/>
      <c r="AAT200" s="49"/>
      <c r="AAU200" s="49"/>
      <c r="AAV200" s="49"/>
      <c r="AAW200" s="49"/>
      <c r="AAX200" s="49"/>
      <c r="AAY200" s="49"/>
      <c r="AAZ200" s="49"/>
      <c r="ABA200" s="49"/>
      <c r="ABB200" s="49"/>
      <c r="ABC200" s="49"/>
      <c r="ABD200" s="49"/>
      <c r="ABE200" s="49"/>
      <c r="ABF200" s="49"/>
      <c r="ABG200" s="49"/>
      <c r="ABH200" s="49"/>
      <c r="ABI200" s="49"/>
      <c r="ABJ200" s="49"/>
      <c r="ABK200" s="49"/>
      <c r="ABL200" s="49"/>
      <c r="ABM200" s="49"/>
      <c r="ABN200" s="49"/>
      <c r="ABO200" s="49"/>
      <c r="ABP200" s="49"/>
      <c r="ABQ200" s="49"/>
      <c r="ABR200" s="49"/>
      <c r="ABS200" s="49"/>
      <c r="ABT200" s="49"/>
      <c r="ABU200" s="49"/>
      <c r="ABV200" s="49"/>
      <c r="ABW200" s="49"/>
      <c r="ABX200" s="49"/>
      <c r="ABY200" s="49"/>
      <c r="ABZ200" s="49"/>
      <c r="ACA200" s="49"/>
      <c r="ACB200" s="49"/>
      <c r="ACC200" s="49"/>
      <c r="ACD200" s="49"/>
      <c r="ACE200" s="49"/>
      <c r="ACF200" s="49"/>
      <c r="ACG200" s="49"/>
      <c r="ACH200" s="49"/>
      <c r="ACI200" s="49"/>
      <c r="ACJ200" s="49"/>
      <c r="ACK200" s="49"/>
      <c r="ACL200" s="49"/>
      <c r="ACM200" s="49"/>
      <c r="ACN200" s="49"/>
      <c r="ACO200" s="49"/>
      <c r="ACP200" s="49"/>
      <c r="ACQ200" s="49"/>
      <c r="ACR200" s="49"/>
      <c r="ACS200" s="49"/>
      <c r="ACT200" s="49"/>
      <c r="ACU200" s="49"/>
      <c r="ACV200" s="49"/>
      <c r="ACW200" s="49"/>
      <c r="ACX200" s="49"/>
      <c r="ACY200" s="49"/>
      <c r="ACZ200" s="49"/>
      <c r="ADA200" s="49"/>
      <c r="ADB200" s="49"/>
      <c r="ADC200" s="49"/>
      <c r="ADD200" s="49"/>
      <c r="ADE200" s="49"/>
      <c r="ADF200" s="49"/>
      <c r="ADG200" s="49"/>
      <c r="ADH200" s="49"/>
      <c r="ADI200" s="49"/>
      <c r="ADJ200" s="49"/>
      <c r="ADK200" s="49"/>
      <c r="ADL200" s="49"/>
      <c r="ADM200" s="49"/>
      <c r="ADN200" s="49"/>
      <c r="ADO200" s="49"/>
      <c r="ADP200" s="49"/>
      <c r="ADQ200" s="49"/>
      <c r="ADR200" s="49"/>
      <c r="ADS200" s="49"/>
      <c r="ADT200" s="49"/>
      <c r="ADU200" s="49"/>
      <c r="ADV200" s="49"/>
      <c r="ADW200" s="49"/>
      <c r="ADX200" s="49"/>
      <c r="ADY200" s="49"/>
      <c r="ADZ200" s="49"/>
      <c r="AEA200" s="49"/>
      <c r="AEB200" s="49"/>
      <c r="AEC200" s="49"/>
      <c r="AED200" s="49"/>
      <c r="AEE200" s="49"/>
      <c r="AEF200" s="49"/>
      <c r="AEG200" s="49"/>
      <c r="AEH200" s="49"/>
      <c r="AEI200" s="49"/>
      <c r="AEJ200" s="49"/>
      <c r="AEK200" s="49"/>
      <c r="AEL200" s="49"/>
      <c r="AEM200" s="49"/>
      <c r="AEN200" s="49"/>
      <c r="AEO200" s="49"/>
      <c r="AEP200" s="49"/>
      <c r="AEQ200" s="49"/>
      <c r="AER200" s="49"/>
      <c r="AES200" s="49"/>
      <c r="AET200" s="49"/>
      <c r="AEU200" s="49"/>
      <c r="AEV200" s="49"/>
      <c r="AEW200" s="49"/>
      <c r="AEX200" s="49"/>
      <c r="AEY200" s="49"/>
      <c r="AEZ200" s="49"/>
      <c r="AFA200" s="49"/>
      <c r="AFB200" s="49"/>
      <c r="AFC200" s="49"/>
      <c r="AFD200" s="49"/>
      <c r="AFE200" s="49"/>
      <c r="AFF200" s="49"/>
      <c r="AFG200" s="49"/>
      <c r="AFH200" s="49"/>
      <c r="AFI200" s="49"/>
      <c r="AFJ200" s="49"/>
      <c r="AFK200" s="49"/>
      <c r="AFL200" s="49"/>
      <c r="AFM200" s="49"/>
      <c r="AFN200" s="49"/>
      <c r="AFO200" s="49"/>
      <c r="AFP200" s="49"/>
      <c r="AFQ200" s="49"/>
      <c r="AFR200" s="49"/>
      <c r="AFS200" s="49"/>
      <c r="AFT200" s="49"/>
      <c r="AFU200" s="49"/>
      <c r="AFV200" s="49"/>
      <c r="AFW200" s="49"/>
      <c r="AFX200" s="49"/>
      <c r="AFY200" s="49"/>
      <c r="AFZ200" s="49"/>
      <c r="AGA200" s="49"/>
      <c r="AGB200" s="49"/>
      <c r="AGC200" s="49"/>
      <c r="AGD200" s="49"/>
      <c r="AGE200" s="49"/>
      <c r="AGF200" s="49"/>
      <c r="AGG200" s="49"/>
      <c r="AGH200" s="49"/>
      <c r="AGI200" s="49"/>
      <c r="AGJ200" s="49"/>
      <c r="AGK200" s="49"/>
      <c r="AGL200" s="49"/>
      <c r="AGM200" s="49"/>
      <c r="AGN200" s="49"/>
      <c r="AGO200" s="49"/>
      <c r="AGP200" s="49"/>
      <c r="AGQ200" s="49"/>
      <c r="AGR200" s="49"/>
      <c r="AGS200" s="49"/>
      <c r="AGT200" s="49"/>
      <c r="AGU200" s="49"/>
      <c r="AGV200" s="49"/>
      <c r="AGW200" s="49"/>
      <c r="AGX200" s="49"/>
      <c r="AGY200" s="49"/>
      <c r="AGZ200" s="49"/>
      <c r="AHA200" s="49"/>
      <c r="AHB200" s="49"/>
      <c r="AHC200" s="49"/>
      <c r="AHD200" s="49"/>
      <c r="AHE200" s="49"/>
      <c r="AHF200" s="49"/>
      <c r="AHG200" s="49"/>
      <c r="AHH200" s="49"/>
      <c r="AHI200" s="49"/>
      <c r="AHJ200" s="49"/>
      <c r="AHK200" s="49"/>
      <c r="AHL200" s="49"/>
      <c r="AHM200" s="49"/>
      <c r="AHN200" s="49"/>
      <c r="AHO200" s="49"/>
      <c r="AHP200" s="49"/>
      <c r="AHQ200" s="49"/>
      <c r="AHR200" s="49"/>
      <c r="AHS200" s="49"/>
      <c r="AHT200" s="49"/>
      <c r="AHU200" s="49"/>
      <c r="AHV200" s="49"/>
      <c r="AHW200" s="49"/>
      <c r="AHX200" s="49"/>
      <c r="AHY200" s="49"/>
      <c r="AHZ200" s="49"/>
      <c r="AIA200" s="49"/>
      <c r="AIB200" s="49"/>
      <c r="AIC200" s="49"/>
      <c r="AID200" s="49"/>
      <c r="AIE200" s="49"/>
      <c r="AIF200" s="49"/>
      <c r="AIG200" s="49"/>
      <c r="AIH200" s="49"/>
      <c r="AII200" s="49"/>
      <c r="AIJ200" s="49"/>
      <c r="AIK200" s="49"/>
      <c r="AIL200" s="49"/>
      <c r="AIM200" s="49"/>
      <c r="AIN200" s="49"/>
      <c r="AIO200" s="49"/>
      <c r="AIP200" s="49"/>
      <c r="AIQ200" s="49"/>
      <c r="AIR200" s="49"/>
      <c r="AIS200" s="49"/>
      <c r="AIT200" s="49"/>
      <c r="AIU200" s="49"/>
      <c r="AIV200" s="49"/>
      <c r="AIW200" s="49"/>
      <c r="AIX200" s="49"/>
      <c r="AIY200" s="49"/>
      <c r="AIZ200" s="49"/>
      <c r="AJA200" s="49"/>
      <c r="AJB200" s="49"/>
      <c r="AJC200" s="49"/>
      <c r="AJD200" s="49"/>
      <c r="AJE200" s="49"/>
      <c r="AJF200" s="49"/>
      <c r="AJG200" s="49"/>
      <c r="AJH200" s="49"/>
      <c r="AJI200" s="49"/>
      <c r="AJJ200" s="49"/>
      <c r="AJK200" s="49"/>
      <c r="AJL200" s="49"/>
      <c r="AJM200" s="49"/>
      <c r="AJN200" s="49"/>
      <c r="AJO200" s="49"/>
      <c r="AJP200" s="49"/>
      <c r="AJQ200" s="49"/>
      <c r="AJR200" s="49"/>
      <c r="AJS200" s="49"/>
      <c r="AJT200" s="49"/>
      <c r="AJU200" s="49"/>
      <c r="AJV200" s="49"/>
      <c r="AJW200" s="49"/>
      <c r="AJX200" s="49"/>
      <c r="AJY200" s="49"/>
      <c r="AJZ200" s="49"/>
      <c r="AKA200" s="49"/>
      <c r="AKB200" s="49"/>
      <c r="AKC200" s="49"/>
      <c r="AKD200" s="49"/>
      <c r="AKE200" s="49"/>
      <c r="AKF200" s="49"/>
      <c r="AKG200" s="49"/>
      <c r="AKH200" s="49"/>
      <c r="AKI200" s="49"/>
      <c r="AKJ200" s="49"/>
      <c r="AKK200" s="49"/>
      <c r="AKL200" s="49"/>
      <c r="AKM200" s="49"/>
      <c r="AKN200" s="49"/>
      <c r="AKO200" s="49"/>
      <c r="AKP200" s="49"/>
      <c r="AKQ200" s="49"/>
      <c r="AKR200" s="49"/>
      <c r="AKS200" s="49"/>
      <c r="AKT200" s="49"/>
      <c r="AKU200" s="49"/>
      <c r="AKV200" s="49"/>
      <c r="AKW200" s="49"/>
      <c r="AKX200" s="49"/>
      <c r="AKY200" s="49"/>
      <c r="AKZ200" s="49"/>
      <c r="ALA200" s="49"/>
      <c r="ALB200" s="49"/>
      <c r="ALC200" s="49"/>
      <c r="ALD200" s="49"/>
      <c r="ALE200" s="49"/>
      <c r="ALF200" s="49"/>
      <c r="ALG200" s="49"/>
      <c r="ALH200" s="49"/>
      <c r="ALI200" s="49"/>
      <c r="ALJ200" s="49"/>
      <c r="ALK200" s="49"/>
      <c r="ALL200" s="49"/>
      <c r="ALM200" s="49"/>
      <c r="ALN200" s="49"/>
      <c r="ALO200" s="49"/>
      <c r="ALP200" s="49"/>
      <c r="ALQ200" s="49"/>
      <c r="ALR200" s="49"/>
      <c r="ALS200" s="49"/>
      <c r="ALT200" s="49"/>
      <c r="ALU200" s="49"/>
      <c r="ALV200" s="49"/>
      <c r="ALW200" s="49"/>
      <c r="ALX200" s="49"/>
      <c r="ALY200" s="49"/>
      <c r="ALZ200" s="49"/>
      <c r="AMA200" s="49"/>
      <c r="AMB200" s="49"/>
      <c r="AMC200" s="49"/>
      <c r="AMD200" s="49"/>
      <c r="AME200" s="49"/>
      <c r="AMF200" s="49"/>
      <c r="AMG200" s="49"/>
      <c r="AMH200" s="49"/>
      <c r="AMI200" s="49"/>
      <c r="AMJ200" s="49"/>
      <c r="AMK200" s="49"/>
      <c r="AML200" s="49"/>
      <c r="AMM200" s="49"/>
    </row>
    <row r="201" spans="1:1027" s="53" customFormat="1" ht="15" customHeight="1">
      <c r="A201" s="349"/>
      <c r="B201" s="414"/>
      <c r="C201" s="286" t="s">
        <v>355</v>
      </c>
      <c r="D201" s="287"/>
      <c r="E201" s="287"/>
      <c r="F201" s="288"/>
      <c r="G201" s="289"/>
      <c r="H201" s="290"/>
      <c r="I201" s="291"/>
      <c r="J201" s="149"/>
      <c r="K201" s="149"/>
      <c r="L201" s="149"/>
      <c r="M201" s="175"/>
      <c r="N201" s="311" t="s">
        <v>375</v>
      </c>
      <c r="O201" s="192"/>
      <c r="P201" s="150"/>
      <c r="Q201" s="150"/>
      <c r="R201" s="150"/>
      <c r="S201" s="150"/>
      <c r="T201" s="150"/>
      <c r="U201" s="150"/>
      <c r="V201" s="150"/>
      <c r="W201" s="150"/>
      <c r="X201" s="150"/>
      <c r="Y201" s="150"/>
      <c r="Z201" s="150"/>
      <c r="AA201" s="150"/>
      <c r="AB201" s="150"/>
      <c r="AC201" s="150"/>
      <c r="AD201" s="150"/>
      <c r="AE201" s="150"/>
      <c r="AF201" s="150"/>
      <c r="AG201" s="150"/>
      <c r="AH201" s="150"/>
      <c r="AI201" s="150"/>
      <c r="AJ201" s="150"/>
      <c r="AK201" s="150"/>
      <c r="AL201" s="150"/>
      <c r="AM201" s="150"/>
      <c r="AN201" s="150"/>
      <c r="AO201" s="150"/>
      <c r="AP201" s="150"/>
      <c r="AQ201" s="150"/>
      <c r="AR201" s="150">
        <v>10.458640007952026</v>
      </c>
      <c r="AS201" s="150">
        <v>10.59121405161542</v>
      </c>
      <c r="AT201" s="150">
        <v>10.516350707162264</v>
      </c>
      <c r="AU201" s="150">
        <v>10.441487362709108</v>
      </c>
      <c r="AV201" s="150">
        <v>10.366624018255951</v>
      </c>
      <c r="AW201" s="150">
        <v>10.291760673802795</v>
      </c>
      <c r="AX201" s="150">
        <v>10.216897329349637</v>
      </c>
      <c r="AY201" s="150">
        <v>9.979960752876984</v>
      </c>
      <c r="AZ201" s="150">
        <v>9.7430241764043313</v>
      </c>
      <c r="BA201" s="150">
        <v>9.5060875999316785</v>
      </c>
      <c r="BB201" s="150">
        <v>9.2691510234590258</v>
      </c>
      <c r="BC201" s="150">
        <v>9.0322144469863765</v>
      </c>
      <c r="BD201" s="150">
        <v>8.7080480426040321</v>
      </c>
      <c r="BE201" s="150">
        <v>8.3838816382216876</v>
      </c>
      <c r="BF201" s="150">
        <v>8.0597152338393432</v>
      </c>
      <c r="BG201" s="150">
        <v>7.7355488294569987</v>
      </c>
      <c r="BH201" s="150">
        <v>7.4113824250746543</v>
      </c>
      <c r="BI201" s="150">
        <v>7.0872160206923098</v>
      </c>
      <c r="BJ201" s="150">
        <v>6.7630496163099654</v>
      </c>
      <c r="BK201" s="150">
        <v>6.4388832119276209</v>
      </c>
      <c r="BL201" s="150">
        <v>6.1147168075452765</v>
      </c>
      <c r="BM201" s="150">
        <v>5.790550403162932</v>
      </c>
      <c r="BN201" s="150">
        <v>5.4663839987805876</v>
      </c>
      <c r="BO201" s="150">
        <v>5.1422175943982431</v>
      </c>
      <c r="BP201" s="150">
        <v>4.8180511900158987</v>
      </c>
      <c r="BQ201" s="150">
        <v>4.4938847856335542</v>
      </c>
      <c r="BR201" s="150">
        <v>4.1697183812512097</v>
      </c>
      <c r="BS201" s="150">
        <v>3.8455519768688653</v>
      </c>
      <c r="BT201" s="150">
        <v>3.5213855724865208</v>
      </c>
      <c r="BU201" s="150">
        <v>3.1972191681041764</v>
      </c>
      <c r="BV201" s="150">
        <v>2.8730527637218319</v>
      </c>
      <c r="BW201" s="150">
        <v>2.5488863593394835</v>
      </c>
      <c r="BX201" s="157"/>
      <c r="BY201" s="157"/>
      <c r="BZ201" s="157"/>
      <c r="CA201" s="157"/>
      <c r="CB201" s="157"/>
      <c r="CC201" s="157"/>
      <c r="CD201" s="157"/>
      <c r="CE201" s="121"/>
      <c r="CF201" s="121"/>
      <c r="CG201" s="121"/>
      <c r="CH201" s="121"/>
      <c r="CI201" s="121"/>
      <c r="CJ201" s="121"/>
      <c r="CK201" s="121"/>
      <c r="CL201" s="121"/>
      <c r="CM201" s="121"/>
      <c r="CN201" s="121"/>
      <c r="CO201" s="121"/>
      <c r="CP201" s="121"/>
      <c r="CQ201" s="121"/>
      <c r="CR201" s="121"/>
      <c r="CS201" s="121"/>
      <c r="CT201" s="121"/>
      <c r="CU201" s="121"/>
      <c r="CV201" s="121"/>
      <c r="CW201" s="121"/>
      <c r="CX201" s="121"/>
      <c r="CY201" s="121"/>
      <c r="CZ201" s="121"/>
      <c r="DA201" s="121"/>
      <c r="DB201" s="121"/>
      <c r="DC201" s="121"/>
      <c r="DD201" s="121"/>
      <c r="DE201" s="121"/>
      <c r="DF201" s="121"/>
      <c r="DG201" s="121"/>
      <c r="DH201" s="121"/>
      <c r="DI201" s="121"/>
      <c r="DJ201" s="121"/>
      <c r="DK201" s="121"/>
      <c r="DL201" s="121"/>
      <c r="DM201" s="121"/>
      <c r="DN201" s="121"/>
      <c r="DO201" s="121"/>
      <c r="DP201" s="121"/>
      <c r="DQ201" s="121"/>
      <c r="DR201" s="121"/>
      <c r="DS201" s="121"/>
      <c r="DT201" s="121"/>
      <c r="DU201" s="121"/>
      <c r="DV201" s="121"/>
      <c r="DW201" s="121"/>
      <c r="DX201" s="121"/>
      <c r="DY201" s="121"/>
      <c r="DZ201" s="121"/>
      <c r="EA201" s="121"/>
      <c r="EB201" s="121"/>
      <c r="EC201" s="121"/>
      <c r="ED201" s="121"/>
      <c r="EE201" s="121"/>
      <c r="EF201" s="121"/>
      <c r="EG201" s="121"/>
      <c r="EH201" s="121"/>
      <c r="EI201" s="121"/>
      <c r="EJ201" s="121"/>
      <c r="EK201" s="121"/>
      <c r="EL201" s="121"/>
      <c r="EM201" s="121"/>
      <c r="EN201" s="121"/>
      <c r="EO201" s="121"/>
      <c r="EP201" s="121"/>
      <c r="EQ201" s="121"/>
      <c r="ER201" s="121"/>
      <c r="ES201" s="121"/>
      <c r="ET201" s="121"/>
      <c r="EU201" s="121"/>
      <c r="EV201" s="121"/>
      <c r="EW201" s="121"/>
      <c r="EX201" s="121"/>
      <c r="EY201" s="121"/>
      <c r="EZ201" s="121"/>
      <c r="FA201" s="121"/>
      <c r="FB201" s="121"/>
      <c r="FC201" s="121"/>
      <c r="FD201" s="121"/>
      <c r="FE201" s="121"/>
      <c r="FF201" s="121"/>
      <c r="FG201" s="121"/>
      <c r="FH201" s="121"/>
      <c r="FI201" s="121"/>
      <c r="FJ201" s="121"/>
      <c r="FK201" s="121"/>
      <c r="FL201" s="121"/>
      <c r="FM201" s="121"/>
      <c r="FN201" s="121"/>
      <c r="FO201" s="121"/>
      <c r="FP201" s="121"/>
      <c r="FQ201" s="121"/>
      <c r="FR201" s="121"/>
      <c r="FS201" s="121"/>
      <c r="FT201" s="121"/>
      <c r="FU201" s="121"/>
      <c r="FV201" s="121"/>
      <c r="FW201" s="121"/>
      <c r="FX201" s="121"/>
      <c r="FY201" s="121"/>
      <c r="FZ201" s="121"/>
      <c r="GA201" s="121"/>
      <c r="GB201" s="121"/>
      <c r="GC201" s="121"/>
      <c r="GD201" s="121"/>
      <c r="GE201" s="121"/>
      <c r="GF201" s="121"/>
      <c r="GG201" s="121"/>
      <c r="GH201" s="121"/>
      <c r="GI201" s="121"/>
      <c r="GJ201" s="121"/>
      <c r="GK201" s="121"/>
      <c r="GL201" s="121"/>
      <c r="GM201" s="121"/>
      <c r="GN201" s="121"/>
      <c r="GO201" s="121"/>
      <c r="GP201" s="121"/>
      <c r="GQ201" s="121"/>
      <c r="GR201" s="121"/>
      <c r="GS201" s="121"/>
      <c r="GT201" s="121"/>
      <c r="GU201" s="121"/>
      <c r="GV201" s="121"/>
      <c r="GW201" s="121"/>
      <c r="GX201" s="121"/>
      <c r="GY201" s="121"/>
      <c r="GZ201" s="121"/>
      <c r="HA201" s="121"/>
      <c r="HB201" s="121"/>
      <c r="HC201" s="121"/>
      <c r="HD201" s="121"/>
      <c r="HE201" s="121"/>
      <c r="HF201" s="121"/>
      <c r="HG201" s="121"/>
      <c r="HH201" s="121"/>
      <c r="HI201" s="121"/>
      <c r="HJ201" s="121"/>
      <c r="HK201" s="121"/>
      <c r="HL201" s="121"/>
      <c r="HM201" s="121"/>
      <c r="HN201" s="121"/>
      <c r="HO201" s="121"/>
      <c r="HP201" s="121"/>
      <c r="HQ201" s="121"/>
      <c r="HR201" s="121"/>
      <c r="HS201" s="121"/>
      <c r="HT201" s="121"/>
      <c r="HU201" s="121"/>
      <c r="HV201" s="121"/>
      <c r="HW201" s="121"/>
      <c r="HX201" s="121"/>
      <c r="HY201" s="121"/>
      <c r="HZ201" s="121"/>
      <c r="IA201" s="121"/>
      <c r="IB201" s="121"/>
      <c r="IC201" s="121"/>
      <c r="ID201" s="121"/>
      <c r="IE201" s="121"/>
      <c r="IF201" s="121"/>
      <c r="IG201" s="121"/>
      <c r="IH201" s="121"/>
      <c r="II201" s="121"/>
      <c r="IJ201" s="121"/>
      <c r="IK201" s="121"/>
      <c r="IL201" s="121"/>
      <c r="IM201" s="121"/>
      <c r="IN201" s="121"/>
      <c r="IO201" s="121"/>
      <c r="IP201" s="121"/>
      <c r="IQ201" s="121"/>
      <c r="IR201" s="121"/>
      <c r="IS201" s="121"/>
      <c r="IT201" s="121"/>
      <c r="IU201" s="121"/>
      <c r="IV201" s="121"/>
      <c r="IW201" s="121"/>
      <c r="IX201" s="121"/>
      <c r="IY201" s="121"/>
      <c r="IZ201" s="121"/>
      <c r="JA201" s="121"/>
      <c r="JB201" s="121"/>
      <c r="JC201" s="121"/>
      <c r="JD201" s="121"/>
      <c r="JE201" s="121"/>
      <c r="JF201" s="121"/>
      <c r="JG201" s="121"/>
      <c r="JH201" s="121"/>
      <c r="JI201" s="121"/>
      <c r="JJ201" s="121"/>
      <c r="JK201" s="121"/>
      <c r="JL201" s="121"/>
      <c r="JM201" s="121"/>
      <c r="JN201" s="121"/>
      <c r="JO201" s="121"/>
      <c r="JP201" s="121"/>
      <c r="JQ201" s="121"/>
      <c r="JR201" s="121"/>
      <c r="JS201" s="121"/>
      <c r="JT201" s="121"/>
      <c r="JU201" s="121"/>
      <c r="JV201" s="121"/>
      <c r="JW201" s="121"/>
      <c r="JX201" s="121"/>
      <c r="JY201" s="121"/>
      <c r="JZ201" s="121"/>
      <c r="KA201" s="121"/>
      <c r="KB201" s="121"/>
      <c r="KC201" s="121"/>
      <c r="KD201" s="121"/>
      <c r="KE201" s="121"/>
      <c r="KF201" s="121"/>
      <c r="KG201" s="121"/>
      <c r="KH201" s="121"/>
      <c r="KI201" s="121"/>
      <c r="KJ201" s="121"/>
      <c r="KK201" s="121"/>
      <c r="KL201" s="121"/>
      <c r="KM201" s="121"/>
      <c r="KN201" s="121"/>
      <c r="KO201" s="121"/>
      <c r="KP201" s="121"/>
      <c r="KQ201" s="121"/>
      <c r="KR201" s="121"/>
      <c r="KS201" s="121"/>
      <c r="KT201" s="121"/>
      <c r="KU201" s="121"/>
      <c r="KV201" s="121"/>
      <c r="KW201" s="121"/>
      <c r="KX201" s="121"/>
      <c r="KY201" s="121"/>
      <c r="KZ201" s="121"/>
      <c r="LA201" s="121"/>
      <c r="LB201" s="121"/>
      <c r="LC201" s="121"/>
      <c r="LD201" s="121"/>
      <c r="LE201" s="121"/>
      <c r="LF201" s="121"/>
      <c r="LG201" s="121"/>
      <c r="LH201" s="121"/>
      <c r="LI201" s="121"/>
      <c r="LJ201" s="121"/>
      <c r="LK201" s="121"/>
      <c r="LL201" s="121"/>
      <c r="LM201" s="121"/>
      <c r="LN201" s="121"/>
      <c r="LO201" s="121"/>
      <c r="LP201" s="121"/>
      <c r="LQ201" s="121"/>
      <c r="LR201" s="121"/>
      <c r="LS201" s="121"/>
      <c r="LT201" s="121"/>
      <c r="LU201" s="121"/>
      <c r="LV201" s="49"/>
      <c r="LW201" s="49"/>
      <c r="LX201" s="49"/>
      <c r="LY201" s="49"/>
      <c r="LZ201" s="49"/>
      <c r="MA201" s="49"/>
      <c r="MB201" s="49"/>
      <c r="MC201" s="49"/>
      <c r="MD201" s="49"/>
      <c r="ME201" s="49"/>
      <c r="MF201" s="49"/>
      <c r="MG201" s="49"/>
      <c r="MH201" s="49"/>
      <c r="MI201" s="49"/>
      <c r="MJ201" s="49"/>
      <c r="MK201" s="49"/>
      <c r="ML201" s="49"/>
      <c r="MM201" s="49"/>
      <c r="MN201" s="49"/>
      <c r="MO201" s="49"/>
      <c r="MP201" s="49"/>
      <c r="MQ201" s="49"/>
      <c r="MR201" s="49"/>
      <c r="MS201" s="49"/>
      <c r="MT201" s="49"/>
      <c r="MU201" s="49"/>
      <c r="MV201" s="49"/>
      <c r="MW201" s="49"/>
      <c r="MX201" s="49"/>
      <c r="MY201" s="49"/>
      <c r="MZ201" s="49"/>
      <c r="NA201" s="49"/>
      <c r="NB201" s="49"/>
      <c r="NC201" s="49"/>
      <c r="ND201" s="49"/>
      <c r="NE201" s="49"/>
      <c r="NF201" s="49"/>
      <c r="NG201" s="49"/>
      <c r="NH201" s="49"/>
      <c r="NI201" s="49"/>
      <c r="NJ201" s="49"/>
      <c r="NK201" s="49"/>
      <c r="NL201" s="49"/>
      <c r="NM201" s="49"/>
      <c r="NN201" s="49"/>
      <c r="NO201" s="49"/>
      <c r="NP201" s="49"/>
      <c r="NQ201" s="49"/>
      <c r="NR201" s="49"/>
      <c r="NS201" s="49"/>
      <c r="NT201" s="49"/>
      <c r="NU201" s="49"/>
      <c r="NV201" s="49"/>
      <c r="NW201" s="49"/>
      <c r="NX201" s="49"/>
      <c r="NY201" s="49"/>
      <c r="NZ201" s="49"/>
      <c r="OA201" s="49"/>
      <c r="OB201" s="49"/>
      <c r="OC201" s="49"/>
      <c r="OD201" s="49"/>
      <c r="OE201" s="49"/>
      <c r="OF201" s="49"/>
      <c r="OG201" s="49"/>
      <c r="OH201" s="49"/>
      <c r="OI201" s="49"/>
      <c r="OJ201" s="49"/>
      <c r="OK201" s="49"/>
      <c r="OL201" s="49"/>
      <c r="OM201" s="49"/>
      <c r="ON201" s="49"/>
      <c r="OO201" s="49"/>
      <c r="OP201" s="49"/>
      <c r="OQ201" s="49"/>
      <c r="OR201" s="49"/>
      <c r="OS201" s="49"/>
      <c r="OT201" s="49"/>
      <c r="OU201" s="49"/>
      <c r="OV201" s="49"/>
      <c r="OW201" s="49"/>
      <c r="OX201" s="49"/>
      <c r="OY201" s="49"/>
      <c r="OZ201" s="49"/>
      <c r="PA201" s="49"/>
      <c r="PB201" s="49"/>
      <c r="PC201" s="49"/>
      <c r="PD201" s="49"/>
      <c r="PE201" s="49"/>
      <c r="PF201" s="49"/>
      <c r="PG201" s="49"/>
      <c r="PH201" s="49"/>
      <c r="PI201" s="49"/>
      <c r="PJ201" s="49"/>
      <c r="PK201" s="49"/>
      <c r="PL201" s="49"/>
      <c r="PM201" s="49"/>
      <c r="PN201" s="49"/>
      <c r="PO201" s="49"/>
      <c r="PP201" s="49"/>
      <c r="PQ201" s="49"/>
      <c r="PR201" s="49"/>
      <c r="PS201" s="49"/>
      <c r="PT201" s="49"/>
      <c r="PU201" s="49"/>
      <c r="PV201" s="49"/>
      <c r="PW201" s="49"/>
      <c r="PX201" s="49"/>
      <c r="PY201" s="49"/>
      <c r="PZ201" s="49"/>
      <c r="QA201" s="49"/>
      <c r="QB201" s="49"/>
      <c r="QC201" s="49"/>
      <c r="QD201" s="49"/>
      <c r="QE201" s="49"/>
      <c r="QF201" s="49"/>
      <c r="QG201" s="49"/>
      <c r="QH201" s="49"/>
      <c r="QI201" s="49"/>
      <c r="QJ201" s="49"/>
      <c r="QK201" s="49"/>
      <c r="QL201" s="49"/>
      <c r="QM201" s="49"/>
      <c r="QN201" s="49"/>
      <c r="QO201" s="49"/>
      <c r="QP201" s="49"/>
      <c r="QQ201" s="49"/>
      <c r="QR201" s="49"/>
      <c r="QS201" s="49"/>
      <c r="QT201" s="49"/>
      <c r="QU201" s="49"/>
      <c r="QV201" s="49"/>
      <c r="QW201" s="49"/>
      <c r="QX201" s="49"/>
      <c r="QY201" s="49"/>
      <c r="QZ201" s="49"/>
      <c r="RA201" s="49"/>
      <c r="RB201" s="49"/>
      <c r="RC201" s="49"/>
      <c r="RD201" s="49"/>
      <c r="RE201" s="49"/>
      <c r="RF201" s="49"/>
      <c r="RG201" s="49"/>
      <c r="RH201" s="49"/>
      <c r="RI201" s="49"/>
      <c r="RJ201" s="49"/>
      <c r="RK201" s="49"/>
      <c r="RL201" s="49"/>
      <c r="RM201" s="49"/>
      <c r="RN201" s="49"/>
      <c r="RO201" s="49"/>
      <c r="RP201" s="49"/>
      <c r="RQ201" s="49"/>
      <c r="RR201" s="49"/>
      <c r="RS201" s="49"/>
      <c r="RT201" s="49"/>
      <c r="RU201" s="49"/>
      <c r="RV201" s="49"/>
      <c r="RW201" s="49"/>
      <c r="RX201" s="49"/>
      <c r="RY201" s="49"/>
      <c r="RZ201" s="49"/>
      <c r="SA201" s="49"/>
      <c r="SB201" s="49"/>
      <c r="SC201" s="49"/>
      <c r="SD201" s="49"/>
      <c r="SE201" s="49"/>
      <c r="SF201" s="49"/>
      <c r="SG201" s="49"/>
      <c r="SH201" s="49"/>
      <c r="SI201" s="49"/>
      <c r="SJ201" s="49"/>
      <c r="SK201" s="49"/>
      <c r="SL201" s="49"/>
      <c r="SM201" s="49"/>
      <c r="SN201" s="49"/>
      <c r="SO201" s="49"/>
      <c r="SP201" s="49"/>
      <c r="SQ201" s="49"/>
      <c r="SR201" s="49"/>
      <c r="SS201" s="49"/>
      <c r="ST201" s="49"/>
      <c r="SU201" s="49"/>
      <c r="SV201" s="49"/>
      <c r="SW201" s="49"/>
      <c r="SX201" s="49"/>
      <c r="SY201" s="49"/>
      <c r="SZ201" s="49"/>
      <c r="TA201" s="49"/>
      <c r="TB201" s="49"/>
      <c r="TC201" s="49"/>
      <c r="TD201" s="49"/>
      <c r="TE201" s="49"/>
      <c r="TF201" s="49"/>
      <c r="TG201" s="49"/>
      <c r="TH201" s="49"/>
      <c r="TI201" s="49"/>
      <c r="TJ201" s="49"/>
      <c r="TK201" s="49"/>
      <c r="TL201" s="49"/>
      <c r="TM201" s="49"/>
      <c r="TN201" s="49"/>
      <c r="TO201" s="49"/>
      <c r="TP201" s="49"/>
      <c r="TQ201" s="49"/>
      <c r="TR201" s="49"/>
      <c r="TS201" s="49"/>
      <c r="TT201" s="49"/>
      <c r="TU201" s="49"/>
      <c r="TV201" s="49"/>
      <c r="TW201" s="49"/>
      <c r="TX201" s="49"/>
      <c r="TY201" s="49"/>
      <c r="TZ201" s="49"/>
      <c r="UA201" s="49"/>
      <c r="UB201" s="49"/>
      <c r="UC201" s="49"/>
      <c r="UD201" s="49"/>
      <c r="UE201" s="49"/>
      <c r="UF201" s="49"/>
      <c r="UG201" s="49"/>
      <c r="UH201" s="49"/>
      <c r="UI201" s="49"/>
      <c r="UJ201" s="49"/>
      <c r="UK201" s="49"/>
      <c r="UL201" s="49"/>
      <c r="UM201" s="49"/>
      <c r="UN201" s="49"/>
      <c r="UO201" s="49"/>
      <c r="UP201" s="49"/>
      <c r="UQ201" s="49"/>
      <c r="UR201" s="49"/>
      <c r="US201" s="49"/>
      <c r="UT201" s="49"/>
      <c r="UU201" s="49"/>
      <c r="UV201" s="49"/>
      <c r="UW201" s="49"/>
      <c r="UX201" s="49"/>
      <c r="UY201" s="49"/>
      <c r="UZ201" s="49"/>
      <c r="VA201" s="49"/>
      <c r="VB201" s="49"/>
      <c r="VC201" s="49"/>
      <c r="VD201" s="49"/>
      <c r="VE201" s="49"/>
      <c r="VF201" s="49"/>
      <c r="VG201" s="49"/>
      <c r="VH201" s="49"/>
      <c r="VI201" s="49"/>
      <c r="VJ201" s="49"/>
      <c r="VK201" s="49"/>
      <c r="VL201" s="49"/>
      <c r="VM201" s="49"/>
      <c r="VN201" s="49"/>
      <c r="VO201" s="49"/>
      <c r="VP201" s="49"/>
      <c r="VQ201" s="49"/>
      <c r="VR201" s="49"/>
      <c r="VS201" s="49"/>
      <c r="VT201" s="49"/>
      <c r="VU201" s="49"/>
      <c r="VV201" s="49"/>
      <c r="VW201" s="49"/>
      <c r="VX201" s="49"/>
      <c r="VY201" s="49"/>
      <c r="VZ201" s="49"/>
      <c r="WA201" s="49"/>
      <c r="WB201" s="49"/>
      <c r="WC201" s="49"/>
      <c r="WD201" s="49"/>
      <c r="WE201" s="49"/>
      <c r="WF201" s="49"/>
      <c r="WG201" s="49"/>
      <c r="WH201" s="49"/>
      <c r="WI201" s="49"/>
      <c r="WJ201" s="49"/>
      <c r="WK201" s="49"/>
      <c r="WL201" s="49"/>
      <c r="WM201" s="49"/>
      <c r="WN201" s="49"/>
      <c r="WO201" s="49"/>
      <c r="WP201" s="49"/>
      <c r="WQ201" s="49"/>
      <c r="WR201" s="49"/>
      <c r="WS201" s="49"/>
      <c r="WT201" s="49"/>
      <c r="WU201" s="49"/>
      <c r="WV201" s="49"/>
      <c r="WW201" s="49"/>
      <c r="WX201" s="49"/>
      <c r="WY201" s="49"/>
      <c r="WZ201" s="49"/>
      <c r="XA201" s="49"/>
      <c r="XB201" s="49"/>
      <c r="XC201" s="49"/>
      <c r="XD201" s="49"/>
      <c r="XE201" s="49"/>
      <c r="XF201" s="49"/>
      <c r="XG201" s="49"/>
      <c r="XH201" s="49"/>
      <c r="XI201" s="49"/>
      <c r="XJ201" s="49"/>
      <c r="XK201" s="49"/>
      <c r="XL201" s="49"/>
      <c r="XM201" s="49"/>
      <c r="XN201" s="49"/>
      <c r="XO201" s="49"/>
      <c r="XP201" s="49"/>
      <c r="XQ201" s="49"/>
      <c r="XR201" s="49"/>
      <c r="XS201" s="49"/>
      <c r="XT201" s="49"/>
      <c r="XU201" s="49"/>
      <c r="XV201" s="49"/>
      <c r="XW201" s="49"/>
      <c r="XX201" s="49"/>
      <c r="XY201" s="49"/>
      <c r="XZ201" s="49"/>
      <c r="YA201" s="49"/>
      <c r="YB201" s="49"/>
      <c r="YC201" s="49"/>
      <c r="YD201" s="49"/>
      <c r="YE201" s="49"/>
      <c r="YF201" s="49"/>
      <c r="YG201" s="49"/>
      <c r="YH201" s="49"/>
      <c r="YI201" s="49"/>
      <c r="YJ201" s="49"/>
      <c r="YK201" s="49"/>
      <c r="YL201" s="49"/>
      <c r="YM201" s="49"/>
      <c r="YN201" s="49"/>
      <c r="YO201" s="49"/>
      <c r="YP201" s="49"/>
      <c r="YQ201" s="49"/>
      <c r="YR201" s="49"/>
      <c r="YS201" s="49"/>
      <c r="YT201" s="49"/>
      <c r="YU201" s="49"/>
      <c r="YV201" s="49"/>
      <c r="YW201" s="49"/>
      <c r="YX201" s="49"/>
      <c r="YY201" s="49"/>
      <c r="YZ201" s="49"/>
      <c r="ZA201" s="49"/>
      <c r="ZB201" s="49"/>
      <c r="ZC201" s="49"/>
      <c r="ZD201" s="49"/>
      <c r="ZE201" s="49"/>
      <c r="ZF201" s="49"/>
      <c r="ZG201" s="49"/>
      <c r="ZH201" s="49"/>
      <c r="ZI201" s="49"/>
      <c r="ZJ201" s="49"/>
      <c r="ZK201" s="49"/>
      <c r="ZL201" s="49"/>
      <c r="ZM201" s="49"/>
      <c r="ZN201" s="49"/>
      <c r="ZO201" s="49"/>
      <c r="ZP201" s="49"/>
      <c r="ZQ201" s="49"/>
      <c r="ZR201" s="49"/>
      <c r="ZS201" s="49"/>
      <c r="ZT201" s="49"/>
      <c r="ZU201" s="49"/>
      <c r="ZV201" s="49"/>
      <c r="ZW201" s="49"/>
      <c r="ZX201" s="49"/>
      <c r="ZY201" s="49"/>
      <c r="ZZ201" s="49"/>
      <c r="AAA201" s="49"/>
      <c r="AAB201" s="49"/>
      <c r="AAC201" s="49"/>
      <c r="AAD201" s="49"/>
      <c r="AAE201" s="49"/>
      <c r="AAF201" s="49"/>
      <c r="AAG201" s="49"/>
      <c r="AAH201" s="49"/>
      <c r="AAI201" s="49"/>
      <c r="AAJ201" s="49"/>
      <c r="AAK201" s="49"/>
      <c r="AAL201" s="49"/>
      <c r="AAM201" s="49"/>
      <c r="AAN201" s="49"/>
      <c r="AAO201" s="49"/>
      <c r="AAP201" s="49"/>
      <c r="AAQ201" s="49"/>
      <c r="AAR201" s="49"/>
      <c r="AAS201" s="49"/>
      <c r="AAT201" s="49"/>
      <c r="AAU201" s="49"/>
      <c r="AAV201" s="49"/>
      <c r="AAW201" s="49"/>
      <c r="AAX201" s="49"/>
      <c r="AAY201" s="49"/>
      <c r="AAZ201" s="49"/>
      <c r="ABA201" s="49"/>
      <c r="ABB201" s="49"/>
      <c r="ABC201" s="49"/>
      <c r="ABD201" s="49"/>
      <c r="ABE201" s="49"/>
      <c r="ABF201" s="49"/>
      <c r="ABG201" s="49"/>
      <c r="ABH201" s="49"/>
      <c r="ABI201" s="49"/>
      <c r="ABJ201" s="49"/>
      <c r="ABK201" s="49"/>
      <c r="ABL201" s="49"/>
      <c r="ABM201" s="49"/>
      <c r="ABN201" s="49"/>
      <c r="ABO201" s="49"/>
      <c r="ABP201" s="49"/>
      <c r="ABQ201" s="49"/>
      <c r="ABR201" s="49"/>
      <c r="ABS201" s="49"/>
      <c r="ABT201" s="49"/>
      <c r="ABU201" s="49"/>
      <c r="ABV201" s="49"/>
      <c r="ABW201" s="49"/>
      <c r="ABX201" s="49"/>
      <c r="ABY201" s="49"/>
      <c r="ABZ201" s="49"/>
      <c r="ACA201" s="49"/>
      <c r="ACB201" s="49"/>
      <c r="ACC201" s="49"/>
      <c r="ACD201" s="49"/>
      <c r="ACE201" s="49"/>
      <c r="ACF201" s="49"/>
      <c r="ACG201" s="49"/>
      <c r="ACH201" s="49"/>
      <c r="ACI201" s="49"/>
      <c r="ACJ201" s="49"/>
      <c r="ACK201" s="49"/>
      <c r="ACL201" s="49"/>
      <c r="ACM201" s="49"/>
      <c r="ACN201" s="49"/>
      <c r="ACO201" s="49"/>
      <c r="ACP201" s="49"/>
      <c r="ACQ201" s="49"/>
      <c r="ACR201" s="49"/>
      <c r="ACS201" s="49"/>
      <c r="ACT201" s="49"/>
      <c r="ACU201" s="49"/>
      <c r="ACV201" s="49"/>
      <c r="ACW201" s="49"/>
      <c r="ACX201" s="49"/>
      <c r="ACY201" s="49"/>
      <c r="ACZ201" s="49"/>
      <c r="ADA201" s="49"/>
      <c r="ADB201" s="49"/>
      <c r="ADC201" s="49"/>
      <c r="ADD201" s="49"/>
      <c r="ADE201" s="49"/>
      <c r="ADF201" s="49"/>
      <c r="ADG201" s="49"/>
      <c r="ADH201" s="49"/>
      <c r="ADI201" s="49"/>
      <c r="ADJ201" s="49"/>
      <c r="ADK201" s="49"/>
      <c r="ADL201" s="49"/>
      <c r="ADM201" s="49"/>
      <c r="ADN201" s="49"/>
      <c r="ADO201" s="49"/>
      <c r="ADP201" s="49"/>
      <c r="ADQ201" s="49"/>
      <c r="ADR201" s="49"/>
      <c r="ADS201" s="49"/>
      <c r="ADT201" s="49"/>
      <c r="ADU201" s="49"/>
      <c r="ADV201" s="49"/>
      <c r="ADW201" s="49"/>
      <c r="ADX201" s="49"/>
      <c r="ADY201" s="49"/>
      <c r="ADZ201" s="49"/>
      <c r="AEA201" s="49"/>
      <c r="AEB201" s="49"/>
      <c r="AEC201" s="49"/>
      <c r="AED201" s="49"/>
      <c r="AEE201" s="49"/>
      <c r="AEF201" s="49"/>
      <c r="AEG201" s="49"/>
      <c r="AEH201" s="49"/>
      <c r="AEI201" s="49"/>
      <c r="AEJ201" s="49"/>
      <c r="AEK201" s="49"/>
      <c r="AEL201" s="49"/>
      <c r="AEM201" s="49"/>
      <c r="AEN201" s="49"/>
      <c r="AEO201" s="49"/>
      <c r="AEP201" s="49"/>
      <c r="AEQ201" s="49"/>
      <c r="AER201" s="49"/>
      <c r="AES201" s="49"/>
      <c r="AET201" s="49"/>
      <c r="AEU201" s="49"/>
      <c r="AEV201" s="49"/>
      <c r="AEW201" s="49"/>
      <c r="AEX201" s="49"/>
      <c r="AEY201" s="49"/>
      <c r="AEZ201" s="49"/>
      <c r="AFA201" s="49"/>
      <c r="AFB201" s="49"/>
      <c r="AFC201" s="49"/>
      <c r="AFD201" s="49"/>
      <c r="AFE201" s="49"/>
      <c r="AFF201" s="49"/>
      <c r="AFG201" s="49"/>
      <c r="AFH201" s="49"/>
      <c r="AFI201" s="49"/>
      <c r="AFJ201" s="49"/>
      <c r="AFK201" s="49"/>
      <c r="AFL201" s="49"/>
      <c r="AFM201" s="49"/>
      <c r="AFN201" s="49"/>
      <c r="AFO201" s="49"/>
      <c r="AFP201" s="49"/>
      <c r="AFQ201" s="49"/>
      <c r="AFR201" s="49"/>
      <c r="AFS201" s="49"/>
      <c r="AFT201" s="49"/>
      <c r="AFU201" s="49"/>
      <c r="AFV201" s="49"/>
      <c r="AFW201" s="49"/>
      <c r="AFX201" s="49"/>
      <c r="AFY201" s="49"/>
      <c r="AFZ201" s="49"/>
      <c r="AGA201" s="49"/>
      <c r="AGB201" s="49"/>
      <c r="AGC201" s="49"/>
      <c r="AGD201" s="49"/>
      <c r="AGE201" s="49"/>
      <c r="AGF201" s="49"/>
      <c r="AGG201" s="49"/>
      <c r="AGH201" s="49"/>
      <c r="AGI201" s="49"/>
      <c r="AGJ201" s="49"/>
      <c r="AGK201" s="49"/>
      <c r="AGL201" s="49"/>
      <c r="AGM201" s="49"/>
      <c r="AGN201" s="49"/>
      <c r="AGO201" s="49"/>
      <c r="AGP201" s="49"/>
      <c r="AGQ201" s="49"/>
      <c r="AGR201" s="49"/>
      <c r="AGS201" s="49"/>
      <c r="AGT201" s="49"/>
      <c r="AGU201" s="49"/>
      <c r="AGV201" s="49"/>
      <c r="AGW201" s="49"/>
      <c r="AGX201" s="49"/>
      <c r="AGY201" s="49"/>
      <c r="AGZ201" s="49"/>
      <c r="AHA201" s="49"/>
      <c r="AHB201" s="49"/>
      <c r="AHC201" s="49"/>
      <c r="AHD201" s="49"/>
      <c r="AHE201" s="49"/>
      <c r="AHF201" s="49"/>
      <c r="AHG201" s="49"/>
      <c r="AHH201" s="49"/>
      <c r="AHI201" s="49"/>
      <c r="AHJ201" s="49"/>
      <c r="AHK201" s="49"/>
      <c r="AHL201" s="49"/>
      <c r="AHM201" s="49"/>
      <c r="AHN201" s="49"/>
      <c r="AHO201" s="49"/>
      <c r="AHP201" s="49"/>
      <c r="AHQ201" s="49"/>
      <c r="AHR201" s="49"/>
      <c r="AHS201" s="49"/>
      <c r="AHT201" s="49"/>
      <c r="AHU201" s="49"/>
      <c r="AHV201" s="49"/>
      <c r="AHW201" s="49"/>
      <c r="AHX201" s="49"/>
      <c r="AHY201" s="49"/>
      <c r="AHZ201" s="49"/>
      <c r="AIA201" s="49"/>
      <c r="AIB201" s="49"/>
      <c r="AIC201" s="49"/>
      <c r="AID201" s="49"/>
      <c r="AIE201" s="49"/>
      <c r="AIF201" s="49"/>
      <c r="AIG201" s="49"/>
      <c r="AIH201" s="49"/>
      <c r="AII201" s="49"/>
      <c r="AIJ201" s="49"/>
      <c r="AIK201" s="49"/>
      <c r="AIL201" s="49"/>
      <c r="AIM201" s="49"/>
      <c r="AIN201" s="49"/>
      <c r="AIO201" s="49"/>
      <c r="AIP201" s="49"/>
      <c r="AIQ201" s="49"/>
      <c r="AIR201" s="49"/>
      <c r="AIS201" s="49"/>
      <c r="AIT201" s="49"/>
      <c r="AIU201" s="49"/>
      <c r="AIV201" s="49"/>
      <c r="AIW201" s="49"/>
      <c r="AIX201" s="49"/>
      <c r="AIY201" s="49"/>
      <c r="AIZ201" s="49"/>
      <c r="AJA201" s="49"/>
      <c r="AJB201" s="49"/>
      <c r="AJC201" s="49"/>
      <c r="AJD201" s="49"/>
      <c r="AJE201" s="49"/>
      <c r="AJF201" s="49"/>
      <c r="AJG201" s="49"/>
      <c r="AJH201" s="49"/>
      <c r="AJI201" s="49"/>
      <c r="AJJ201" s="49"/>
      <c r="AJK201" s="49"/>
      <c r="AJL201" s="49"/>
      <c r="AJM201" s="49"/>
      <c r="AJN201" s="49"/>
      <c r="AJO201" s="49"/>
      <c r="AJP201" s="49"/>
      <c r="AJQ201" s="49"/>
      <c r="AJR201" s="49"/>
      <c r="AJS201" s="49"/>
      <c r="AJT201" s="49"/>
      <c r="AJU201" s="49"/>
      <c r="AJV201" s="49"/>
      <c r="AJW201" s="49"/>
      <c r="AJX201" s="49"/>
      <c r="AJY201" s="49"/>
      <c r="AJZ201" s="49"/>
      <c r="AKA201" s="49"/>
      <c r="AKB201" s="49"/>
      <c r="AKC201" s="49"/>
      <c r="AKD201" s="49"/>
      <c r="AKE201" s="49"/>
      <c r="AKF201" s="49"/>
      <c r="AKG201" s="49"/>
      <c r="AKH201" s="49"/>
      <c r="AKI201" s="49"/>
      <c r="AKJ201" s="49"/>
      <c r="AKK201" s="49"/>
      <c r="AKL201" s="49"/>
      <c r="AKM201" s="49"/>
      <c r="AKN201" s="49"/>
      <c r="AKO201" s="49"/>
      <c r="AKP201" s="49"/>
      <c r="AKQ201" s="49"/>
      <c r="AKR201" s="49"/>
      <c r="AKS201" s="49"/>
      <c r="AKT201" s="49"/>
      <c r="AKU201" s="49"/>
      <c r="AKV201" s="49"/>
      <c r="AKW201" s="49"/>
      <c r="AKX201" s="49"/>
      <c r="AKY201" s="49"/>
      <c r="AKZ201" s="49"/>
      <c r="ALA201" s="49"/>
      <c r="ALB201" s="49"/>
      <c r="ALC201" s="49"/>
      <c r="ALD201" s="49"/>
      <c r="ALE201" s="49"/>
      <c r="ALF201" s="49"/>
      <c r="ALG201" s="49"/>
      <c r="ALH201" s="49"/>
      <c r="ALI201" s="49"/>
      <c r="ALJ201" s="49"/>
      <c r="ALK201" s="49"/>
      <c r="ALL201" s="49"/>
      <c r="ALM201" s="49"/>
      <c r="ALN201" s="49"/>
      <c r="ALO201" s="49"/>
      <c r="ALP201" s="49"/>
      <c r="ALQ201" s="49"/>
      <c r="ALR201" s="49"/>
      <c r="ALS201" s="49"/>
      <c r="ALT201" s="49"/>
      <c r="ALU201" s="49"/>
      <c r="ALV201" s="49"/>
      <c r="ALW201" s="49"/>
      <c r="ALX201" s="49"/>
      <c r="ALY201" s="49"/>
      <c r="ALZ201" s="49"/>
      <c r="AMA201" s="49"/>
      <c r="AMB201" s="49"/>
      <c r="AMC201" s="49"/>
      <c r="AMD201" s="49"/>
      <c r="AME201" s="49"/>
      <c r="AMF201" s="49"/>
      <c r="AMG201" s="49"/>
      <c r="AMH201" s="49"/>
      <c r="AMI201" s="49"/>
      <c r="AMJ201" s="49"/>
      <c r="AMK201" s="49"/>
      <c r="AML201" s="49"/>
      <c r="AMM201" s="49"/>
    </row>
    <row r="202" spans="1:1027" s="51" customFormat="1" ht="15">
      <c r="A202" s="349"/>
      <c r="B202" s="414"/>
      <c r="C202" s="321" t="s">
        <v>371</v>
      </c>
      <c r="D202" s="152" t="s">
        <v>12</v>
      </c>
      <c r="E202" s="37" t="s">
        <v>13</v>
      </c>
      <c r="F202" s="38" t="s">
        <v>325</v>
      </c>
      <c r="G202" s="21" t="s">
        <v>335</v>
      </c>
      <c r="H202" s="257" t="s">
        <v>336</v>
      </c>
      <c r="I202" s="33" t="s">
        <v>216</v>
      </c>
      <c r="J202" s="34" t="s">
        <v>40</v>
      </c>
      <c r="K202" s="35" t="s">
        <v>73</v>
      </c>
      <c r="L202" s="34" t="s">
        <v>159</v>
      </c>
      <c r="M202" s="174"/>
      <c r="N202" s="223"/>
      <c r="O202" s="189">
        <v>6.631277788478247</v>
      </c>
      <c r="P202" s="75">
        <v>6.7170789789262368</v>
      </c>
      <c r="Q202" s="75">
        <v>6.6668338478720273</v>
      </c>
      <c r="R202" s="75">
        <v>7.2549825702198474</v>
      </c>
      <c r="S202" s="75">
        <v>6.9194591622096846</v>
      </c>
      <c r="T202" s="75">
        <v>6.8305121801004152</v>
      </c>
      <c r="U202" s="75">
        <v>7.1721454928437023</v>
      </c>
      <c r="V202" s="75">
        <v>6.7098579044575706</v>
      </c>
      <c r="W202" s="77">
        <v>5.6373958193823661</v>
      </c>
      <c r="X202" s="77">
        <v>5.6129643874262607</v>
      </c>
      <c r="Y202" s="77">
        <v>4.9997836616266564</v>
      </c>
      <c r="Z202" s="77">
        <v>6.0168335264659287</v>
      </c>
      <c r="AA202" s="75">
        <v>5.6845619474546991</v>
      </c>
      <c r="AB202" s="75">
        <v>4.9783692147146281</v>
      </c>
      <c r="AC202" s="75">
        <v>4.7920700751095886</v>
      </c>
      <c r="AD202" s="75">
        <v>4.3659869688342168</v>
      </c>
      <c r="AE202" s="75">
        <v>4.4866330257307263</v>
      </c>
      <c r="AF202" s="75">
        <v>3.9848015334861508</v>
      </c>
      <c r="AG202" s="75">
        <v>3.4705108505673001</v>
      </c>
      <c r="AH202" s="75">
        <v>3.1040296068685871</v>
      </c>
      <c r="AI202" s="75">
        <v>2.8114488543278355</v>
      </c>
      <c r="AJ202" s="75">
        <v>3.5869905157088633</v>
      </c>
      <c r="AK202" s="75">
        <v>3.1265477807231314</v>
      </c>
      <c r="AL202" s="75">
        <v>2.816833006958197</v>
      </c>
      <c r="AM202" s="75">
        <v>2.7058174704301106</v>
      </c>
      <c r="AN202" s="75">
        <v>2.7027019604778202</v>
      </c>
      <c r="AO202" s="75">
        <v>2.6622648441916641</v>
      </c>
      <c r="AP202" s="75">
        <v>2.421192960415032</v>
      </c>
      <c r="AQ202" s="202"/>
      <c r="AR202" s="75"/>
      <c r="AS202" s="75"/>
      <c r="AT202" s="75"/>
      <c r="AU202" s="75"/>
      <c r="AV202" s="75"/>
      <c r="AW202" s="75"/>
      <c r="AX202" s="75"/>
      <c r="AY202" s="75"/>
      <c r="AZ202" s="75"/>
      <c r="BA202" s="75"/>
      <c r="BB202" s="34"/>
      <c r="BC202" s="34"/>
      <c r="BD202" s="34"/>
      <c r="BE202" s="34"/>
      <c r="BF202" s="34"/>
      <c r="BG202" s="34"/>
      <c r="BH202" s="34"/>
      <c r="BI202" s="34"/>
      <c r="BJ202" s="34"/>
      <c r="BK202" s="34"/>
      <c r="BL202" s="34"/>
      <c r="BM202" s="34"/>
      <c r="BN202" s="34"/>
      <c r="BO202" s="34"/>
      <c r="BP202" s="34"/>
      <c r="BQ202" s="34"/>
      <c r="BR202" s="34"/>
      <c r="BS202" s="34"/>
      <c r="BT202" s="34"/>
      <c r="BU202" s="34"/>
      <c r="BV202" s="34"/>
      <c r="BW202" s="34"/>
      <c r="BX202" s="157"/>
      <c r="BY202" s="157"/>
      <c r="BZ202" s="157"/>
      <c r="CA202" s="157"/>
      <c r="CB202" s="157"/>
      <c r="CC202" s="157"/>
      <c r="CD202" s="157"/>
      <c r="CE202" s="121"/>
      <c r="CF202" s="121"/>
      <c r="CG202" s="121"/>
      <c r="CH202" s="121"/>
      <c r="CI202" s="121"/>
      <c r="CJ202" s="121"/>
      <c r="CK202" s="121"/>
      <c r="CL202" s="121"/>
      <c r="CM202" s="121"/>
      <c r="CN202" s="121"/>
      <c r="CO202" s="121"/>
      <c r="CP202" s="121"/>
      <c r="CQ202" s="121"/>
      <c r="CR202" s="121"/>
      <c r="CS202" s="121"/>
      <c r="CT202" s="121"/>
      <c r="CU202" s="121"/>
      <c r="CV202" s="121"/>
      <c r="CW202" s="121"/>
      <c r="CX202" s="121"/>
      <c r="CY202" s="121"/>
      <c r="CZ202" s="121"/>
      <c r="DA202" s="121"/>
      <c r="DB202" s="121"/>
      <c r="DC202" s="121"/>
      <c r="DD202" s="121"/>
      <c r="DE202" s="121"/>
      <c r="DF202" s="121"/>
      <c r="DG202" s="121"/>
      <c r="DH202" s="121"/>
      <c r="DI202" s="121"/>
      <c r="DJ202" s="121"/>
      <c r="DK202" s="121"/>
      <c r="DL202" s="121"/>
      <c r="DM202" s="121"/>
      <c r="DN202" s="121"/>
      <c r="DO202" s="121"/>
      <c r="DP202" s="121"/>
      <c r="DQ202" s="121"/>
      <c r="DR202" s="121"/>
      <c r="DS202" s="121"/>
      <c r="DT202" s="121"/>
      <c r="DU202" s="121"/>
      <c r="DV202" s="121"/>
      <c r="DW202" s="121"/>
      <c r="DX202" s="121"/>
      <c r="DY202" s="121"/>
      <c r="DZ202" s="121"/>
      <c r="EA202" s="121"/>
      <c r="EB202" s="121"/>
      <c r="EC202" s="121"/>
      <c r="ED202" s="121"/>
      <c r="EE202" s="121"/>
      <c r="EF202" s="121"/>
      <c r="EG202" s="121"/>
      <c r="EH202" s="121"/>
      <c r="EI202" s="121"/>
      <c r="EJ202" s="121"/>
      <c r="EK202" s="121"/>
      <c r="EL202" s="121"/>
      <c r="EM202" s="121"/>
      <c r="EN202" s="121"/>
      <c r="EO202" s="121"/>
      <c r="EP202" s="121"/>
      <c r="EQ202" s="121"/>
      <c r="ER202" s="121"/>
      <c r="ES202" s="121"/>
      <c r="ET202" s="121"/>
      <c r="EU202" s="121"/>
      <c r="EV202" s="121"/>
      <c r="EW202" s="121"/>
      <c r="EX202" s="121"/>
      <c r="EY202" s="121"/>
      <c r="EZ202" s="121"/>
      <c r="FA202" s="121"/>
      <c r="FB202" s="121"/>
      <c r="FC202" s="121"/>
      <c r="FD202" s="121"/>
      <c r="FE202" s="121"/>
      <c r="FF202" s="121"/>
      <c r="FG202" s="121"/>
      <c r="FH202" s="121"/>
      <c r="FI202" s="121"/>
      <c r="FJ202" s="121"/>
      <c r="FK202" s="121"/>
      <c r="FL202" s="121"/>
      <c r="FM202" s="121"/>
      <c r="FN202" s="121"/>
      <c r="FO202" s="121"/>
      <c r="FP202" s="121"/>
      <c r="FQ202" s="121"/>
      <c r="FR202" s="121"/>
      <c r="FS202" s="121"/>
      <c r="FT202" s="121"/>
      <c r="FU202" s="121"/>
      <c r="FV202" s="121"/>
      <c r="FW202" s="121"/>
      <c r="FX202" s="121"/>
      <c r="FY202" s="121"/>
      <c r="FZ202" s="121"/>
      <c r="GA202" s="121"/>
      <c r="GB202" s="121"/>
      <c r="GC202" s="121"/>
      <c r="GD202" s="121"/>
      <c r="GE202" s="121"/>
      <c r="GF202" s="121"/>
      <c r="GG202" s="121"/>
      <c r="GH202" s="121"/>
      <c r="GI202" s="121"/>
      <c r="GJ202" s="121"/>
      <c r="GK202" s="121"/>
      <c r="GL202" s="121"/>
      <c r="GM202" s="121"/>
      <c r="GN202" s="121"/>
      <c r="GO202" s="121"/>
      <c r="GP202" s="121"/>
      <c r="GQ202" s="121"/>
      <c r="GR202" s="121"/>
      <c r="GS202" s="121"/>
      <c r="GT202" s="121"/>
      <c r="GU202" s="121"/>
      <c r="GV202" s="121"/>
      <c r="GW202" s="121"/>
      <c r="GX202" s="121"/>
      <c r="GY202" s="121"/>
      <c r="GZ202" s="121"/>
      <c r="HA202" s="121"/>
      <c r="HB202" s="121"/>
      <c r="HC202" s="121"/>
      <c r="HD202" s="121"/>
      <c r="HE202" s="121"/>
      <c r="HF202" s="121"/>
      <c r="HG202" s="121"/>
      <c r="HH202" s="121"/>
      <c r="HI202" s="121"/>
      <c r="HJ202" s="121"/>
      <c r="HK202" s="121"/>
      <c r="HL202" s="121"/>
      <c r="HM202" s="121"/>
      <c r="HN202" s="121"/>
      <c r="HO202" s="121"/>
      <c r="HP202" s="121"/>
      <c r="HQ202" s="121"/>
      <c r="HR202" s="121"/>
      <c r="HS202" s="121"/>
      <c r="HT202" s="121"/>
      <c r="HU202" s="121"/>
      <c r="HV202" s="121"/>
      <c r="HW202" s="121"/>
      <c r="HX202" s="121"/>
      <c r="HY202" s="121"/>
      <c r="HZ202" s="121"/>
      <c r="IA202" s="121"/>
      <c r="IB202" s="121"/>
      <c r="IC202" s="121"/>
      <c r="ID202" s="121"/>
      <c r="IE202" s="121"/>
      <c r="IF202" s="121"/>
      <c r="IG202" s="121"/>
      <c r="IH202" s="121"/>
      <c r="II202" s="121"/>
      <c r="IJ202" s="121"/>
      <c r="IK202" s="121"/>
      <c r="IL202" s="121"/>
      <c r="IM202" s="121"/>
      <c r="IN202" s="121"/>
      <c r="IO202" s="121"/>
      <c r="IP202" s="121"/>
      <c r="IQ202" s="121"/>
      <c r="IR202" s="121"/>
      <c r="IS202" s="121"/>
      <c r="IT202" s="121"/>
      <c r="IU202" s="121"/>
      <c r="IV202" s="121"/>
      <c r="IW202" s="121"/>
      <c r="IX202" s="121"/>
      <c r="IY202" s="121"/>
      <c r="IZ202" s="121"/>
      <c r="JA202" s="121"/>
      <c r="JB202" s="121"/>
      <c r="JC202" s="121"/>
      <c r="JD202" s="121"/>
      <c r="JE202" s="121"/>
      <c r="JF202" s="121"/>
      <c r="JG202" s="121"/>
      <c r="JH202" s="121"/>
      <c r="JI202" s="121"/>
      <c r="JJ202" s="121"/>
      <c r="JK202" s="121"/>
      <c r="JL202" s="121"/>
      <c r="JM202" s="121"/>
      <c r="JN202" s="121"/>
      <c r="JO202" s="121"/>
      <c r="JP202" s="121"/>
      <c r="JQ202" s="121"/>
      <c r="JR202" s="121"/>
      <c r="JS202" s="121"/>
      <c r="JT202" s="121"/>
      <c r="JU202" s="121"/>
      <c r="JV202" s="121"/>
      <c r="JW202" s="121"/>
      <c r="JX202" s="121"/>
      <c r="JY202" s="121"/>
      <c r="JZ202" s="121"/>
      <c r="KA202" s="121"/>
      <c r="KB202" s="121"/>
      <c r="KC202" s="121"/>
      <c r="KD202" s="121"/>
      <c r="KE202" s="121"/>
      <c r="KF202" s="121"/>
      <c r="KG202" s="121"/>
      <c r="KH202" s="121"/>
      <c r="KI202" s="121"/>
      <c r="KJ202" s="121"/>
      <c r="KK202" s="121"/>
      <c r="KL202" s="121"/>
      <c r="KM202" s="121"/>
      <c r="KN202" s="121"/>
      <c r="KO202" s="121"/>
      <c r="KP202" s="121"/>
      <c r="KQ202" s="121"/>
      <c r="KR202" s="121"/>
      <c r="KS202" s="121"/>
      <c r="KT202" s="121"/>
      <c r="KU202" s="121"/>
      <c r="KV202" s="121"/>
      <c r="KW202" s="121"/>
      <c r="KX202" s="121"/>
      <c r="KY202" s="121"/>
      <c r="KZ202" s="121"/>
      <c r="LA202" s="121"/>
      <c r="LB202" s="121"/>
      <c r="LC202" s="121"/>
      <c r="LD202" s="121"/>
      <c r="LE202" s="121"/>
      <c r="LF202" s="121"/>
      <c r="LG202" s="121"/>
      <c r="LH202" s="121"/>
      <c r="LI202" s="121"/>
      <c r="LJ202" s="121"/>
      <c r="LK202" s="121"/>
      <c r="LL202" s="121"/>
      <c r="LM202" s="121"/>
      <c r="LN202" s="121"/>
      <c r="LO202" s="121"/>
      <c r="LP202" s="121"/>
      <c r="LQ202" s="121"/>
      <c r="LR202" s="121"/>
      <c r="LS202" s="121"/>
      <c r="LT202" s="121"/>
      <c r="LU202" s="121"/>
      <c r="LV202" s="36"/>
      <c r="LW202" s="36"/>
      <c r="LX202" s="36"/>
      <c r="LY202" s="36"/>
      <c r="LZ202" s="36"/>
      <c r="MA202" s="36"/>
      <c r="MB202" s="36"/>
      <c r="MC202" s="36"/>
      <c r="MD202" s="36"/>
      <c r="ME202" s="36"/>
      <c r="MF202" s="36"/>
      <c r="MG202" s="36"/>
      <c r="MH202" s="36"/>
      <c r="MI202" s="36"/>
      <c r="MJ202" s="36"/>
      <c r="MK202" s="36"/>
      <c r="ML202" s="36"/>
      <c r="MM202" s="36"/>
      <c r="MN202" s="36"/>
      <c r="MO202" s="36"/>
      <c r="MP202" s="36"/>
      <c r="MQ202" s="36"/>
      <c r="MR202" s="36"/>
      <c r="MS202" s="36"/>
      <c r="MT202" s="36"/>
      <c r="MU202" s="36"/>
      <c r="MV202" s="36"/>
      <c r="MW202" s="36"/>
      <c r="MX202" s="36"/>
      <c r="MY202" s="36"/>
      <c r="MZ202" s="36"/>
      <c r="NA202" s="36"/>
      <c r="NB202" s="36"/>
      <c r="NC202" s="36"/>
      <c r="ND202" s="36"/>
      <c r="NE202" s="36"/>
      <c r="NF202" s="36"/>
      <c r="NG202" s="36"/>
      <c r="NH202" s="36"/>
      <c r="NI202" s="36"/>
      <c r="NJ202" s="36"/>
      <c r="NK202" s="36"/>
      <c r="NL202" s="36"/>
      <c r="NM202" s="36"/>
      <c r="NN202" s="36"/>
      <c r="NO202" s="36"/>
      <c r="NP202" s="36"/>
      <c r="NQ202" s="36"/>
      <c r="NR202" s="36"/>
      <c r="NS202" s="36"/>
      <c r="NT202" s="36"/>
      <c r="NU202" s="36"/>
      <c r="NV202" s="36"/>
      <c r="NW202" s="36"/>
      <c r="NX202" s="36"/>
      <c r="NY202" s="36"/>
      <c r="NZ202" s="36"/>
      <c r="OA202" s="36"/>
      <c r="OB202" s="36"/>
      <c r="OC202" s="36"/>
      <c r="OD202" s="36"/>
      <c r="OE202" s="36"/>
      <c r="OF202" s="36"/>
      <c r="OG202" s="36"/>
      <c r="OH202" s="36"/>
      <c r="OI202" s="36"/>
      <c r="OJ202" s="36"/>
      <c r="OK202" s="36"/>
      <c r="OL202" s="36"/>
      <c r="OM202" s="36"/>
      <c r="ON202" s="36"/>
      <c r="OO202" s="36"/>
      <c r="OP202" s="36"/>
      <c r="OQ202" s="36"/>
      <c r="OR202" s="36"/>
      <c r="OS202" s="36"/>
      <c r="OT202" s="36"/>
      <c r="OU202" s="36"/>
      <c r="OV202" s="36"/>
      <c r="OW202" s="36"/>
      <c r="OX202" s="36"/>
      <c r="OY202" s="36"/>
      <c r="OZ202" s="36"/>
      <c r="PA202" s="36"/>
      <c r="PB202" s="36"/>
      <c r="PC202" s="36"/>
      <c r="PD202" s="36"/>
      <c r="PE202" s="36"/>
      <c r="PF202" s="36"/>
      <c r="PG202" s="36"/>
      <c r="PH202" s="36"/>
      <c r="PI202" s="36"/>
      <c r="PJ202" s="36"/>
      <c r="PK202" s="36"/>
      <c r="PL202" s="36"/>
      <c r="PM202" s="36"/>
      <c r="PN202" s="36"/>
      <c r="PO202" s="36"/>
      <c r="PP202" s="36"/>
      <c r="PQ202" s="36"/>
      <c r="PR202" s="36"/>
      <c r="PS202" s="36"/>
      <c r="PT202" s="36"/>
      <c r="PU202" s="36"/>
      <c r="PV202" s="36"/>
      <c r="PW202" s="36"/>
      <c r="PX202" s="36"/>
      <c r="PY202" s="36"/>
      <c r="PZ202" s="36"/>
      <c r="QA202" s="36"/>
      <c r="QB202" s="36"/>
      <c r="QC202" s="36"/>
      <c r="QD202" s="36"/>
      <c r="QE202" s="36"/>
      <c r="QF202" s="36"/>
      <c r="QG202" s="36"/>
      <c r="QH202" s="36"/>
      <c r="QI202" s="36"/>
      <c r="QJ202" s="36"/>
      <c r="QK202" s="36"/>
      <c r="QL202" s="36"/>
      <c r="QM202" s="36"/>
      <c r="QN202" s="36"/>
      <c r="QO202" s="36"/>
      <c r="QP202" s="36"/>
      <c r="QQ202" s="36"/>
      <c r="QR202" s="36"/>
      <c r="QS202" s="36"/>
      <c r="QT202" s="36"/>
      <c r="QU202" s="36"/>
      <c r="QV202" s="36"/>
      <c r="QW202" s="36"/>
      <c r="QX202" s="36"/>
      <c r="QY202" s="36"/>
      <c r="QZ202" s="36"/>
      <c r="RA202" s="36"/>
      <c r="RB202" s="36"/>
      <c r="RC202" s="36"/>
      <c r="RD202" s="36"/>
      <c r="RE202" s="36"/>
      <c r="RF202" s="36"/>
      <c r="RG202" s="36"/>
      <c r="RH202" s="36"/>
      <c r="RI202" s="36"/>
      <c r="RJ202" s="36"/>
      <c r="RK202" s="36"/>
      <c r="RL202" s="36"/>
      <c r="RM202" s="36"/>
      <c r="RN202" s="36"/>
      <c r="RO202" s="36"/>
      <c r="RP202" s="36"/>
      <c r="RQ202" s="36"/>
      <c r="RR202" s="36"/>
      <c r="RS202" s="36"/>
      <c r="RT202" s="36"/>
      <c r="RU202" s="36"/>
      <c r="RV202" s="36"/>
      <c r="RW202" s="36"/>
      <c r="RX202" s="36"/>
      <c r="RY202" s="36"/>
      <c r="RZ202" s="36"/>
      <c r="SA202" s="36"/>
      <c r="SB202" s="36"/>
      <c r="SC202" s="36"/>
      <c r="SD202" s="36"/>
      <c r="SE202" s="36"/>
      <c r="SF202" s="36"/>
      <c r="SG202" s="36"/>
      <c r="SH202" s="36"/>
      <c r="SI202" s="36"/>
      <c r="SJ202" s="36"/>
      <c r="SK202" s="36"/>
      <c r="SL202" s="36"/>
      <c r="SM202" s="36"/>
      <c r="SN202" s="36"/>
      <c r="SO202" s="36"/>
      <c r="SP202" s="36"/>
      <c r="SQ202" s="36"/>
      <c r="SR202" s="36"/>
      <c r="SS202" s="36"/>
      <c r="ST202" s="36"/>
      <c r="SU202" s="36"/>
      <c r="SV202" s="36"/>
      <c r="SW202" s="36"/>
      <c r="SX202" s="36"/>
      <c r="SY202" s="36"/>
      <c r="SZ202" s="36"/>
      <c r="TA202" s="36"/>
      <c r="TB202" s="36"/>
      <c r="TC202" s="36"/>
      <c r="TD202" s="36"/>
      <c r="TE202" s="36"/>
      <c r="TF202" s="36"/>
      <c r="TG202" s="36"/>
      <c r="TH202" s="36"/>
      <c r="TI202" s="36"/>
      <c r="TJ202" s="36"/>
      <c r="TK202" s="36"/>
      <c r="TL202" s="36"/>
      <c r="TM202" s="36"/>
      <c r="TN202" s="36"/>
      <c r="TO202" s="36"/>
      <c r="TP202" s="36"/>
      <c r="TQ202" s="36"/>
      <c r="TR202" s="36"/>
      <c r="TS202" s="36"/>
      <c r="TT202" s="36"/>
      <c r="TU202" s="36"/>
      <c r="TV202" s="36"/>
      <c r="TW202" s="36"/>
      <c r="TX202" s="36"/>
      <c r="TY202" s="36"/>
      <c r="TZ202" s="36"/>
      <c r="UA202" s="36"/>
      <c r="UB202" s="36"/>
      <c r="UC202" s="36"/>
      <c r="UD202" s="36"/>
      <c r="UE202" s="36"/>
      <c r="UF202" s="36"/>
      <c r="UG202" s="36"/>
      <c r="UH202" s="36"/>
      <c r="UI202" s="36"/>
      <c r="UJ202" s="36"/>
      <c r="UK202" s="36"/>
      <c r="UL202" s="36"/>
      <c r="UM202" s="36"/>
      <c r="UN202" s="36"/>
      <c r="UO202" s="36"/>
      <c r="UP202" s="36"/>
      <c r="UQ202" s="36"/>
      <c r="UR202" s="36"/>
      <c r="US202" s="36"/>
      <c r="UT202" s="36"/>
      <c r="UU202" s="36"/>
      <c r="UV202" s="36"/>
      <c r="UW202" s="36"/>
      <c r="UX202" s="36"/>
      <c r="UY202" s="36"/>
      <c r="UZ202" s="36"/>
      <c r="VA202" s="36"/>
      <c r="VB202" s="36"/>
      <c r="VC202" s="36"/>
      <c r="VD202" s="36"/>
      <c r="VE202" s="36"/>
      <c r="VF202" s="36"/>
      <c r="VG202" s="36"/>
      <c r="VH202" s="36"/>
      <c r="VI202" s="36"/>
      <c r="VJ202" s="36"/>
      <c r="VK202" s="36"/>
      <c r="VL202" s="36"/>
      <c r="VM202" s="36"/>
      <c r="VN202" s="36"/>
      <c r="VO202" s="36"/>
      <c r="VP202" s="36"/>
      <c r="VQ202" s="36"/>
      <c r="VR202" s="36"/>
      <c r="VS202" s="36"/>
      <c r="VT202" s="36"/>
      <c r="VU202" s="36"/>
      <c r="VV202" s="36"/>
      <c r="VW202" s="36"/>
      <c r="VX202" s="36"/>
      <c r="VY202" s="36"/>
      <c r="VZ202" s="36"/>
      <c r="WA202" s="36"/>
      <c r="WB202" s="36"/>
      <c r="WC202" s="36"/>
      <c r="WD202" s="36"/>
      <c r="WE202" s="36"/>
      <c r="WF202" s="36"/>
      <c r="WG202" s="36"/>
      <c r="WH202" s="36"/>
      <c r="WI202" s="36"/>
      <c r="WJ202" s="36"/>
      <c r="WK202" s="36"/>
      <c r="WL202" s="36"/>
      <c r="WM202" s="36"/>
      <c r="WN202" s="36"/>
      <c r="WO202" s="36"/>
      <c r="WP202" s="36"/>
      <c r="WQ202" s="36"/>
      <c r="WR202" s="36"/>
      <c r="WS202" s="36"/>
      <c r="WT202" s="36"/>
      <c r="WU202" s="36"/>
      <c r="WV202" s="36"/>
      <c r="WW202" s="36"/>
      <c r="WX202" s="36"/>
      <c r="WY202" s="36"/>
      <c r="WZ202" s="36"/>
      <c r="XA202" s="36"/>
      <c r="XB202" s="36"/>
      <c r="XC202" s="36"/>
      <c r="XD202" s="36"/>
      <c r="XE202" s="36"/>
      <c r="XF202" s="36"/>
      <c r="XG202" s="36"/>
      <c r="XH202" s="36"/>
      <c r="XI202" s="36"/>
      <c r="XJ202" s="36"/>
      <c r="XK202" s="36"/>
      <c r="XL202" s="36"/>
      <c r="XM202" s="36"/>
      <c r="XN202" s="36"/>
      <c r="XO202" s="36"/>
      <c r="XP202" s="36"/>
      <c r="XQ202" s="36"/>
      <c r="XR202" s="36"/>
      <c r="XS202" s="36"/>
      <c r="XT202" s="36"/>
      <c r="XU202" s="36"/>
      <c r="XV202" s="36"/>
      <c r="XW202" s="36"/>
      <c r="XX202" s="36"/>
      <c r="XY202" s="36"/>
      <c r="XZ202" s="36"/>
      <c r="YA202" s="36"/>
      <c r="YB202" s="36"/>
      <c r="YC202" s="36"/>
      <c r="YD202" s="36"/>
      <c r="YE202" s="36"/>
      <c r="YF202" s="36"/>
      <c r="YG202" s="36"/>
      <c r="YH202" s="36"/>
      <c r="YI202" s="36"/>
      <c r="YJ202" s="36"/>
      <c r="YK202" s="36"/>
      <c r="YL202" s="36"/>
      <c r="YM202" s="36"/>
      <c r="YN202" s="36"/>
      <c r="YO202" s="36"/>
      <c r="YP202" s="36"/>
      <c r="YQ202" s="36"/>
      <c r="YR202" s="36"/>
      <c r="YS202" s="36"/>
      <c r="YT202" s="36"/>
      <c r="YU202" s="36"/>
      <c r="YV202" s="36"/>
      <c r="YW202" s="36"/>
      <c r="YX202" s="36"/>
      <c r="YY202" s="36"/>
      <c r="YZ202" s="36"/>
      <c r="ZA202" s="36"/>
      <c r="ZB202" s="36"/>
      <c r="ZC202" s="36"/>
      <c r="ZD202" s="36"/>
      <c r="ZE202" s="36"/>
      <c r="ZF202" s="36"/>
      <c r="ZG202" s="36"/>
      <c r="ZH202" s="36"/>
      <c r="ZI202" s="36"/>
      <c r="ZJ202" s="36"/>
      <c r="ZK202" s="36"/>
      <c r="ZL202" s="36"/>
      <c r="ZM202" s="36"/>
      <c r="ZN202" s="36"/>
      <c r="ZO202" s="36"/>
      <c r="ZP202" s="36"/>
      <c r="ZQ202" s="36"/>
      <c r="ZR202" s="36"/>
      <c r="ZS202" s="36"/>
      <c r="ZT202" s="36"/>
      <c r="ZU202" s="36"/>
      <c r="ZV202" s="36"/>
      <c r="ZW202" s="36"/>
      <c r="ZX202" s="36"/>
      <c r="ZY202" s="36"/>
      <c r="ZZ202" s="36"/>
      <c r="AAA202" s="36"/>
      <c r="AAB202" s="36"/>
      <c r="AAC202" s="36"/>
      <c r="AAD202" s="36"/>
      <c r="AAE202" s="36"/>
      <c r="AAF202" s="36"/>
      <c r="AAG202" s="36"/>
      <c r="AAH202" s="36"/>
      <c r="AAI202" s="36"/>
      <c r="AAJ202" s="36"/>
      <c r="AAK202" s="36"/>
      <c r="AAL202" s="36"/>
      <c r="AAM202" s="36"/>
      <c r="AAN202" s="36"/>
      <c r="AAO202" s="36"/>
      <c r="AAP202" s="36"/>
      <c r="AAQ202" s="36"/>
      <c r="AAR202" s="36"/>
      <c r="AAS202" s="36"/>
      <c r="AAT202" s="36"/>
      <c r="AAU202" s="36"/>
      <c r="AAV202" s="36"/>
      <c r="AAW202" s="36"/>
      <c r="AAX202" s="36"/>
      <c r="AAY202" s="36"/>
      <c r="AAZ202" s="36"/>
      <c r="ABA202" s="36"/>
      <c r="ABB202" s="36"/>
      <c r="ABC202" s="36"/>
      <c r="ABD202" s="36"/>
      <c r="ABE202" s="36"/>
      <c r="ABF202" s="36"/>
      <c r="ABG202" s="36"/>
      <c r="ABH202" s="36"/>
      <c r="ABI202" s="36"/>
      <c r="ABJ202" s="36"/>
      <c r="ABK202" s="36"/>
      <c r="ABL202" s="36"/>
      <c r="ABM202" s="36"/>
      <c r="ABN202" s="36"/>
      <c r="ABO202" s="36"/>
      <c r="ABP202" s="36"/>
      <c r="ABQ202" s="36"/>
      <c r="ABR202" s="36"/>
      <c r="ABS202" s="36"/>
      <c r="ABT202" s="36"/>
      <c r="ABU202" s="36"/>
      <c r="ABV202" s="36"/>
      <c r="ABW202" s="36"/>
      <c r="ABX202" s="36"/>
      <c r="ABY202" s="36"/>
      <c r="ABZ202" s="36"/>
      <c r="ACA202" s="36"/>
      <c r="ACB202" s="36"/>
      <c r="ACC202" s="36"/>
      <c r="ACD202" s="36"/>
      <c r="ACE202" s="36"/>
      <c r="ACF202" s="36"/>
      <c r="ACG202" s="36"/>
      <c r="ACH202" s="36"/>
      <c r="ACI202" s="36"/>
      <c r="ACJ202" s="36"/>
      <c r="ACK202" s="36"/>
      <c r="ACL202" s="36"/>
      <c r="ACM202" s="36"/>
      <c r="ACN202" s="36"/>
      <c r="ACO202" s="36"/>
      <c r="ACP202" s="36"/>
      <c r="ACQ202" s="36"/>
      <c r="ACR202" s="36"/>
      <c r="ACS202" s="36"/>
      <c r="ACT202" s="36"/>
      <c r="ACU202" s="36"/>
      <c r="ACV202" s="36"/>
      <c r="ACW202" s="36"/>
      <c r="ACX202" s="36"/>
      <c r="ACY202" s="36"/>
      <c r="ACZ202" s="36"/>
      <c r="ADA202" s="36"/>
      <c r="ADB202" s="36"/>
      <c r="ADC202" s="36"/>
      <c r="ADD202" s="36"/>
      <c r="ADE202" s="36"/>
      <c r="ADF202" s="36"/>
      <c r="ADG202" s="36"/>
      <c r="ADH202" s="36"/>
      <c r="ADI202" s="36"/>
      <c r="ADJ202" s="36"/>
      <c r="ADK202" s="36"/>
      <c r="ADL202" s="36"/>
      <c r="ADM202" s="36"/>
      <c r="ADN202" s="36"/>
      <c r="ADO202" s="36"/>
      <c r="ADP202" s="36"/>
      <c r="ADQ202" s="36"/>
      <c r="ADR202" s="36"/>
      <c r="ADS202" s="36"/>
      <c r="ADT202" s="36"/>
      <c r="ADU202" s="36"/>
      <c r="ADV202" s="36"/>
      <c r="ADW202" s="36"/>
      <c r="ADX202" s="36"/>
      <c r="ADY202" s="36"/>
      <c r="ADZ202" s="36"/>
      <c r="AEA202" s="36"/>
      <c r="AEB202" s="36"/>
      <c r="AEC202" s="36"/>
      <c r="AED202" s="36"/>
      <c r="AEE202" s="36"/>
      <c r="AEF202" s="36"/>
      <c r="AEG202" s="36"/>
      <c r="AEH202" s="36"/>
      <c r="AEI202" s="36"/>
      <c r="AEJ202" s="36"/>
      <c r="AEK202" s="36"/>
      <c r="AEL202" s="36"/>
      <c r="AEM202" s="36"/>
      <c r="AEN202" s="36"/>
      <c r="AEO202" s="36"/>
      <c r="AEP202" s="36"/>
      <c r="AEQ202" s="36"/>
      <c r="AER202" s="36"/>
      <c r="AES202" s="36"/>
      <c r="AET202" s="36"/>
      <c r="AEU202" s="36"/>
      <c r="AEV202" s="36"/>
      <c r="AEW202" s="36"/>
      <c r="AEX202" s="36"/>
      <c r="AEY202" s="36"/>
      <c r="AEZ202" s="36"/>
      <c r="AFA202" s="36"/>
      <c r="AFB202" s="36"/>
      <c r="AFC202" s="36"/>
      <c r="AFD202" s="36"/>
      <c r="AFE202" s="36"/>
      <c r="AFF202" s="36"/>
      <c r="AFG202" s="36"/>
      <c r="AFH202" s="36"/>
      <c r="AFI202" s="36"/>
      <c r="AFJ202" s="36"/>
      <c r="AFK202" s="36"/>
      <c r="AFL202" s="36"/>
      <c r="AFM202" s="36"/>
      <c r="AFN202" s="36"/>
      <c r="AFO202" s="36"/>
      <c r="AFP202" s="36"/>
      <c r="AFQ202" s="36"/>
      <c r="AFR202" s="36"/>
      <c r="AFS202" s="36"/>
      <c r="AFT202" s="36"/>
      <c r="AFU202" s="36"/>
      <c r="AFV202" s="36"/>
      <c r="AFW202" s="36"/>
      <c r="AFX202" s="36"/>
      <c r="AFY202" s="36"/>
      <c r="AFZ202" s="36"/>
      <c r="AGA202" s="36"/>
      <c r="AGB202" s="36"/>
      <c r="AGC202" s="36"/>
      <c r="AGD202" s="36"/>
      <c r="AGE202" s="36"/>
      <c r="AGF202" s="36"/>
      <c r="AGG202" s="36"/>
      <c r="AGH202" s="36"/>
      <c r="AGI202" s="36"/>
      <c r="AGJ202" s="36"/>
      <c r="AGK202" s="36"/>
      <c r="AGL202" s="36"/>
      <c r="AGM202" s="36"/>
      <c r="AGN202" s="36"/>
      <c r="AGO202" s="36"/>
      <c r="AGP202" s="36"/>
      <c r="AGQ202" s="36"/>
      <c r="AGR202" s="36"/>
      <c r="AGS202" s="36"/>
      <c r="AGT202" s="36"/>
      <c r="AGU202" s="36"/>
      <c r="AGV202" s="36"/>
      <c r="AGW202" s="36"/>
      <c r="AGX202" s="36"/>
      <c r="AGY202" s="36"/>
      <c r="AGZ202" s="36"/>
      <c r="AHA202" s="36"/>
      <c r="AHB202" s="36"/>
      <c r="AHC202" s="36"/>
      <c r="AHD202" s="36"/>
      <c r="AHE202" s="36"/>
      <c r="AHF202" s="36"/>
      <c r="AHG202" s="36"/>
      <c r="AHH202" s="36"/>
      <c r="AHI202" s="36"/>
      <c r="AHJ202" s="36"/>
      <c r="AHK202" s="36"/>
      <c r="AHL202" s="36"/>
      <c r="AHM202" s="36"/>
      <c r="AHN202" s="36"/>
      <c r="AHO202" s="36"/>
      <c r="AHP202" s="36"/>
      <c r="AHQ202" s="36"/>
      <c r="AHR202" s="36"/>
      <c r="AHS202" s="36"/>
      <c r="AHT202" s="36"/>
      <c r="AHU202" s="36"/>
      <c r="AHV202" s="36"/>
      <c r="AHW202" s="36"/>
      <c r="AHX202" s="36"/>
      <c r="AHY202" s="36"/>
      <c r="AHZ202" s="36"/>
      <c r="AIA202" s="36"/>
      <c r="AIB202" s="36"/>
      <c r="AIC202" s="36"/>
      <c r="AID202" s="36"/>
      <c r="AIE202" s="36"/>
      <c r="AIF202" s="36"/>
      <c r="AIG202" s="36"/>
      <c r="AIH202" s="36"/>
      <c r="AII202" s="36"/>
      <c r="AIJ202" s="36"/>
      <c r="AIK202" s="36"/>
      <c r="AIL202" s="36"/>
      <c r="AIM202" s="36"/>
      <c r="AIN202" s="36"/>
      <c r="AIO202" s="36"/>
      <c r="AIP202" s="36"/>
      <c r="AIQ202" s="36"/>
      <c r="AIR202" s="36"/>
      <c r="AIS202" s="36"/>
      <c r="AIT202" s="36"/>
      <c r="AIU202" s="36"/>
      <c r="AIV202" s="36"/>
      <c r="AIW202" s="36"/>
      <c r="AIX202" s="36"/>
      <c r="AIY202" s="36"/>
      <c r="AIZ202" s="36"/>
      <c r="AJA202" s="36"/>
      <c r="AJB202" s="36"/>
      <c r="AJC202" s="36"/>
      <c r="AJD202" s="36"/>
      <c r="AJE202" s="36"/>
      <c r="AJF202" s="36"/>
      <c r="AJG202" s="36"/>
      <c r="AJH202" s="36"/>
      <c r="AJI202" s="36"/>
      <c r="AJJ202" s="36"/>
      <c r="AJK202" s="36"/>
      <c r="AJL202" s="36"/>
      <c r="AJM202" s="36"/>
      <c r="AJN202" s="36"/>
      <c r="AJO202" s="36"/>
      <c r="AJP202" s="36"/>
      <c r="AJQ202" s="36"/>
      <c r="AJR202" s="36"/>
      <c r="AJS202" s="36"/>
      <c r="AJT202" s="36"/>
      <c r="AJU202" s="36"/>
      <c r="AJV202" s="36"/>
      <c r="AJW202" s="36"/>
      <c r="AJX202" s="36"/>
      <c r="AJY202" s="36"/>
      <c r="AJZ202" s="36"/>
      <c r="AKA202" s="36"/>
      <c r="AKB202" s="36"/>
      <c r="AKC202" s="36"/>
      <c r="AKD202" s="36"/>
      <c r="AKE202" s="36"/>
      <c r="AKF202" s="36"/>
      <c r="AKG202" s="36"/>
      <c r="AKH202" s="36"/>
      <c r="AKI202" s="36"/>
      <c r="AKJ202" s="36"/>
      <c r="AKK202" s="36"/>
      <c r="AKL202" s="36"/>
      <c r="AKM202" s="36"/>
      <c r="AKN202" s="36"/>
      <c r="AKO202" s="36"/>
      <c r="AKP202" s="36"/>
      <c r="AKQ202" s="36"/>
      <c r="AKR202" s="36"/>
      <c r="AKS202" s="36"/>
      <c r="AKT202" s="36"/>
      <c r="AKU202" s="36"/>
      <c r="AKV202" s="36"/>
      <c r="AKW202" s="36"/>
      <c r="AKX202" s="36"/>
      <c r="AKY202" s="36"/>
      <c r="AKZ202" s="36"/>
      <c r="ALA202" s="36"/>
      <c r="ALB202" s="36"/>
      <c r="ALC202" s="36"/>
      <c r="ALD202" s="36"/>
      <c r="ALE202" s="36"/>
      <c r="ALF202" s="36"/>
      <c r="ALG202" s="36"/>
      <c r="ALH202" s="36"/>
      <c r="ALI202" s="36"/>
      <c r="ALJ202" s="36"/>
      <c r="ALK202" s="36"/>
      <c r="ALL202" s="36"/>
      <c r="ALM202" s="36"/>
      <c r="ALN202" s="36"/>
      <c r="ALO202" s="36"/>
      <c r="ALP202" s="36"/>
      <c r="ALQ202" s="36"/>
      <c r="ALR202" s="36"/>
      <c r="ALS202" s="36"/>
      <c r="ALT202" s="36"/>
      <c r="ALU202" s="36"/>
      <c r="ALV202" s="36"/>
      <c r="ALW202" s="36"/>
      <c r="ALX202" s="36"/>
      <c r="ALY202" s="36"/>
      <c r="ALZ202" s="36"/>
      <c r="AMA202" s="36"/>
      <c r="AMB202" s="36"/>
      <c r="AMC202" s="36"/>
      <c r="AMD202" s="36"/>
      <c r="AME202" s="36"/>
      <c r="AMF202" s="36"/>
      <c r="AMG202" s="36"/>
      <c r="AMH202" s="36"/>
      <c r="AMI202" s="36"/>
      <c r="AMJ202" s="36"/>
      <c r="AMK202" s="36"/>
      <c r="AML202" s="36"/>
      <c r="AMM202" s="36"/>
    </row>
    <row r="203" spans="1:1027" s="51" customFormat="1" ht="12.75" hidden="1" customHeight="1">
      <c r="A203" s="349"/>
      <c r="B203" s="414"/>
      <c r="C203" s="321"/>
      <c r="D203" s="152" t="s">
        <v>15</v>
      </c>
      <c r="E203" s="37" t="s">
        <v>13</v>
      </c>
      <c r="F203" s="38" t="s">
        <v>82</v>
      </c>
      <c r="G203" s="38"/>
      <c r="H203" s="256"/>
      <c r="I203" s="33" t="s">
        <v>216</v>
      </c>
      <c r="J203" s="34" t="s">
        <v>40</v>
      </c>
      <c r="K203" s="35" t="s">
        <v>73</v>
      </c>
      <c r="L203" s="34" t="s">
        <v>159</v>
      </c>
      <c r="M203" s="174"/>
      <c r="N203" s="223"/>
      <c r="O203" s="189"/>
      <c r="P203" s="75"/>
      <c r="Q203" s="75"/>
      <c r="R203" s="75"/>
      <c r="S203" s="75"/>
      <c r="T203" s="75"/>
      <c r="U203" s="75"/>
      <c r="V203" s="75"/>
      <c r="W203" s="75"/>
      <c r="X203" s="75"/>
      <c r="Y203" s="75"/>
      <c r="Z203" s="75"/>
      <c r="AA203" s="75"/>
      <c r="AB203" s="75"/>
      <c r="AC203" s="75"/>
      <c r="AD203" s="75"/>
      <c r="AE203" s="75"/>
      <c r="AF203" s="75"/>
      <c r="AG203" s="75"/>
      <c r="AH203" s="75"/>
      <c r="AI203" s="75"/>
      <c r="AJ203" s="75"/>
      <c r="AK203" s="75"/>
      <c r="AL203" s="75"/>
      <c r="AM203" s="75"/>
      <c r="AN203" s="75"/>
      <c r="AO203" s="75"/>
      <c r="AP203" s="75"/>
      <c r="AQ203" s="75"/>
      <c r="AR203" s="75"/>
      <c r="AS203" s="75"/>
      <c r="AT203" s="75"/>
      <c r="AU203" s="75"/>
      <c r="AV203" s="75"/>
      <c r="AW203" s="75"/>
      <c r="AX203" s="75"/>
      <c r="AY203" s="75"/>
      <c r="AZ203" s="75"/>
      <c r="BA203" s="75"/>
      <c r="BB203" s="34"/>
      <c r="BC203" s="34"/>
      <c r="BD203" s="34"/>
      <c r="BE203" s="34"/>
      <c r="BF203" s="34"/>
      <c r="BG203" s="34"/>
      <c r="BH203" s="34"/>
      <c r="BI203" s="34"/>
      <c r="BJ203" s="34"/>
      <c r="BK203" s="34"/>
      <c r="BL203" s="34"/>
      <c r="BM203" s="34"/>
      <c r="BN203" s="34"/>
      <c r="BO203" s="34"/>
      <c r="BP203" s="34"/>
      <c r="BQ203" s="34"/>
      <c r="BR203" s="34"/>
      <c r="BS203" s="34"/>
      <c r="BT203" s="34"/>
      <c r="BU203" s="34"/>
      <c r="BV203" s="34"/>
      <c r="BW203" s="34"/>
      <c r="BX203" s="157"/>
      <c r="BY203" s="157"/>
      <c r="BZ203" s="157"/>
      <c r="CA203" s="157"/>
      <c r="CB203" s="157"/>
      <c r="CC203" s="157"/>
      <c r="CD203" s="157"/>
      <c r="CE203" s="121"/>
      <c r="CF203" s="121"/>
      <c r="CG203" s="121"/>
      <c r="CH203" s="121"/>
      <c r="CI203" s="121"/>
      <c r="CJ203" s="121"/>
      <c r="CK203" s="121"/>
      <c r="CL203" s="121"/>
      <c r="CM203" s="121"/>
      <c r="CN203" s="121"/>
      <c r="CO203" s="121"/>
      <c r="CP203" s="121"/>
      <c r="CQ203" s="121"/>
      <c r="CR203" s="121"/>
      <c r="CS203" s="121"/>
      <c r="CT203" s="121"/>
      <c r="CU203" s="121"/>
      <c r="CV203" s="121"/>
      <c r="CW203" s="121"/>
      <c r="CX203" s="121"/>
      <c r="CY203" s="121"/>
      <c r="CZ203" s="121"/>
      <c r="DA203" s="121"/>
      <c r="DB203" s="121"/>
      <c r="DC203" s="121"/>
      <c r="DD203" s="121"/>
      <c r="DE203" s="121"/>
      <c r="DF203" s="121"/>
      <c r="DG203" s="121"/>
      <c r="DH203" s="121"/>
      <c r="DI203" s="121"/>
      <c r="DJ203" s="121"/>
      <c r="DK203" s="121"/>
      <c r="DL203" s="121"/>
      <c r="DM203" s="121"/>
      <c r="DN203" s="121"/>
      <c r="DO203" s="121"/>
      <c r="DP203" s="121"/>
      <c r="DQ203" s="121"/>
      <c r="DR203" s="121"/>
      <c r="DS203" s="121"/>
      <c r="DT203" s="121"/>
      <c r="DU203" s="121"/>
      <c r="DV203" s="121"/>
      <c r="DW203" s="121"/>
      <c r="DX203" s="121"/>
      <c r="DY203" s="121"/>
      <c r="DZ203" s="121"/>
      <c r="EA203" s="121"/>
      <c r="EB203" s="121"/>
      <c r="EC203" s="121"/>
      <c r="ED203" s="121"/>
      <c r="EE203" s="121"/>
      <c r="EF203" s="121"/>
      <c r="EG203" s="121"/>
      <c r="EH203" s="121"/>
      <c r="EI203" s="121"/>
      <c r="EJ203" s="121"/>
      <c r="EK203" s="121"/>
      <c r="EL203" s="121"/>
      <c r="EM203" s="121"/>
      <c r="EN203" s="121"/>
      <c r="EO203" s="121"/>
      <c r="EP203" s="121"/>
      <c r="EQ203" s="121"/>
      <c r="ER203" s="121"/>
      <c r="ES203" s="121"/>
      <c r="ET203" s="121"/>
      <c r="EU203" s="121"/>
      <c r="EV203" s="121"/>
      <c r="EW203" s="121"/>
      <c r="EX203" s="121"/>
      <c r="EY203" s="121"/>
      <c r="EZ203" s="121"/>
      <c r="FA203" s="121"/>
      <c r="FB203" s="121"/>
      <c r="FC203" s="121"/>
      <c r="FD203" s="121"/>
      <c r="FE203" s="121"/>
      <c r="FF203" s="121"/>
      <c r="FG203" s="121"/>
      <c r="FH203" s="121"/>
      <c r="FI203" s="121"/>
      <c r="FJ203" s="121"/>
      <c r="FK203" s="121"/>
      <c r="FL203" s="121"/>
      <c r="FM203" s="121"/>
      <c r="FN203" s="121"/>
      <c r="FO203" s="121"/>
      <c r="FP203" s="121"/>
      <c r="FQ203" s="121"/>
      <c r="FR203" s="121"/>
      <c r="FS203" s="121"/>
      <c r="FT203" s="121"/>
      <c r="FU203" s="121"/>
      <c r="FV203" s="121"/>
      <c r="FW203" s="121"/>
      <c r="FX203" s="121"/>
      <c r="FY203" s="121"/>
      <c r="FZ203" s="121"/>
      <c r="GA203" s="121"/>
      <c r="GB203" s="121"/>
      <c r="GC203" s="121"/>
      <c r="GD203" s="121"/>
      <c r="GE203" s="121"/>
      <c r="GF203" s="121"/>
      <c r="GG203" s="121"/>
      <c r="GH203" s="121"/>
      <c r="GI203" s="121"/>
      <c r="GJ203" s="121"/>
      <c r="GK203" s="121"/>
      <c r="GL203" s="121"/>
      <c r="GM203" s="121"/>
      <c r="GN203" s="121"/>
      <c r="GO203" s="121"/>
      <c r="GP203" s="121"/>
      <c r="GQ203" s="121"/>
      <c r="GR203" s="121"/>
      <c r="GS203" s="121"/>
      <c r="GT203" s="121"/>
      <c r="GU203" s="121"/>
      <c r="GV203" s="121"/>
      <c r="GW203" s="121"/>
      <c r="GX203" s="121"/>
      <c r="GY203" s="121"/>
      <c r="GZ203" s="121"/>
      <c r="HA203" s="121"/>
      <c r="HB203" s="121"/>
      <c r="HC203" s="121"/>
      <c r="HD203" s="121"/>
      <c r="HE203" s="121"/>
      <c r="HF203" s="121"/>
      <c r="HG203" s="121"/>
      <c r="HH203" s="121"/>
      <c r="HI203" s="121"/>
      <c r="HJ203" s="121"/>
      <c r="HK203" s="121"/>
      <c r="HL203" s="121"/>
      <c r="HM203" s="121"/>
      <c r="HN203" s="121"/>
      <c r="HO203" s="121"/>
      <c r="HP203" s="121"/>
      <c r="HQ203" s="121"/>
      <c r="HR203" s="121"/>
      <c r="HS203" s="121"/>
      <c r="HT203" s="121"/>
      <c r="HU203" s="121"/>
      <c r="HV203" s="121"/>
      <c r="HW203" s="121"/>
      <c r="HX203" s="121"/>
      <c r="HY203" s="121"/>
      <c r="HZ203" s="121"/>
      <c r="IA203" s="121"/>
      <c r="IB203" s="121"/>
      <c r="IC203" s="121"/>
      <c r="ID203" s="121"/>
      <c r="IE203" s="121"/>
      <c r="IF203" s="121"/>
      <c r="IG203" s="121"/>
      <c r="IH203" s="121"/>
      <c r="II203" s="121"/>
      <c r="IJ203" s="121"/>
      <c r="IK203" s="121"/>
      <c r="IL203" s="121"/>
      <c r="IM203" s="121"/>
      <c r="IN203" s="121"/>
      <c r="IO203" s="121"/>
      <c r="IP203" s="121"/>
      <c r="IQ203" s="121"/>
      <c r="IR203" s="121"/>
      <c r="IS203" s="121"/>
      <c r="IT203" s="121"/>
      <c r="IU203" s="121"/>
      <c r="IV203" s="121"/>
      <c r="IW203" s="121"/>
      <c r="IX203" s="121"/>
      <c r="IY203" s="121"/>
      <c r="IZ203" s="121"/>
      <c r="JA203" s="121"/>
      <c r="JB203" s="121"/>
      <c r="JC203" s="121"/>
      <c r="JD203" s="121"/>
      <c r="JE203" s="121"/>
      <c r="JF203" s="121"/>
      <c r="JG203" s="121"/>
      <c r="JH203" s="121"/>
      <c r="JI203" s="121"/>
      <c r="JJ203" s="121"/>
      <c r="JK203" s="121"/>
      <c r="JL203" s="121"/>
      <c r="JM203" s="121"/>
      <c r="JN203" s="121"/>
      <c r="JO203" s="121"/>
      <c r="JP203" s="121"/>
      <c r="JQ203" s="121"/>
      <c r="JR203" s="121"/>
      <c r="JS203" s="121"/>
      <c r="JT203" s="121"/>
      <c r="JU203" s="121"/>
      <c r="JV203" s="121"/>
      <c r="JW203" s="121"/>
      <c r="JX203" s="121"/>
      <c r="JY203" s="121"/>
      <c r="JZ203" s="121"/>
      <c r="KA203" s="121"/>
      <c r="KB203" s="121"/>
      <c r="KC203" s="121"/>
      <c r="KD203" s="121"/>
      <c r="KE203" s="121"/>
      <c r="KF203" s="121"/>
      <c r="KG203" s="121"/>
      <c r="KH203" s="121"/>
      <c r="KI203" s="121"/>
      <c r="KJ203" s="121"/>
      <c r="KK203" s="121"/>
      <c r="KL203" s="121"/>
      <c r="KM203" s="121"/>
      <c r="KN203" s="121"/>
      <c r="KO203" s="121"/>
      <c r="KP203" s="121"/>
      <c r="KQ203" s="121"/>
      <c r="KR203" s="121"/>
      <c r="KS203" s="121"/>
      <c r="KT203" s="121"/>
      <c r="KU203" s="121"/>
      <c r="KV203" s="121"/>
      <c r="KW203" s="121"/>
      <c r="KX203" s="121"/>
      <c r="KY203" s="121"/>
      <c r="KZ203" s="121"/>
      <c r="LA203" s="121"/>
      <c r="LB203" s="121"/>
      <c r="LC203" s="121"/>
      <c r="LD203" s="121"/>
      <c r="LE203" s="121"/>
      <c r="LF203" s="121"/>
      <c r="LG203" s="121"/>
      <c r="LH203" s="121"/>
      <c r="LI203" s="121"/>
      <c r="LJ203" s="121"/>
      <c r="LK203" s="121"/>
      <c r="LL203" s="121"/>
      <c r="LM203" s="121"/>
      <c r="LN203" s="121"/>
      <c r="LO203" s="121"/>
      <c r="LP203" s="121"/>
      <c r="LQ203" s="121"/>
      <c r="LR203" s="121"/>
      <c r="LS203" s="121"/>
      <c r="LT203" s="121"/>
      <c r="LU203" s="121"/>
      <c r="LV203" s="36"/>
      <c r="LW203" s="36"/>
      <c r="LX203" s="36"/>
      <c r="LY203" s="36"/>
      <c r="LZ203" s="36"/>
      <c r="MA203" s="36"/>
      <c r="MB203" s="36"/>
      <c r="MC203" s="36"/>
      <c r="MD203" s="36"/>
      <c r="ME203" s="36"/>
      <c r="MF203" s="36"/>
      <c r="MG203" s="36"/>
      <c r="MH203" s="36"/>
      <c r="MI203" s="36"/>
      <c r="MJ203" s="36"/>
      <c r="MK203" s="36"/>
      <c r="ML203" s="36"/>
      <c r="MM203" s="36"/>
      <c r="MN203" s="36"/>
      <c r="MO203" s="36"/>
      <c r="MP203" s="36"/>
      <c r="MQ203" s="36"/>
      <c r="MR203" s="36"/>
      <c r="MS203" s="36"/>
      <c r="MT203" s="36"/>
      <c r="MU203" s="36"/>
      <c r="MV203" s="36"/>
      <c r="MW203" s="36"/>
      <c r="MX203" s="36"/>
      <c r="MY203" s="36"/>
      <c r="MZ203" s="36"/>
      <c r="NA203" s="36"/>
      <c r="NB203" s="36"/>
      <c r="NC203" s="36"/>
      <c r="ND203" s="36"/>
      <c r="NE203" s="36"/>
      <c r="NF203" s="36"/>
      <c r="NG203" s="36"/>
      <c r="NH203" s="36"/>
      <c r="NI203" s="36"/>
      <c r="NJ203" s="36"/>
      <c r="NK203" s="36"/>
      <c r="NL203" s="36"/>
      <c r="NM203" s="36"/>
      <c r="NN203" s="36"/>
      <c r="NO203" s="36"/>
      <c r="NP203" s="36"/>
      <c r="NQ203" s="36"/>
      <c r="NR203" s="36"/>
      <c r="NS203" s="36"/>
      <c r="NT203" s="36"/>
      <c r="NU203" s="36"/>
      <c r="NV203" s="36"/>
      <c r="NW203" s="36"/>
      <c r="NX203" s="36"/>
      <c r="NY203" s="36"/>
      <c r="NZ203" s="36"/>
      <c r="OA203" s="36"/>
      <c r="OB203" s="36"/>
      <c r="OC203" s="36"/>
      <c r="OD203" s="36"/>
      <c r="OE203" s="36"/>
      <c r="OF203" s="36"/>
      <c r="OG203" s="36"/>
      <c r="OH203" s="36"/>
      <c r="OI203" s="36"/>
      <c r="OJ203" s="36"/>
      <c r="OK203" s="36"/>
      <c r="OL203" s="36"/>
      <c r="OM203" s="36"/>
      <c r="ON203" s="36"/>
      <c r="OO203" s="36"/>
      <c r="OP203" s="36"/>
      <c r="OQ203" s="36"/>
      <c r="OR203" s="36"/>
      <c r="OS203" s="36"/>
      <c r="OT203" s="36"/>
      <c r="OU203" s="36"/>
      <c r="OV203" s="36"/>
      <c r="OW203" s="36"/>
      <c r="OX203" s="36"/>
      <c r="OY203" s="36"/>
      <c r="OZ203" s="36"/>
      <c r="PA203" s="36"/>
      <c r="PB203" s="36"/>
      <c r="PC203" s="36"/>
      <c r="PD203" s="36"/>
      <c r="PE203" s="36"/>
      <c r="PF203" s="36"/>
      <c r="PG203" s="36"/>
      <c r="PH203" s="36"/>
      <c r="PI203" s="36"/>
      <c r="PJ203" s="36"/>
      <c r="PK203" s="36"/>
      <c r="PL203" s="36"/>
      <c r="PM203" s="36"/>
      <c r="PN203" s="36"/>
      <c r="PO203" s="36"/>
      <c r="PP203" s="36"/>
      <c r="PQ203" s="36"/>
      <c r="PR203" s="36"/>
      <c r="PS203" s="36"/>
      <c r="PT203" s="36"/>
      <c r="PU203" s="36"/>
      <c r="PV203" s="36"/>
      <c r="PW203" s="36"/>
      <c r="PX203" s="36"/>
      <c r="PY203" s="36"/>
      <c r="PZ203" s="36"/>
      <c r="QA203" s="36"/>
      <c r="QB203" s="36"/>
      <c r="QC203" s="36"/>
      <c r="QD203" s="36"/>
      <c r="QE203" s="36"/>
      <c r="QF203" s="36"/>
      <c r="QG203" s="36"/>
      <c r="QH203" s="36"/>
      <c r="QI203" s="36"/>
      <c r="QJ203" s="36"/>
      <c r="QK203" s="36"/>
      <c r="QL203" s="36"/>
      <c r="QM203" s="36"/>
      <c r="QN203" s="36"/>
      <c r="QO203" s="36"/>
      <c r="QP203" s="36"/>
      <c r="QQ203" s="36"/>
      <c r="QR203" s="36"/>
      <c r="QS203" s="36"/>
      <c r="QT203" s="36"/>
      <c r="QU203" s="36"/>
      <c r="QV203" s="36"/>
      <c r="QW203" s="36"/>
      <c r="QX203" s="36"/>
      <c r="QY203" s="36"/>
      <c r="QZ203" s="36"/>
      <c r="RA203" s="36"/>
      <c r="RB203" s="36"/>
      <c r="RC203" s="36"/>
      <c r="RD203" s="36"/>
      <c r="RE203" s="36"/>
      <c r="RF203" s="36"/>
      <c r="RG203" s="36"/>
      <c r="RH203" s="36"/>
      <c r="RI203" s="36"/>
      <c r="RJ203" s="36"/>
      <c r="RK203" s="36"/>
      <c r="RL203" s="36"/>
      <c r="RM203" s="36"/>
      <c r="RN203" s="36"/>
      <c r="RO203" s="36"/>
      <c r="RP203" s="36"/>
      <c r="RQ203" s="36"/>
      <c r="RR203" s="36"/>
      <c r="RS203" s="36"/>
      <c r="RT203" s="36"/>
      <c r="RU203" s="36"/>
      <c r="RV203" s="36"/>
      <c r="RW203" s="36"/>
      <c r="RX203" s="36"/>
      <c r="RY203" s="36"/>
      <c r="RZ203" s="36"/>
      <c r="SA203" s="36"/>
      <c r="SB203" s="36"/>
      <c r="SC203" s="36"/>
      <c r="SD203" s="36"/>
      <c r="SE203" s="36"/>
      <c r="SF203" s="36"/>
      <c r="SG203" s="36"/>
      <c r="SH203" s="36"/>
      <c r="SI203" s="36"/>
      <c r="SJ203" s="36"/>
      <c r="SK203" s="36"/>
      <c r="SL203" s="36"/>
      <c r="SM203" s="36"/>
      <c r="SN203" s="36"/>
      <c r="SO203" s="36"/>
      <c r="SP203" s="36"/>
      <c r="SQ203" s="36"/>
      <c r="SR203" s="36"/>
      <c r="SS203" s="36"/>
      <c r="ST203" s="36"/>
      <c r="SU203" s="36"/>
      <c r="SV203" s="36"/>
      <c r="SW203" s="36"/>
      <c r="SX203" s="36"/>
      <c r="SY203" s="36"/>
      <c r="SZ203" s="36"/>
      <c r="TA203" s="36"/>
      <c r="TB203" s="36"/>
      <c r="TC203" s="36"/>
      <c r="TD203" s="36"/>
      <c r="TE203" s="36"/>
      <c r="TF203" s="36"/>
      <c r="TG203" s="36"/>
      <c r="TH203" s="36"/>
      <c r="TI203" s="36"/>
      <c r="TJ203" s="36"/>
      <c r="TK203" s="36"/>
      <c r="TL203" s="36"/>
      <c r="TM203" s="36"/>
      <c r="TN203" s="36"/>
      <c r="TO203" s="36"/>
      <c r="TP203" s="36"/>
      <c r="TQ203" s="36"/>
      <c r="TR203" s="36"/>
      <c r="TS203" s="36"/>
      <c r="TT203" s="36"/>
      <c r="TU203" s="36"/>
      <c r="TV203" s="36"/>
      <c r="TW203" s="36"/>
      <c r="TX203" s="36"/>
      <c r="TY203" s="36"/>
      <c r="TZ203" s="36"/>
      <c r="UA203" s="36"/>
      <c r="UB203" s="36"/>
      <c r="UC203" s="36"/>
      <c r="UD203" s="36"/>
      <c r="UE203" s="36"/>
      <c r="UF203" s="36"/>
      <c r="UG203" s="36"/>
      <c r="UH203" s="36"/>
      <c r="UI203" s="36"/>
      <c r="UJ203" s="36"/>
      <c r="UK203" s="36"/>
      <c r="UL203" s="36"/>
      <c r="UM203" s="36"/>
      <c r="UN203" s="36"/>
      <c r="UO203" s="36"/>
      <c r="UP203" s="36"/>
      <c r="UQ203" s="36"/>
      <c r="UR203" s="36"/>
      <c r="US203" s="36"/>
      <c r="UT203" s="36"/>
      <c r="UU203" s="36"/>
      <c r="UV203" s="36"/>
      <c r="UW203" s="36"/>
      <c r="UX203" s="36"/>
      <c r="UY203" s="36"/>
      <c r="UZ203" s="36"/>
      <c r="VA203" s="36"/>
      <c r="VB203" s="36"/>
      <c r="VC203" s="36"/>
      <c r="VD203" s="36"/>
      <c r="VE203" s="36"/>
      <c r="VF203" s="36"/>
      <c r="VG203" s="36"/>
      <c r="VH203" s="36"/>
      <c r="VI203" s="36"/>
      <c r="VJ203" s="36"/>
      <c r="VK203" s="36"/>
      <c r="VL203" s="36"/>
      <c r="VM203" s="36"/>
      <c r="VN203" s="36"/>
      <c r="VO203" s="36"/>
      <c r="VP203" s="36"/>
      <c r="VQ203" s="36"/>
      <c r="VR203" s="36"/>
      <c r="VS203" s="36"/>
      <c r="VT203" s="36"/>
      <c r="VU203" s="36"/>
      <c r="VV203" s="36"/>
      <c r="VW203" s="36"/>
      <c r="VX203" s="36"/>
      <c r="VY203" s="36"/>
      <c r="VZ203" s="36"/>
      <c r="WA203" s="36"/>
      <c r="WB203" s="36"/>
      <c r="WC203" s="36"/>
      <c r="WD203" s="36"/>
      <c r="WE203" s="36"/>
      <c r="WF203" s="36"/>
      <c r="WG203" s="36"/>
      <c r="WH203" s="36"/>
      <c r="WI203" s="36"/>
      <c r="WJ203" s="36"/>
      <c r="WK203" s="36"/>
      <c r="WL203" s="36"/>
      <c r="WM203" s="36"/>
      <c r="WN203" s="36"/>
      <c r="WO203" s="36"/>
      <c r="WP203" s="36"/>
      <c r="WQ203" s="36"/>
      <c r="WR203" s="36"/>
      <c r="WS203" s="36"/>
      <c r="WT203" s="36"/>
      <c r="WU203" s="36"/>
      <c r="WV203" s="36"/>
      <c r="WW203" s="36"/>
      <c r="WX203" s="36"/>
      <c r="WY203" s="36"/>
      <c r="WZ203" s="36"/>
      <c r="XA203" s="36"/>
      <c r="XB203" s="36"/>
      <c r="XC203" s="36"/>
      <c r="XD203" s="36"/>
      <c r="XE203" s="36"/>
      <c r="XF203" s="36"/>
      <c r="XG203" s="36"/>
      <c r="XH203" s="36"/>
      <c r="XI203" s="36"/>
      <c r="XJ203" s="36"/>
      <c r="XK203" s="36"/>
      <c r="XL203" s="36"/>
      <c r="XM203" s="36"/>
      <c r="XN203" s="36"/>
      <c r="XO203" s="36"/>
      <c r="XP203" s="36"/>
      <c r="XQ203" s="36"/>
      <c r="XR203" s="36"/>
      <c r="XS203" s="36"/>
      <c r="XT203" s="36"/>
      <c r="XU203" s="36"/>
      <c r="XV203" s="36"/>
      <c r="XW203" s="36"/>
      <c r="XX203" s="36"/>
      <c r="XY203" s="36"/>
      <c r="XZ203" s="36"/>
      <c r="YA203" s="36"/>
      <c r="YB203" s="36"/>
      <c r="YC203" s="36"/>
      <c r="YD203" s="36"/>
      <c r="YE203" s="36"/>
      <c r="YF203" s="36"/>
      <c r="YG203" s="36"/>
      <c r="YH203" s="36"/>
      <c r="YI203" s="36"/>
      <c r="YJ203" s="36"/>
      <c r="YK203" s="36"/>
      <c r="YL203" s="36"/>
      <c r="YM203" s="36"/>
      <c r="YN203" s="36"/>
      <c r="YO203" s="36"/>
      <c r="YP203" s="36"/>
      <c r="YQ203" s="36"/>
      <c r="YR203" s="36"/>
      <c r="YS203" s="36"/>
      <c r="YT203" s="36"/>
      <c r="YU203" s="36"/>
      <c r="YV203" s="36"/>
      <c r="YW203" s="36"/>
      <c r="YX203" s="36"/>
      <c r="YY203" s="36"/>
      <c r="YZ203" s="36"/>
      <c r="ZA203" s="36"/>
      <c r="ZB203" s="36"/>
      <c r="ZC203" s="36"/>
      <c r="ZD203" s="36"/>
      <c r="ZE203" s="36"/>
      <c r="ZF203" s="36"/>
      <c r="ZG203" s="36"/>
      <c r="ZH203" s="36"/>
      <c r="ZI203" s="36"/>
      <c r="ZJ203" s="36"/>
      <c r="ZK203" s="36"/>
      <c r="ZL203" s="36"/>
      <c r="ZM203" s="36"/>
      <c r="ZN203" s="36"/>
      <c r="ZO203" s="36"/>
      <c r="ZP203" s="36"/>
      <c r="ZQ203" s="36"/>
      <c r="ZR203" s="36"/>
      <c r="ZS203" s="36"/>
      <c r="ZT203" s="36"/>
      <c r="ZU203" s="36"/>
      <c r="ZV203" s="36"/>
      <c r="ZW203" s="36"/>
      <c r="ZX203" s="36"/>
      <c r="ZY203" s="36"/>
      <c r="ZZ203" s="36"/>
      <c r="AAA203" s="36"/>
      <c r="AAB203" s="36"/>
      <c r="AAC203" s="36"/>
      <c r="AAD203" s="36"/>
      <c r="AAE203" s="36"/>
      <c r="AAF203" s="36"/>
      <c r="AAG203" s="36"/>
      <c r="AAH203" s="36"/>
      <c r="AAI203" s="36"/>
      <c r="AAJ203" s="36"/>
      <c r="AAK203" s="36"/>
      <c r="AAL203" s="36"/>
      <c r="AAM203" s="36"/>
      <c r="AAN203" s="36"/>
      <c r="AAO203" s="36"/>
      <c r="AAP203" s="36"/>
      <c r="AAQ203" s="36"/>
      <c r="AAR203" s="36"/>
      <c r="AAS203" s="36"/>
      <c r="AAT203" s="36"/>
      <c r="AAU203" s="36"/>
      <c r="AAV203" s="36"/>
      <c r="AAW203" s="36"/>
      <c r="AAX203" s="36"/>
      <c r="AAY203" s="36"/>
      <c r="AAZ203" s="36"/>
      <c r="ABA203" s="36"/>
      <c r="ABB203" s="36"/>
      <c r="ABC203" s="36"/>
      <c r="ABD203" s="36"/>
      <c r="ABE203" s="36"/>
      <c r="ABF203" s="36"/>
      <c r="ABG203" s="36"/>
      <c r="ABH203" s="36"/>
      <c r="ABI203" s="36"/>
      <c r="ABJ203" s="36"/>
      <c r="ABK203" s="36"/>
      <c r="ABL203" s="36"/>
      <c r="ABM203" s="36"/>
      <c r="ABN203" s="36"/>
      <c r="ABO203" s="36"/>
      <c r="ABP203" s="36"/>
      <c r="ABQ203" s="36"/>
      <c r="ABR203" s="36"/>
      <c r="ABS203" s="36"/>
      <c r="ABT203" s="36"/>
      <c r="ABU203" s="36"/>
      <c r="ABV203" s="36"/>
      <c r="ABW203" s="36"/>
      <c r="ABX203" s="36"/>
      <c r="ABY203" s="36"/>
      <c r="ABZ203" s="36"/>
      <c r="ACA203" s="36"/>
      <c r="ACB203" s="36"/>
      <c r="ACC203" s="36"/>
      <c r="ACD203" s="36"/>
      <c r="ACE203" s="36"/>
      <c r="ACF203" s="36"/>
      <c r="ACG203" s="36"/>
      <c r="ACH203" s="36"/>
      <c r="ACI203" s="36"/>
      <c r="ACJ203" s="36"/>
      <c r="ACK203" s="36"/>
      <c r="ACL203" s="36"/>
      <c r="ACM203" s="36"/>
      <c r="ACN203" s="36"/>
      <c r="ACO203" s="36"/>
      <c r="ACP203" s="36"/>
      <c r="ACQ203" s="36"/>
      <c r="ACR203" s="36"/>
      <c r="ACS203" s="36"/>
      <c r="ACT203" s="36"/>
      <c r="ACU203" s="36"/>
      <c r="ACV203" s="36"/>
      <c r="ACW203" s="36"/>
      <c r="ACX203" s="36"/>
      <c r="ACY203" s="36"/>
      <c r="ACZ203" s="36"/>
      <c r="ADA203" s="36"/>
      <c r="ADB203" s="36"/>
      <c r="ADC203" s="36"/>
      <c r="ADD203" s="36"/>
      <c r="ADE203" s="36"/>
      <c r="ADF203" s="36"/>
      <c r="ADG203" s="36"/>
      <c r="ADH203" s="36"/>
      <c r="ADI203" s="36"/>
      <c r="ADJ203" s="36"/>
      <c r="ADK203" s="36"/>
      <c r="ADL203" s="36"/>
      <c r="ADM203" s="36"/>
      <c r="ADN203" s="36"/>
      <c r="ADO203" s="36"/>
      <c r="ADP203" s="36"/>
      <c r="ADQ203" s="36"/>
      <c r="ADR203" s="36"/>
      <c r="ADS203" s="36"/>
      <c r="ADT203" s="36"/>
      <c r="ADU203" s="36"/>
      <c r="ADV203" s="36"/>
      <c r="ADW203" s="36"/>
      <c r="ADX203" s="36"/>
      <c r="ADY203" s="36"/>
      <c r="ADZ203" s="36"/>
      <c r="AEA203" s="36"/>
      <c r="AEB203" s="36"/>
      <c r="AEC203" s="36"/>
      <c r="AED203" s="36"/>
      <c r="AEE203" s="36"/>
      <c r="AEF203" s="36"/>
      <c r="AEG203" s="36"/>
      <c r="AEH203" s="36"/>
      <c r="AEI203" s="36"/>
      <c r="AEJ203" s="36"/>
      <c r="AEK203" s="36"/>
      <c r="AEL203" s="36"/>
      <c r="AEM203" s="36"/>
      <c r="AEN203" s="36"/>
      <c r="AEO203" s="36"/>
      <c r="AEP203" s="36"/>
      <c r="AEQ203" s="36"/>
      <c r="AER203" s="36"/>
      <c r="AES203" s="36"/>
      <c r="AET203" s="36"/>
      <c r="AEU203" s="36"/>
      <c r="AEV203" s="36"/>
      <c r="AEW203" s="36"/>
      <c r="AEX203" s="36"/>
      <c r="AEY203" s="36"/>
      <c r="AEZ203" s="36"/>
      <c r="AFA203" s="36"/>
      <c r="AFB203" s="36"/>
      <c r="AFC203" s="36"/>
      <c r="AFD203" s="36"/>
      <c r="AFE203" s="36"/>
      <c r="AFF203" s="36"/>
      <c r="AFG203" s="36"/>
      <c r="AFH203" s="36"/>
      <c r="AFI203" s="36"/>
      <c r="AFJ203" s="36"/>
      <c r="AFK203" s="36"/>
      <c r="AFL203" s="36"/>
      <c r="AFM203" s="36"/>
      <c r="AFN203" s="36"/>
      <c r="AFO203" s="36"/>
      <c r="AFP203" s="36"/>
      <c r="AFQ203" s="36"/>
      <c r="AFR203" s="36"/>
      <c r="AFS203" s="36"/>
      <c r="AFT203" s="36"/>
      <c r="AFU203" s="36"/>
      <c r="AFV203" s="36"/>
      <c r="AFW203" s="36"/>
      <c r="AFX203" s="36"/>
      <c r="AFY203" s="36"/>
      <c r="AFZ203" s="36"/>
      <c r="AGA203" s="36"/>
      <c r="AGB203" s="36"/>
      <c r="AGC203" s="36"/>
      <c r="AGD203" s="36"/>
      <c r="AGE203" s="36"/>
      <c r="AGF203" s="36"/>
      <c r="AGG203" s="36"/>
      <c r="AGH203" s="36"/>
      <c r="AGI203" s="36"/>
      <c r="AGJ203" s="36"/>
      <c r="AGK203" s="36"/>
      <c r="AGL203" s="36"/>
      <c r="AGM203" s="36"/>
      <c r="AGN203" s="36"/>
      <c r="AGO203" s="36"/>
      <c r="AGP203" s="36"/>
      <c r="AGQ203" s="36"/>
      <c r="AGR203" s="36"/>
      <c r="AGS203" s="36"/>
      <c r="AGT203" s="36"/>
      <c r="AGU203" s="36"/>
      <c r="AGV203" s="36"/>
      <c r="AGW203" s="36"/>
      <c r="AGX203" s="36"/>
      <c r="AGY203" s="36"/>
      <c r="AGZ203" s="36"/>
      <c r="AHA203" s="36"/>
      <c r="AHB203" s="36"/>
      <c r="AHC203" s="36"/>
      <c r="AHD203" s="36"/>
      <c r="AHE203" s="36"/>
      <c r="AHF203" s="36"/>
      <c r="AHG203" s="36"/>
      <c r="AHH203" s="36"/>
      <c r="AHI203" s="36"/>
      <c r="AHJ203" s="36"/>
      <c r="AHK203" s="36"/>
      <c r="AHL203" s="36"/>
      <c r="AHM203" s="36"/>
      <c r="AHN203" s="36"/>
      <c r="AHO203" s="36"/>
      <c r="AHP203" s="36"/>
      <c r="AHQ203" s="36"/>
      <c r="AHR203" s="36"/>
      <c r="AHS203" s="36"/>
      <c r="AHT203" s="36"/>
      <c r="AHU203" s="36"/>
      <c r="AHV203" s="36"/>
      <c r="AHW203" s="36"/>
      <c r="AHX203" s="36"/>
      <c r="AHY203" s="36"/>
      <c r="AHZ203" s="36"/>
      <c r="AIA203" s="36"/>
      <c r="AIB203" s="36"/>
      <c r="AIC203" s="36"/>
      <c r="AID203" s="36"/>
      <c r="AIE203" s="36"/>
      <c r="AIF203" s="36"/>
      <c r="AIG203" s="36"/>
      <c r="AIH203" s="36"/>
      <c r="AII203" s="36"/>
      <c r="AIJ203" s="36"/>
      <c r="AIK203" s="36"/>
      <c r="AIL203" s="36"/>
      <c r="AIM203" s="36"/>
      <c r="AIN203" s="36"/>
      <c r="AIO203" s="36"/>
      <c r="AIP203" s="36"/>
      <c r="AIQ203" s="36"/>
      <c r="AIR203" s="36"/>
      <c r="AIS203" s="36"/>
      <c r="AIT203" s="36"/>
      <c r="AIU203" s="36"/>
      <c r="AIV203" s="36"/>
      <c r="AIW203" s="36"/>
      <c r="AIX203" s="36"/>
      <c r="AIY203" s="36"/>
      <c r="AIZ203" s="36"/>
      <c r="AJA203" s="36"/>
      <c r="AJB203" s="36"/>
      <c r="AJC203" s="36"/>
      <c r="AJD203" s="36"/>
      <c r="AJE203" s="36"/>
      <c r="AJF203" s="36"/>
      <c r="AJG203" s="36"/>
      <c r="AJH203" s="36"/>
      <c r="AJI203" s="36"/>
      <c r="AJJ203" s="36"/>
      <c r="AJK203" s="36"/>
      <c r="AJL203" s="36"/>
      <c r="AJM203" s="36"/>
      <c r="AJN203" s="36"/>
      <c r="AJO203" s="36"/>
      <c r="AJP203" s="36"/>
      <c r="AJQ203" s="36"/>
      <c r="AJR203" s="36"/>
      <c r="AJS203" s="36"/>
      <c r="AJT203" s="36"/>
      <c r="AJU203" s="36"/>
      <c r="AJV203" s="36"/>
      <c r="AJW203" s="36"/>
      <c r="AJX203" s="36"/>
      <c r="AJY203" s="36"/>
      <c r="AJZ203" s="36"/>
      <c r="AKA203" s="36"/>
      <c r="AKB203" s="36"/>
      <c r="AKC203" s="36"/>
      <c r="AKD203" s="36"/>
      <c r="AKE203" s="36"/>
      <c r="AKF203" s="36"/>
      <c r="AKG203" s="36"/>
      <c r="AKH203" s="36"/>
      <c r="AKI203" s="36"/>
      <c r="AKJ203" s="36"/>
      <c r="AKK203" s="36"/>
      <c r="AKL203" s="36"/>
      <c r="AKM203" s="36"/>
      <c r="AKN203" s="36"/>
      <c r="AKO203" s="36"/>
      <c r="AKP203" s="36"/>
      <c r="AKQ203" s="36"/>
      <c r="AKR203" s="36"/>
      <c r="AKS203" s="36"/>
      <c r="AKT203" s="36"/>
      <c r="AKU203" s="36"/>
      <c r="AKV203" s="36"/>
      <c r="AKW203" s="36"/>
      <c r="AKX203" s="36"/>
      <c r="AKY203" s="36"/>
      <c r="AKZ203" s="36"/>
      <c r="ALA203" s="36"/>
      <c r="ALB203" s="36"/>
      <c r="ALC203" s="36"/>
      <c r="ALD203" s="36"/>
      <c r="ALE203" s="36"/>
      <c r="ALF203" s="36"/>
      <c r="ALG203" s="36"/>
      <c r="ALH203" s="36"/>
      <c r="ALI203" s="36"/>
      <c r="ALJ203" s="36"/>
      <c r="ALK203" s="36"/>
      <c r="ALL203" s="36"/>
      <c r="ALM203" s="36"/>
      <c r="ALN203" s="36"/>
      <c r="ALO203" s="36"/>
      <c r="ALP203" s="36"/>
      <c r="ALQ203" s="36"/>
      <c r="ALR203" s="36"/>
      <c r="ALS203" s="36"/>
      <c r="ALT203" s="36"/>
      <c r="ALU203" s="36"/>
      <c r="ALV203" s="36"/>
      <c r="ALW203" s="36"/>
      <c r="ALX203" s="36"/>
      <c r="ALY203" s="36"/>
      <c r="ALZ203" s="36"/>
      <c r="AMA203" s="36"/>
      <c r="AMB203" s="36"/>
      <c r="AMC203" s="36"/>
      <c r="AMD203" s="36"/>
      <c r="AME203" s="36"/>
      <c r="AMF203" s="36"/>
      <c r="AMG203" s="36"/>
      <c r="AMH203" s="36"/>
      <c r="AMI203" s="36"/>
      <c r="AMJ203" s="36"/>
      <c r="AMK203" s="36"/>
      <c r="AML203" s="36"/>
      <c r="AMM203" s="36"/>
    </row>
    <row r="204" spans="1:1027" s="53" customFormat="1" ht="15" customHeight="1">
      <c r="A204" s="349"/>
      <c r="B204" s="414"/>
      <c r="C204" s="40" t="s">
        <v>369</v>
      </c>
      <c r="D204" s="11" t="s">
        <v>48</v>
      </c>
      <c r="E204" s="11" t="s">
        <v>49</v>
      </c>
      <c r="F204" s="41" t="s">
        <v>325</v>
      </c>
      <c r="G204" s="252"/>
      <c r="H204" s="269"/>
      <c r="I204" s="60" t="s">
        <v>216</v>
      </c>
      <c r="J204" s="42" t="s">
        <v>40</v>
      </c>
      <c r="K204" s="42" t="s">
        <v>75</v>
      </c>
      <c r="L204" s="42" t="s">
        <v>159</v>
      </c>
      <c r="M204" s="172" t="s">
        <v>213</v>
      </c>
      <c r="N204" s="310" t="s">
        <v>376</v>
      </c>
      <c r="O204" s="194"/>
      <c r="P204" s="76"/>
      <c r="Q204" s="76"/>
      <c r="R204" s="76"/>
      <c r="S204" s="76"/>
      <c r="T204" s="76"/>
      <c r="U204" s="76"/>
      <c r="V204" s="76"/>
      <c r="W204" s="76"/>
      <c r="X204" s="76"/>
      <c r="Y204" s="76"/>
      <c r="Z204" s="76"/>
      <c r="AA204" s="76"/>
      <c r="AB204" s="76"/>
      <c r="AC204" s="76"/>
      <c r="AD204" s="76"/>
      <c r="AE204" s="76"/>
      <c r="AF204" s="76"/>
      <c r="AG204" s="76"/>
      <c r="AH204" s="76"/>
      <c r="AI204" s="71"/>
      <c r="AJ204" s="71"/>
      <c r="AK204" s="71"/>
      <c r="AL204" s="71"/>
      <c r="AM204" s="71"/>
      <c r="AN204" s="71">
        <v>2.2577165806399058</v>
      </c>
      <c r="AO204" s="71">
        <v>2.1591069109870471</v>
      </c>
      <c r="AP204" s="71">
        <v>2.0604972413341884</v>
      </c>
      <c r="AQ204" s="71">
        <v>1.96188757168133</v>
      </c>
      <c r="AR204" s="71">
        <v>1.8632779020284715</v>
      </c>
      <c r="AS204" s="71">
        <v>1.7646682323756129</v>
      </c>
      <c r="AT204" s="71">
        <v>1.7137962655597165</v>
      </c>
      <c r="AU204" s="71">
        <v>1.6629242987438202</v>
      </c>
      <c r="AV204" s="71">
        <v>1.6120523319279241</v>
      </c>
      <c r="AW204" s="71">
        <v>1.5611803651120277</v>
      </c>
      <c r="AX204" s="71">
        <v>1.5103083982961314</v>
      </c>
      <c r="AY204" s="71">
        <v>1.4594364314802362</v>
      </c>
      <c r="AZ204" s="71">
        <v>1.4085644646643409</v>
      </c>
      <c r="BA204" s="71">
        <v>1.3576924978484457</v>
      </c>
      <c r="BB204" s="71">
        <v>1.3068205310325502</v>
      </c>
      <c r="BC204" s="71">
        <v>1.255948564216655</v>
      </c>
      <c r="BD204" s="71">
        <v>1.2422411017457784</v>
      </c>
      <c r="BE204" s="71">
        <v>1.228533639274902</v>
      </c>
      <c r="BF204" s="71">
        <v>1.2148261768040254</v>
      </c>
      <c r="BG204" s="71">
        <v>1.201118714333149</v>
      </c>
      <c r="BH204" s="71">
        <v>1.1874112518622724</v>
      </c>
      <c r="BI204" s="71" t="s">
        <v>377</v>
      </c>
      <c r="BJ204" s="71" t="s">
        <v>377</v>
      </c>
      <c r="BK204" s="71" t="s">
        <v>377</v>
      </c>
      <c r="BL204" s="71" t="s">
        <v>377</v>
      </c>
      <c r="BM204" s="71" t="s">
        <v>377</v>
      </c>
      <c r="BN204" s="71" t="s">
        <v>377</v>
      </c>
      <c r="BO204" s="71" t="s">
        <v>377</v>
      </c>
      <c r="BP204" s="71" t="s">
        <v>377</v>
      </c>
      <c r="BQ204" s="71" t="s">
        <v>377</v>
      </c>
      <c r="BR204" s="71" t="s">
        <v>377</v>
      </c>
      <c r="BS204" s="71" t="s">
        <v>377</v>
      </c>
      <c r="BT204" s="71" t="s">
        <v>377</v>
      </c>
      <c r="BU204" s="71" t="s">
        <v>377</v>
      </c>
      <c r="BV204" s="71" t="s">
        <v>377</v>
      </c>
      <c r="BW204" s="71" t="s">
        <v>377</v>
      </c>
      <c r="BX204" s="157"/>
      <c r="BY204" s="157"/>
      <c r="BZ204" s="157"/>
      <c r="CA204" s="157"/>
      <c r="CB204" s="157"/>
      <c r="CC204" s="157"/>
      <c r="CD204" s="157"/>
      <c r="CE204" s="121"/>
      <c r="CF204" s="121"/>
      <c r="CG204" s="121"/>
      <c r="CH204" s="121"/>
      <c r="CI204" s="121"/>
      <c r="CJ204" s="121"/>
      <c r="CK204" s="121"/>
      <c r="CL204" s="121"/>
      <c r="CM204" s="121"/>
      <c r="CN204" s="121"/>
      <c r="CO204" s="121"/>
      <c r="CP204" s="121"/>
      <c r="CQ204" s="121"/>
      <c r="CR204" s="121"/>
      <c r="CS204" s="121"/>
      <c r="CT204" s="121"/>
      <c r="CU204" s="121"/>
      <c r="CV204" s="121"/>
      <c r="CW204" s="121"/>
      <c r="CX204" s="121"/>
      <c r="CY204" s="121"/>
      <c r="CZ204" s="121"/>
      <c r="DA204" s="121"/>
      <c r="DB204" s="121"/>
      <c r="DC204" s="121"/>
      <c r="DD204" s="121"/>
      <c r="DE204" s="121"/>
      <c r="DF204" s="121"/>
      <c r="DG204" s="121"/>
      <c r="DH204" s="121"/>
      <c r="DI204" s="121"/>
      <c r="DJ204" s="121"/>
      <c r="DK204" s="121"/>
      <c r="DL204" s="121"/>
      <c r="DM204" s="121"/>
      <c r="DN204" s="121"/>
      <c r="DO204" s="121"/>
      <c r="DP204" s="121"/>
      <c r="DQ204" s="121"/>
      <c r="DR204" s="121"/>
      <c r="DS204" s="121"/>
      <c r="DT204" s="121"/>
      <c r="DU204" s="121"/>
      <c r="DV204" s="121"/>
      <c r="DW204" s="121"/>
      <c r="DX204" s="121"/>
      <c r="DY204" s="121"/>
      <c r="DZ204" s="121"/>
      <c r="EA204" s="121"/>
      <c r="EB204" s="121"/>
      <c r="EC204" s="121"/>
      <c r="ED204" s="121"/>
      <c r="EE204" s="121"/>
      <c r="EF204" s="121"/>
      <c r="EG204" s="121"/>
      <c r="EH204" s="121"/>
      <c r="EI204" s="121"/>
      <c r="EJ204" s="121"/>
      <c r="EK204" s="121"/>
      <c r="EL204" s="121"/>
      <c r="EM204" s="121"/>
      <c r="EN204" s="121"/>
      <c r="EO204" s="121"/>
      <c r="EP204" s="121"/>
      <c r="EQ204" s="121"/>
      <c r="ER204" s="121"/>
      <c r="ES204" s="121"/>
      <c r="ET204" s="121"/>
      <c r="EU204" s="121"/>
      <c r="EV204" s="121"/>
      <c r="EW204" s="121"/>
      <c r="EX204" s="121"/>
      <c r="EY204" s="121"/>
      <c r="EZ204" s="121"/>
      <c r="FA204" s="121"/>
      <c r="FB204" s="121"/>
      <c r="FC204" s="121"/>
      <c r="FD204" s="121"/>
      <c r="FE204" s="121"/>
      <c r="FF204" s="121"/>
      <c r="FG204" s="121"/>
      <c r="FH204" s="121"/>
      <c r="FI204" s="121"/>
      <c r="FJ204" s="121"/>
      <c r="FK204" s="121"/>
      <c r="FL204" s="121"/>
      <c r="FM204" s="121"/>
      <c r="FN204" s="121"/>
      <c r="FO204" s="121"/>
      <c r="FP204" s="121"/>
      <c r="FQ204" s="121"/>
      <c r="FR204" s="121"/>
      <c r="FS204" s="121"/>
      <c r="FT204" s="121"/>
      <c r="FU204" s="121"/>
      <c r="FV204" s="121"/>
      <c r="FW204" s="121"/>
      <c r="FX204" s="121"/>
      <c r="FY204" s="121"/>
      <c r="FZ204" s="121"/>
      <c r="GA204" s="121"/>
      <c r="GB204" s="121"/>
      <c r="GC204" s="121"/>
      <c r="GD204" s="121"/>
      <c r="GE204" s="121"/>
      <c r="GF204" s="121"/>
      <c r="GG204" s="121"/>
      <c r="GH204" s="121"/>
      <c r="GI204" s="121"/>
      <c r="GJ204" s="121"/>
      <c r="GK204" s="121"/>
      <c r="GL204" s="121"/>
      <c r="GM204" s="121"/>
      <c r="GN204" s="121"/>
      <c r="GO204" s="121"/>
      <c r="GP204" s="121"/>
      <c r="GQ204" s="121"/>
      <c r="GR204" s="121"/>
      <c r="GS204" s="121"/>
      <c r="GT204" s="121"/>
      <c r="GU204" s="121"/>
      <c r="GV204" s="121"/>
      <c r="GW204" s="121"/>
      <c r="GX204" s="121"/>
      <c r="GY204" s="121"/>
      <c r="GZ204" s="121"/>
      <c r="HA204" s="121"/>
      <c r="HB204" s="121"/>
      <c r="HC204" s="121"/>
      <c r="HD204" s="121"/>
      <c r="HE204" s="121"/>
      <c r="HF204" s="121"/>
      <c r="HG204" s="121"/>
      <c r="HH204" s="121"/>
      <c r="HI204" s="121"/>
      <c r="HJ204" s="121"/>
      <c r="HK204" s="121"/>
      <c r="HL204" s="121"/>
      <c r="HM204" s="121"/>
      <c r="HN204" s="121"/>
      <c r="HO204" s="121"/>
      <c r="HP204" s="121"/>
      <c r="HQ204" s="121"/>
      <c r="HR204" s="121"/>
      <c r="HS204" s="121"/>
      <c r="HT204" s="121"/>
      <c r="HU204" s="121"/>
      <c r="HV204" s="121"/>
      <c r="HW204" s="121"/>
      <c r="HX204" s="121"/>
      <c r="HY204" s="121"/>
      <c r="HZ204" s="121"/>
      <c r="IA204" s="121"/>
      <c r="IB204" s="121"/>
      <c r="IC204" s="121"/>
      <c r="ID204" s="121"/>
      <c r="IE204" s="121"/>
      <c r="IF204" s="121"/>
      <c r="IG204" s="121"/>
      <c r="IH204" s="121"/>
      <c r="II204" s="121"/>
      <c r="IJ204" s="121"/>
      <c r="IK204" s="121"/>
      <c r="IL204" s="121"/>
      <c r="IM204" s="121"/>
      <c r="IN204" s="121"/>
      <c r="IO204" s="121"/>
      <c r="IP204" s="121"/>
      <c r="IQ204" s="121"/>
      <c r="IR204" s="121"/>
      <c r="IS204" s="121"/>
      <c r="IT204" s="121"/>
      <c r="IU204" s="121"/>
      <c r="IV204" s="121"/>
      <c r="IW204" s="121"/>
      <c r="IX204" s="121"/>
      <c r="IY204" s="121"/>
      <c r="IZ204" s="121"/>
      <c r="JA204" s="121"/>
      <c r="JB204" s="121"/>
      <c r="JC204" s="121"/>
      <c r="JD204" s="121"/>
      <c r="JE204" s="121"/>
      <c r="JF204" s="121"/>
      <c r="JG204" s="121"/>
      <c r="JH204" s="121"/>
      <c r="JI204" s="121"/>
      <c r="JJ204" s="121"/>
      <c r="JK204" s="121"/>
      <c r="JL204" s="121"/>
      <c r="JM204" s="121"/>
      <c r="JN204" s="121"/>
      <c r="JO204" s="121"/>
      <c r="JP204" s="121"/>
      <c r="JQ204" s="121"/>
      <c r="JR204" s="121"/>
      <c r="JS204" s="121"/>
      <c r="JT204" s="121"/>
      <c r="JU204" s="121"/>
      <c r="JV204" s="121"/>
      <c r="JW204" s="121"/>
      <c r="JX204" s="121"/>
      <c r="JY204" s="121"/>
      <c r="JZ204" s="121"/>
      <c r="KA204" s="121"/>
      <c r="KB204" s="121"/>
      <c r="KC204" s="121"/>
      <c r="KD204" s="121"/>
      <c r="KE204" s="121"/>
      <c r="KF204" s="121"/>
      <c r="KG204" s="121"/>
      <c r="KH204" s="121"/>
      <c r="KI204" s="121"/>
      <c r="KJ204" s="121"/>
      <c r="KK204" s="121"/>
      <c r="KL204" s="121"/>
      <c r="KM204" s="121"/>
      <c r="KN204" s="121"/>
      <c r="KO204" s="121"/>
      <c r="KP204" s="121"/>
      <c r="KQ204" s="121"/>
      <c r="KR204" s="121"/>
      <c r="KS204" s="121"/>
      <c r="KT204" s="121"/>
      <c r="KU204" s="121"/>
      <c r="KV204" s="121"/>
      <c r="KW204" s="121"/>
      <c r="KX204" s="121"/>
      <c r="KY204" s="121"/>
      <c r="KZ204" s="121"/>
      <c r="LA204" s="121"/>
      <c r="LB204" s="121"/>
      <c r="LC204" s="121"/>
      <c r="LD204" s="121"/>
      <c r="LE204" s="121"/>
      <c r="LF204" s="121"/>
      <c r="LG204" s="121"/>
      <c r="LH204" s="121"/>
      <c r="LI204" s="121"/>
      <c r="LJ204" s="121"/>
      <c r="LK204" s="121"/>
      <c r="LL204" s="121"/>
      <c r="LM204" s="121"/>
      <c r="LN204" s="121"/>
      <c r="LO204" s="121"/>
      <c r="LP204" s="121"/>
      <c r="LQ204" s="121"/>
      <c r="LR204" s="121"/>
      <c r="LS204" s="121"/>
      <c r="LT204" s="121"/>
      <c r="LU204" s="121"/>
      <c r="LV204" s="49"/>
      <c r="LW204" s="49"/>
      <c r="LX204" s="49"/>
      <c r="LY204" s="49"/>
      <c r="LZ204" s="49"/>
      <c r="MA204" s="49"/>
      <c r="MB204" s="49"/>
      <c r="MC204" s="49"/>
      <c r="MD204" s="49"/>
      <c r="ME204" s="49"/>
      <c r="MF204" s="49"/>
      <c r="MG204" s="49"/>
      <c r="MH204" s="49"/>
      <c r="MI204" s="49"/>
      <c r="MJ204" s="49"/>
      <c r="MK204" s="49"/>
      <c r="ML204" s="49"/>
      <c r="MM204" s="49"/>
      <c r="MN204" s="49"/>
      <c r="MO204" s="49"/>
      <c r="MP204" s="49"/>
      <c r="MQ204" s="49"/>
      <c r="MR204" s="49"/>
      <c r="MS204" s="49"/>
      <c r="MT204" s="49"/>
      <c r="MU204" s="49"/>
      <c r="MV204" s="49"/>
      <c r="MW204" s="49"/>
      <c r="MX204" s="49"/>
      <c r="MY204" s="49"/>
      <c r="MZ204" s="49"/>
      <c r="NA204" s="49"/>
      <c r="NB204" s="49"/>
      <c r="NC204" s="49"/>
      <c r="ND204" s="49"/>
      <c r="NE204" s="49"/>
      <c r="NF204" s="49"/>
      <c r="NG204" s="49"/>
      <c r="NH204" s="49"/>
      <c r="NI204" s="49"/>
      <c r="NJ204" s="49"/>
      <c r="NK204" s="49"/>
      <c r="NL204" s="49"/>
      <c r="NM204" s="49"/>
      <c r="NN204" s="49"/>
      <c r="NO204" s="49"/>
      <c r="NP204" s="49"/>
      <c r="NQ204" s="49"/>
      <c r="NR204" s="49"/>
      <c r="NS204" s="49"/>
      <c r="NT204" s="49"/>
      <c r="NU204" s="49"/>
      <c r="NV204" s="49"/>
      <c r="NW204" s="49"/>
      <c r="NX204" s="49"/>
      <c r="NY204" s="49"/>
      <c r="NZ204" s="49"/>
      <c r="OA204" s="49"/>
      <c r="OB204" s="49"/>
      <c r="OC204" s="49"/>
      <c r="OD204" s="49"/>
      <c r="OE204" s="49"/>
      <c r="OF204" s="49"/>
      <c r="OG204" s="49"/>
      <c r="OH204" s="49"/>
      <c r="OI204" s="49"/>
      <c r="OJ204" s="49"/>
      <c r="OK204" s="49"/>
      <c r="OL204" s="49"/>
      <c r="OM204" s="49"/>
      <c r="ON204" s="49"/>
      <c r="OO204" s="49"/>
      <c r="OP204" s="49"/>
      <c r="OQ204" s="49"/>
      <c r="OR204" s="49"/>
      <c r="OS204" s="49"/>
      <c r="OT204" s="49"/>
      <c r="OU204" s="49"/>
      <c r="OV204" s="49"/>
      <c r="OW204" s="49"/>
      <c r="OX204" s="49"/>
      <c r="OY204" s="49"/>
      <c r="OZ204" s="49"/>
      <c r="PA204" s="49"/>
      <c r="PB204" s="49"/>
      <c r="PC204" s="49"/>
      <c r="PD204" s="49"/>
      <c r="PE204" s="49"/>
      <c r="PF204" s="49"/>
      <c r="PG204" s="49"/>
      <c r="PH204" s="49"/>
      <c r="PI204" s="49"/>
      <c r="PJ204" s="49"/>
      <c r="PK204" s="49"/>
      <c r="PL204" s="49"/>
      <c r="PM204" s="49"/>
      <c r="PN204" s="49"/>
      <c r="PO204" s="49"/>
      <c r="PP204" s="49"/>
      <c r="PQ204" s="49"/>
      <c r="PR204" s="49"/>
      <c r="PS204" s="49"/>
      <c r="PT204" s="49"/>
      <c r="PU204" s="49"/>
      <c r="PV204" s="49"/>
      <c r="PW204" s="49"/>
      <c r="PX204" s="49"/>
      <c r="PY204" s="49"/>
      <c r="PZ204" s="49"/>
      <c r="QA204" s="49"/>
      <c r="QB204" s="49"/>
      <c r="QC204" s="49"/>
      <c r="QD204" s="49"/>
      <c r="QE204" s="49"/>
      <c r="QF204" s="49"/>
      <c r="QG204" s="49"/>
      <c r="QH204" s="49"/>
      <c r="QI204" s="49"/>
      <c r="QJ204" s="49"/>
      <c r="QK204" s="49"/>
      <c r="QL204" s="49"/>
      <c r="QM204" s="49"/>
      <c r="QN204" s="49"/>
      <c r="QO204" s="49"/>
      <c r="QP204" s="49"/>
      <c r="QQ204" s="49"/>
      <c r="QR204" s="49"/>
      <c r="QS204" s="49"/>
      <c r="QT204" s="49"/>
      <c r="QU204" s="49"/>
      <c r="QV204" s="49"/>
      <c r="QW204" s="49"/>
      <c r="QX204" s="49"/>
      <c r="QY204" s="49"/>
      <c r="QZ204" s="49"/>
      <c r="RA204" s="49"/>
      <c r="RB204" s="49"/>
      <c r="RC204" s="49"/>
      <c r="RD204" s="49"/>
      <c r="RE204" s="49"/>
      <c r="RF204" s="49"/>
      <c r="RG204" s="49"/>
      <c r="RH204" s="49"/>
      <c r="RI204" s="49"/>
      <c r="RJ204" s="49"/>
      <c r="RK204" s="49"/>
      <c r="RL204" s="49"/>
      <c r="RM204" s="49"/>
      <c r="RN204" s="49"/>
      <c r="RO204" s="49"/>
      <c r="RP204" s="49"/>
      <c r="RQ204" s="49"/>
      <c r="RR204" s="49"/>
      <c r="RS204" s="49"/>
      <c r="RT204" s="49"/>
      <c r="RU204" s="49"/>
      <c r="RV204" s="49"/>
      <c r="RW204" s="49"/>
      <c r="RX204" s="49"/>
      <c r="RY204" s="49"/>
      <c r="RZ204" s="49"/>
      <c r="SA204" s="49"/>
      <c r="SB204" s="49"/>
      <c r="SC204" s="49"/>
      <c r="SD204" s="49"/>
      <c r="SE204" s="49"/>
      <c r="SF204" s="49"/>
      <c r="SG204" s="49"/>
      <c r="SH204" s="49"/>
      <c r="SI204" s="49"/>
      <c r="SJ204" s="49"/>
      <c r="SK204" s="49"/>
      <c r="SL204" s="49"/>
      <c r="SM204" s="49"/>
      <c r="SN204" s="49"/>
      <c r="SO204" s="49"/>
      <c r="SP204" s="49"/>
      <c r="SQ204" s="49"/>
      <c r="SR204" s="49"/>
      <c r="SS204" s="49"/>
      <c r="ST204" s="49"/>
      <c r="SU204" s="49"/>
      <c r="SV204" s="49"/>
      <c r="SW204" s="49"/>
      <c r="SX204" s="49"/>
      <c r="SY204" s="49"/>
      <c r="SZ204" s="49"/>
      <c r="TA204" s="49"/>
      <c r="TB204" s="49"/>
      <c r="TC204" s="49"/>
      <c r="TD204" s="49"/>
      <c r="TE204" s="49"/>
      <c r="TF204" s="49"/>
      <c r="TG204" s="49"/>
      <c r="TH204" s="49"/>
      <c r="TI204" s="49"/>
      <c r="TJ204" s="49"/>
      <c r="TK204" s="49"/>
      <c r="TL204" s="49"/>
      <c r="TM204" s="49"/>
      <c r="TN204" s="49"/>
      <c r="TO204" s="49"/>
      <c r="TP204" s="49"/>
      <c r="TQ204" s="49"/>
      <c r="TR204" s="49"/>
      <c r="TS204" s="49"/>
      <c r="TT204" s="49"/>
      <c r="TU204" s="49"/>
      <c r="TV204" s="49"/>
      <c r="TW204" s="49"/>
      <c r="TX204" s="49"/>
      <c r="TY204" s="49"/>
      <c r="TZ204" s="49"/>
      <c r="UA204" s="49"/>
      <c r="UB204" s="49"/>
      <c r="UC204" s="49"/>
      <c r="UD204" s="49"/>
      <c r="UE204" s="49"/>
      <c r="UF204" s="49"/>
      <c r="UG204" s="49"/>
      <c r="UH204" s="49"/>
      <c r="UI204" s="49"/>
      <c r="UJ204" s="49"/>
      <c r="UK204" s="49"/>
      <c r="UL204" s="49"/>
      <c r="UM204" s="49"/>
      <c r="UN204" s="49"/>
      <c r="UO204" s="49"/>
      <c r="UP204" s="49"/>
      <c r="UQ204" s="49"/>
      <c r="UR204" s="49"/>
      <c r="US204" s="49"/>
      <c r="UT204" s="49"/>
      <c r="UU204" s="49"/>
      <c r="UV204" s="49"/>
      <c r="UW204" s="49"/>
      <c r="UX204" s="49"/>
      <c r="UY204" s="49"/>
      <c r="UZ204" s="49"/>
      <c r="VA204" s="49"/>
      <c r="VB204" s="49"/>
      <c r="VC204" s="49"/>
      <c r="VD204" s="49"/>
      <c r="VE204" s="49"/>
      <c r="VF204" s="49"/>
      <c r="VG204" s="49"/>
      <c r="VH204" s="49"/>
      <c r="VI204" s="49"/>
      <c r="VJ204" s="49"/>
      <c r="VK204" s="49"/>
      <c r="VL204" s="49"/>
      <c r="VM204" s="49"/>
      <c r="VN204" s="49"/>
      <c r="VO204" s="49"/>
      <c r="VP204" s="49"/>
      <c r="VQ204" s="49"/>
      <c r="VR204" s="49"/>
      <c r="VS204" s="49"/>
      <c r="VT204" s="49"/>
      <c r="VU204" s="49"/>
      <c r="VV204" s="49"/>
      <c r="VW204" s="49"/>
      <c r="VX204" s="49"/>
      <c r="VY204" s="49"/>
      <c r="VZ204" s="49"/>
      <c r="WA204" s="49"/>
      <c r="WB204" s="49"/>
      <c r="WC204" s="49"/>
      <c r="WD204" s="49"/>
      <c r="WE204" s="49"/>
      <c r="WF204" s="49"/>
      <c r="WG204" s="49"/>
      <c r="WH204" s="49"/>
      <c r="WI204" s="49"/>
      <c r="WJ204" s="49"/>
      <c r="WK204" s="49"/>
      <c r="WL204" s="49"/>
      <c r="WM204" s="49"/>
      <c r="WN204" s="49"/>
      <c r="WO204" s="49"/>
      <c r="WP204" s="49"/>
      <c r="WQ204" s="49"/>
      <c r="WR204" s="49"/>
      <c r="WS204" s="49"/>
      <c r="WT204" s="49"/>
      <c r="WU204" s="49"/>
      <c r="WV204" s="49"/>
      <c r="WW204" s="49"/>
      <c r="WX204" s="49"/>
      <c r="WY204" s="49"/>
      <c r="WZ204" s="49"/>
      <c r="XA204" s="49"/>
      <c r="XB204" s="49"/>
      <c r="XC204" s="49"/>
      <c r="XD204" s="49"/>
      <c r="XE204" s="49"/>
      <c r="XF204" s="49"/>
      <c r="XG204" s="49"/>
      <c r="XH204" s="49"/>
      <c r="XI204" s="49"/>
      <c r="XJ204" s="49"/>
      <c r="XK204" s="49"/>
      <c r="XL204" s="49"/>
      <c r="XM204" s="49"/>
      <c r="XN204" s="49"/>
      <c r="XO204" s="49"/>
      <c r="XP204" s="49"/>
      <c r="XQ204" s="49"/>
      <c r="XR204" s="49"/>
      <c r="XS204" s="49"/>
      <c r="XT204" s="49"/>
      <c r="XU204" s="49"/>
      <c r="XV204" s="49"/>
      <c r="XW204" s="49"/>
      <c r="XX204" s="49"/>
      <c r="XY204" s="49"/>
      <c r="XZ204" s="49"/>
      <c r="YA204" s="49"/>
      <c r="YB204" s="49"/>
      <c r="YC204" s="49"/>
      <c r="YD204" s="49"/>
      <c r="YE204" s="49"/>
      <c r="YF204" s="49"/>
      <c r="YG204" s="49"/>
      <c r="YH204" s="49"/>
      <c r="YI204" s="49"/>
      <c r="YJ204" s="49"/>
      <c r="YK204" s="49"/>
      <c r="YL204" s="49"/>
      <c r="YM204" s="49"/>
      <c r="YN204" s="49"/>
      <c r="YO204" s="49"/>
      <c r="YP204" s="49"/>
      <c r="YQ204" s="49"/>
      <c r="YR204" s="49"/>
      <c r="YS204" s="49"/>
      <c r="YT204" s="49"/>
      <c r="YU204" s="49"/>
      <c r="YV204" s="49"/>
      <c r="YW204" s="49"/>
      <c r="YX204" s="49"/>
      <c r="YY204" s="49"/>
      <c r="YZ204" s="49"/>
      <c r="ZA204" s="49"/>
      <c r="ZB204" s="49"/>
      <c r="ZC204" s="49"/>
      <c r="ZD204" s="49"/>
      <c r="ZE204" s="49"/>
      <c r="ZF204" s="49"/>
      <c r="ZG204" s="49"/>
      <c r="ZH204" s="49"/>
      <c r="ZI204" s="49"/>
      <c r="ZJ204" s="49"/>
      <c r="ZK204" s="49"/>
      <c r="ZL204" s="49"/>
      <c r="ZM204" s="49"/>
      <c r="ZN204" s="49"/>
      <c r="ZO204" s="49"/>
      <c r="ZP204" s="49"/>
      <c r="ZQ204" s="49"/>
      <c r="ZR204" s="49"/>
      <c r="ZS204" s="49"/>
      <c r="ZT204" s="49"/>
      <c r="ZU204" s="49"/>
      <c r="ZV204" s="49"/>
      <c r="ZW204" s="49"/>
      <c r="ZX204" s="49"/>
      <c r="ZY204" s="49"/>
      <c r="ZZ204" s="49"/>
      <c r="AAA204" s="49"/>
      <c r="AAB204" s="49"/>
      <c r="AAC204" s="49"/>
      <c r="AAD204" s="49"/>
      <c r="AAE204" s="49"/>
      <c r="AAF204" s="49"/>
      <c r="AAG204" s="49"/>
      <c r="AAH204" s="49"/>
      <c r="AAI204" s="49"/>
      <c r="AAJ204" s="49"/>
      <c r="AAK204" s="49"/>
      <c r="AAL204" s="49"/>
      <c r="AAM204" s="49"/>
      <c r="AAN204" s="49"/>
      <c r="AAO204" s="49"/>
      <c r="AAP204" s="49"/>
      <c r="AAQ204" s="49"/>
      <c r="AAR204" s="49"/>
      <c r="AAS204" s="49"/>
      <c r="AAT204" s="49"/>
      <c r="AAU204" s="49"/>
      <c r="AAV204" s="49"/>
      <c r="AAW204" s="49"/>
      <c r="AAX204" s="49"/>
      <c r="AAY204" s="49"/>
      <c r="AAZ204" s="49"/>
      <c r="ABA204" s="49"/>
      <c r="ABB204" s="49"/>
      <c r="ABC204" s="49"/>
      <c r="ABD204" s="49"/>
      <c r="ABE204" s="49"/>
      <c r="ABF204" s="49"/>
      <c r="ABG204" s="49"/>
      <c r="ABH204" s="49"/>
      <c r="ABI204" s="49"/>
      <c r="ABJ204" s="49"/>
      <c r="ABK204" s="49"/>
      <c r="ABL204" s="49"/>
      <c r="ABM204" s="49"/>
      <c r="ABN204" s="49"/>
      <c r="ABO204" s="49"/>
      <c r="ABP204" s="49"/>
      <c r="ABQ204" s="49"/>
      <c r="ABR204" s="49"/>
      <c r="ABS204" s="49"/>
      <c r="ABT204" s="49"/>
      <c r="ABU204" s="49"/>
      <c r="ABV204" s="49"/>
      <c r="ABW204" s="49"/>
      <c r="ABX204" s="49"/>
      <c r="ABY204" s="49"/>
      <c r="ABZ204" s="49"/>
      <c r="ACA204" s="49"/>
      <c r="ACB204" s="49"/>
      <c r="ACC204" s="49"/>
      <c r="ACD204" s="49"/>
      <c r="ACE204" s="49"/>
      <c r="ACF204" s="49"/>
      <c r="ACG204" s="49"/>
      <c r="ACH204" s="49"/>
      <c r="ACI204" s="49"/>
      <c r="ACJ204" s="49"/>
      <c r="ACK204" s="49"/>
      <c r="ACL204" s="49"/>
      <c r="ACM204" s="49"/>
      <c r="ACN204" s="49"/>
      <c r="ACO204" s="49"/>
      <c r="ACP204" s="49"/>
      <c r="ACQ204" s="49"/>
      <c r="ACR204" s="49"/>
      <c r="ACS204" s="49"/>
      <c r="ACT204" s="49"/>
      <c r="ACU204" s="49"/>
      <c r="ACV204" s="49"/>
      <c r="ACW204" s="49"/>
      <c r="ACX204" s="49"/>
      <c r="ACY204" s="49"/>
      <c r="ACZ204" s="49"/>
      <c r="ADA204" s="49"/>
      <c r="ADB204" s="49"/>
      <c r="ADC204" s="49"/>
      <c r="ADD204" s="49"/>
      <c r="ADE204" s="49"/>
      <c r="ADF204" s="49"/>
      <c r="ADG204" s="49"/>
      <c r="ADH204" s="49"/>
      <c r="ADI204" s="49"/>
      <c r="ADJ204" s="49"/>
      <c r="ADK204" s="49"/>
      <c r="ADL204" s="49"/>
      <c r="ADM204" s="49"/>
      <c r="ADN204" s="49"/>
      <c r="ADO204" s="49"/>
      <c r="ADP204" s="49"/>
      <c r="ADQ204" s="49"/>
      <c r="ADR204" s="49"/>
      <c r="ADS204" s="49"/>
      <c r="ADT204" s="49"/>
      <c r="ADU204" s="49"/>
      <c r="ADV204" s="49"/>
      <c r="ADW204" s="49"/>
      <c r="ADX204" s="49"/>
      <c r="ADY204" s="49"/>
      <c r="ADZ204" s="49"/>
      <c r="AEA204" s="49"/>
      <c r="AEB204" s="49"/>
      <c r="AEC204" s="49"/>
      <c r="AED204" s="49"/>
      <c r="AEE204" s="49"/>
      <c r="AEF204" s="49"/>
      <c r="AEG204" s="49"/>
      <c r="AEH204" s="49"/>
      <c r="AEI204" s="49"/>
      <c r="AEJ204" s="49"/>
      <c r="AEK204" s="49"/>
      <c r="AEL204" s="49"/>
      <c r="AEM204" s="49"/>
      <c r="AEN204" s="49"/>
      <c r="AEO204" s="49"/>
      <c r="AEP204" s="49"/>
      <c r="AEQ204" s="49"/>
      <c r="AER204" s="49"/>
      <c r="AES204" s="49"/>
      <c r="AET204" s="49"/>
      <c r="AEU204" s="49"/>
      <c r="AEV204" s="49"/>
      <c r="AEW204" s="49"/>
      <c r="AEX204" s="49"/>
      <c r="AEY204" s="49"/>
      <c r="AEZ204" s="49"/>
      <c r="AFA204" s="49"/>
      <c r="AFB204" s="49"/>
      <c r="AFC204" s="49"/>
      <c r="AFD204" s="49"/>
      <c r="AFE204" s="49"/>
      <c r="AFF204" s="49"/>
      <c r="AFG204" s="49"/>
      <c r="AFH204" s="49"/>
      <c r="AFI204" s="49"/>
      <c r="AFJ204" s="49"/>
      <c r="AFK204" s="49"/>
      <c r="AFL204" s="49"/>
      <c r="AFM204" s="49"/>
      <c r="AFN204" s="49"/>
      <c r="AFO204" s="49"/>
      <c r="AFP204" s="49"/>
      <c r="AFQ204" s="49"/>
      <c r="AFR204" s="49"/>
      <c r="AFS204" s="49"/>
      <c r="AFT204" s="49"/>
      <c r="AFU204" s="49"/>
      <c r="AFV204" s="49"/>
      <c r="AFW204" s="49"/>
      <c r="AFX204" s="49"/>
      <c r="AFY204" s="49"/>
      <c r="AFZ204" s="49"/>
      <c r="AGA204" s="49"/>
      <c r="AGB204" s="49"/>
      <c r="AGC204" s="49"/>
      <c r="AGD204" s="49"/>
      <c r="AGE204" s="49"/>
      <c r="AGF204" s="49"/>
      <c r="AGG204" s="49"/>
      <c r="AGH204" s="49"/>
      <c r="AGI204" s="49"/>
      <c r="AGJ204" s="49"/>
      <c r="AGK204" s="49"/>
      <c r="AGL204" s="49"/>
      <c r="AGM204" s="49"/>
      <c r="AGN204" s="49"/>
      <c r="AGO204" s="49"/>
      <c r="AGP204" s="49"/>
      <c r="AGQ204" s="49"/>
      <c r="AGR204" s="49"/>
      <c r="AGS204" s="49"/>
      <c r="AGT204" s="49"/>
      <c r="AGU204" s="49"/>
      <c r="AGV204" s="49"/>
      <c r="AGW204" s="49"/>
      <c r="AGX204" s="49"/>
      <c r="AGY204" s="49"/>
      <c r="AGZ204" s="49"/>
      <c r="AHA204" s="49"/>
      <c r="AHB204" s="49"/>
      <c r="AHC204" s="49"/>
      <c r="AHD204" s="49"/>
      <c r="AHE204" s="49"/>
      <c r="AHF204" s="49"/>
      <c r="AHG204" s="49"/>
      <c r="AHH204" s="49"/>
      <c r="AHI204" s="49"/>
      <c r="AHJ204" s="49"/>
      <c r="AHK204" s="49"/>
      <c r="AHL204" s="49"/>
      <c r="AHM204" s="49"/>
      <c r="AHN204" s="49"/>
      <c r="AHO204" s="49"/>
      <c r="AHP204" s="49"/>
      <c r="AHQ204" s="49"/>
      <c r="AHR204" s="49"/>
      <c r="AHS204" s="49"/>
      <c r="AHT204" s="49"/>
      <c r="AHU204" s="49"/>
      <c r="AHV204" s="49"/>
      <c r="AHW204" s="49"/>
      <c r="AHX204" s="49"/>
      <c r="AHY204" s="49"/>
      <c r="AHZ204" s="49"/>
      <c r="AIA204" s="49"/>
      <c r="AIB204" s="49"/>
      <c r="AIC204" s="49"/>
      <c r="AID204" s="49"/>
      <c r="AIE204" s="49"/>
      <c r="AIF204" s="49"/>
      <c r="AIG204" s="49"/>
      <c r="AIH204" s="49"/>
      <c r="AII204" s="49"/>
      <c r="AIJ204" s="49"/>
      <c r="AIK204" s="49"/>
      <c r="AIL204" s="49"/>
      <c r="AIM204" s="49"/>
      <c r="AIN204" s="49"/>
      <c r="AIO204" s="49"/>
      <c r="AIP204" s="49"/>
      <c r="AIQ204" s="49"/>
      <c r="AIR204" s="49"/>
      <c r="AIS204" s="49"/>
      <c r="AIT204" s="49"/>
      <c r="AIU204" s="49"/>
      <c r="AIV204" s="49"/>
      <c r="AIW204" s="49"/>
      <c r="AIX204" s="49"/>
      <c r="AIY204" s="49"/>
      <c r="AIZ204" s="49"/>
      <c r="AJA204" s="49"/>
      <c r="AJB204" s="49"/>
      <c r="AJC204" s="49"/>
      <c r="AJD204" s="49"/>
      <c r="AJE204" s="49"/>
      <c r="AJF204" s="49"/>
      <c r="AJG204" s="49"/>
      <c r="AJH204" s="49"/>
      <c r="AJI204" s="49"/>
      <c r="AJJ204" s="49"/>
      <c r="AJK204" s="49"/>
      <c r="AJL204" s="49"/>
      <c r="AJM204" s="49"/>
      <c r="AJN204" s="49"/>
      <c r="AJO204" s="49"/>
      <c r="AJP204" s="49"/>
      <c r="AJQ204" s="49"/>
      <c r="AJR204" s="49"/>
      <c r="AJS204" s="49"/>
      <c r="AJT204" s="49"/>
      <c r="AJU204" s="49"/>
      <c r="AJV204" s="49"/>
      <c r="AJW204" s="49"/>
      <c r="AJX204" s="49"/>
      <c r="AJY204" s="49"/>
      <c r="AJZ204" s="49"/>
      <c r="AKA204" s="49"/>
      <c r="AKB204" s="49"/>
      <c r="AKC204" s="49"/>
      <c r="AKD204" s="49"/>
      <c r="AKE204" s="49"/>
      <c r="AKF204" s="49"/>
      <c r="AKG204" s="49"/>
      <c r="AKH204" s="49"/>
      <c r="AKI204" s="49"/>
      <c r="AKJ204" s="49"/>
      <c r="AKK204" s="49"/>
      <c r="AKL204" s="49"/>
      <c r="AKM204" s="49"/>
      <c r="AKN204" s="49"/>
      <c r="AKO204" s="49"/>
      <c r="AKP204" s="49"/>
      <c r="AKQ204" s="49"/>
      <c r="AKR204" s="49"/>
      <c r="AKS204" s="49"/>
      <c r="AKT204" s="49"/>
      <c r="AKU204" s="49"/>
      <c r="AKV204" s="49"/>
      <c r="AKW204" s="49"/>
      <c r="AKX204" s="49"/>
      <c r="AKY204" s="49"/>
      <c r="AKZ204" s="49"/>
      <c r="ALA204" s="49"/>
      <c r="ALB204" s="49"/>
      <c r="ALC204" s="49"/>
      <c r="ALD204" s="49"/>
      <c r="ALE204" s="49"/>
      <c r="ALF204" s="49"/>
      <c r="ALG204" s="49"/>
      <c r="ALH204" s="49"/>
      <c r="ALI204" s="49"/>
      <c r="ALJ204" s="49"/>
      <c r="ALK204" s="49"/>
      <c r="ALL204" s="49"/>
      <c r="ALM204" s="49"/>
      <c r="ALN204" s="49"/>
      <c r="ALO204" s="49"/>
      <c r="ALP204" s="49"/>
      <c r="ALQ204" s="49"/>
      <c r="ALR204" s="49"/>
      <c r="ALS204" s="49"/>
      <c r="ALT204" s="49"/>
      <c r="ALU204" s="49"/>
      <c r="ALV204" s="49"/>
      <c r="ALW204" s="49"/>
      <c r="ALX204" s="49"/>
      <c r="ALY204" s="49"/>
      <c r="ALZ204" s="49"/>
      <c r="AMA204" s="49"/>
      <c r="AMB204" s="49"/>
      <c r="AMC204" s="49"/>
      <c r="AMD204" s="49"/>
      <c r="AME204" s="49"/>
      <c r="AMF204" s="49"/>
      <c r="AMG204" s="49"/>
      <c r="AMH204" s="49"/>
      <c r="AMI204" s="49"/>
      <c r="AMJ204" s="49"/>
      <c r="AMK204" s="49"/>
      <c r="AML204" s="49"/>
      <c r="AMM204" s="49"/>
    </row>
    <row r="205" spans="1:1027" s="53" customFormat="1" ht="15" customHeight="1">
      <c r="A205" s="349"/>
      <c r="B205" s="414"/>
      <c r="C205" s="286" t="s">
        <v>370</v>
      </c>
      <c r="D205" s="287"/>
      <c r="E205" s="287"/>
      <c r="F205" s="288"/>
      <c r="G205" s="289"/>
      <c r="H205" s="290"/>
      <c r="I205" s="291"/>
      <c r="J205" s="149"/>
      <c r="K205" s="149"/>
      <c r="L205" s="149"/>
      <c r="M205" s="175"/>
      <c r="N205" s="311" t="s">
        <v>375</v>
      </c>
      <c r="O205" s="192"/>
      <c r="P205" s="150"/>
      <c r="Q205" s="150"/>
      <c r="R205" s="150"/>
      <c r="S205" s="150"/>
      <c r="T205" s="150"/>
      <c r="U205" s="150"/>
      <c r="V205" s="150"/>
      <c r="W205" s="150"/>
      <c r="X205" s="150"/>
      <c r="Y205" s="150"/>
      <c r="Z205" s="150"/>
      <c r="AA205" s="150"/>
      <c r="AB205" s="150"/>
      <c r="AC205" s="150"/>
      <c r="AD205" s="150"/>
      <c r="AE205" s="150"/>
      <c r="AF205" s="150"/>
      <c r="AG205" s="150"/>
      <c r="AH205" s="150"/>
      <c r="AI205" s="150"/>
      <c r="AJ205" s="150"/>
      <c r="AK205" s="150"/>
      <c r="AL205" s="150"/>
      <c r="AM205" s="150"/>
      <c r="AN205" s="150"/>
      <c r="AO205" s="150"/>
      <c r="AP205" s="150"/>
      <c r="AQ205" s="150"/>
      <c r="AR205" s="150">
        <v>2.3112722639188581</v>
      </c>
      <c r="AS205" s="150">
        <v>2.2134148397791167</v>
      </c>
      <c r="AT205" s="150">
        <v>2.1085787241109522</v>
      </c>
      <c r="AU205" s="150">
        <v>2.0037426084427876</v>
      </c>
      <c r="AV205" s="150">
        <v>1.8989064927746233</v>
      </c>
      <c r="AW205" s="150">
        <v>1.794070377106459</v>
      </c>
      <c r="AX205" s="150">
        <v>1.6892342614382949</v>
      </c>
      <c r="AY205" s="150">
        <v>1.5602248789922621</v>
      </c>
      <c r="AZ205" s="150">
        <v>1.4312154965462294</v>
      </c>
      <c r="BA205" s="150">
        <v>1.3022061141001966</v>
      </c>
      <c r="BB205" s="150">
        <v>1.1731967316541638</v>
      </c>
      <c r="BC205" s="150">
        <v>1.0441873492081311</v>
      </c>
      <c r="BD205" s="150">
        <v>0.99197798174772456</v>
      </c>
      <c r="BE205" s="150">
        <v>0.93976861428731806</v>
      </c>
      <c r="BF205" s="150">
        <v>0.88755924682691156</v>
      </c>
      <c r="BG205" s="150">
        <v>0.83534987936650507</v>
      </c>
      <c r="BH205" s="150">
        <v>0.78314051190609857</v>
      </c>
      <c r="BI205" s="150">
        <v>0.73093114444569207</v>
      </c>
      <c r="BJ205" s="150">
        <v>0.67872177698528557</v>
      </c>
      <c r="BK205" s="150">
        <v>0.62651240952487908</v>
      </c>
      <c r="BL205" s="150">
        <v>0.57430304206447258</v>
      </c>
      <c r="BM205" s="150">
        <v>0.52209367460406608</v>
      </c>
      <c r="BN205" s="150">
        <v>0.46988430714365953</v>
      </c>
      <c r="BO205" s="150">
        <v>0.41767493968325298</v>
      </c>
      <c r="BP205" s="150">
        <v>0.36546557222284642</v>
      </c>
      <c r="BQ205" s="150">
        <v>0.31325620476243987</v>
      </c>
      <c r="BR205" s="150">
        <v>0.26104683730203332</v>
      </c>
      <c r="BS205" s="150">
        <v>0.20883746984162677</v>
      </c>
      <c r="BT205" s="150">
        <v>0.15662810238122021</v>
      </c>
      <c r="BU205" s="150">
        <v>0.10441873492081366</v>
      </c>
      <c r="BV205" s="150">
        <v>5.2209367460407108E-2</v>
      </c>
      <c r="BW205" s="150">
        <v>0</v>
      </c>
      <c r="BX205" s="157"/>
      <c r="BY205" s="157"/>
      <c r="BZ205" s="157"/>
      <c r="CA205" s="157"/>
      <c r="CB205" s="157"/>
      <c r="CC205" s="157"/>
      <c r="CD205" s="157"/>
      <c r="CE205" s="121"/>
      <c r="CF205" s="121"/>
      <c r="CG205" s="121"/>
      <c r="CH205" s="121"/>
      <c r="CI205" s="121"/>
      <c r="CJ205" s="121"/>
      <c r="CK205" s="121"/>
      <c r="CL205" s="121"/>
      <c r="CM205" s="121"/>
      <c r="CN205" s="121"/>
      <c r="CO205" s="121"/>
      <c r="CP205" s="121"/>
      <c r="CQ205" s="121"/>
      <c r="CR205" s="121"/>
      <c r="CS205" s="121"/>
      <c r="CT205" s="121"/>
      <c r="CU205" s="121"/>
      <c r="CV205" s="121"/>
      <c r="CW205" s="121"/>
      <c r="CX205" s="121"/>
      <c r="CY205" s="121"/>
      <c r="CZ205" s="121"/>
      <c r="DA205" s="121"/>
      <c r="DB205" s="121"/>
      <c r="DC205" s="121"/>
      <c r="DD205" s="121"/>
      <c r="DE205" s="121"/>
      <c r="DF205" s="121"/>
      <c r="DG205" s="121"/>
      <c r="DH205" s="121"/>
      <c r="DI205" s="121"/>
      <c r="DJ205" s="121"/>
      <c r="DK205" s="121"/>
      <c r="DL205" s="121"/>
      <c r="DM205" s="121"/>
      <c r="DN205" s="121"/>
      <c r="DO205" s="121"/>
      <c r="DP205" s="121"/>
      <c r="DQ205" s="121"/>
      <c r="DR205" s="121"/>
      <c r="DS205" s="121"/>
      <c r="DT205" s="121"/>
      <c r="DU205" s="121"/>
      <c r="DV205" s="121"/>
      <c r="DW205" s="121"/>
      <c r="DX205" s="121"/>
      <c r="DY205" s="121"/>
      <c r="DZ205" s="121"/>
      <c r="EA205" s="121"/>
      <c r="EB205" s="121"/>
      <c r="EC205" s="121"/>
      <c r="ED205" s="121"/>
      <c r="EE205" s="121"/>
      <c r="EF205" s="121"/>
      <c r="EG205" s="121"/>
      <c r="EH205" s="121"/>
      <c r="EI205" s="121"/>
      <c r="EJ205" s="121"/>
      <c r="EK205" s="121"/>
      <c r="EL205" s="121"/>
      <c r="EM205" s="121"/>
      <c r="EN205" s="121"/>
      <c r="EO205" s="121"/>
      <c r="EP205" s="121"/>
      <c r="EQ205" s="121"/>
      <c r="ER205" s="121"/>
      <c r="ES205" s="121"/>
      <c r="ET205" s="121"/>
      <c r="EU205" s="121"/>
      <c r="EV205" s="121"/>
      <c r="EW205" s="121"/>
      <c r="EX205" s="121"/>
      <c r="EY205" s="121"/>
      <c r="EZ205" s="121"/>
      <c r="FA205" s="121"/>
      <c r="FB205" s="121"/>
      <c r="FC205" s="121"/>
      <c r="FD205" s="121"/>
      <c r="FE205" s="121"/>
      <c r="FF205" s="121"/>
      <c r="FG205" s="121"/>
      <c r="FH205" s="121"/>
      <c r="FI205" s="121"/>
      <c r="FJ205" s="121"/>
      <c r="FK205" s="121"/>
      <c r="FL205" s="121"/>
      <c r="FM205" s="121"/>
      <c r="FN205" s="121"/>
      <c r="FO205" s="121"/>
      <c r="FP205" s="121"/>
      <c r="FQ205" s="121"/>
      <c r="FR205" s="121"/>
      <c r="FS205" s="121"/>
      <c r="FT205" s="121"/>
      <c r="FU205" s="121"/>
      <c r="FV205" s="121"/>
      <c r="FW205" s="121"/>
      <c r="FX205" s="121"/>
      <c r="FY205" s="121"/>
      <c r="FZ205" s="121"/>
      <c r="GA205" s="121"/>
      <c r="GB205" s="121"/>
      <c r="GC205" s="121"/>
      <c r="GD205" s="121"/>
      <c r="GE205" s="121"/>
      <c r="GF205" s="121"/>
      <c r="GG205" s="121"/>
      <c r="GH205" s="121"/>
      <c r="GI205" s="121"/>
      <c r="GJ205" s="121"/>
      <c r="GK205" s="121"/>
      <c r="GL205" s="121"/>
      <c r="GM205" s="121"/>
      <c r="GN205" s="121"/>
      <c r="GO205" s="121"/>
      <c r="GP205" s="121"/>
      <c r="GQ205" s="121"/>
      <c r="GR205" s="121"/>
      <c r="GS205" s="121"/>
      <c r="GT205" s="121"/>
      <c r="GU205" s="121"/>
      <c r="GV205" s="121"/>
      <c r="GW205" s="121"/>
      <c r="GX205" s="121"/>
      <c r="GY205" s="121"/>
      <c r="GZ205" s="121"/>
      <c r="HA205" s="121"/>
      <c r="HB205" s="121"/>
      <c r="HC205" s="121"/>
      <c r="HD205" s="121"/>
      <c r="HE205" s="121"/>
      <c r="HF205" s="121"/>
      <c r="HG205" s="121"/>
      <c r="HH205" s="121"/>
      <c r="HI205" s="121"/>
      <c r="HJ205" s="121"/>
      <c r="HK205" s="121"/>
      <c r="HL205" s="121"/>
      <c r="HM205" s="121"/>
      <c r="HN205" s="121"/>
      <c r="HO205" s="121"/>
      <c r="HP205" s="121"/>
      <c r="HQ205" s="121"/>
      <c r="HR205" s="121"/>
      <c r="HS205" s="121"/>
      <c r="HT205" s="121"/>
      <c r="HU205" s="121"/>
      <c r="HV205" s="121"/>
      <c r="HW205" s="121"/>
      <c r="HX205" s="121"/>
      <c r="HY205" s="121"/>
      <c r="HZ205" s="121"/>
      <c r="IA205" s="121"/>
      <c r="IB205" s="121"/>
      <c r="IC205" s="121"/>
      <c r="ID205" s="121"/>
      <c r="IE205" s="121"/>
      <c r="IF205" s="121"/>
      <c r="IG205" s="121"/>
      <c r="IH205" s="121"/>
      <c r="II205" s="121"/>
      <c r="IJ205" s="121"/>
      <c r="IK205" s="121"/>
      <c r="IL205" s="121"/>
      <c r="IM205" s="121"/>
      <c r="IN205" s="121"/>
      <c r="IO205" s="121"/>
      <c r="IP205" s="121"/>
      <c r="IQ205" s="121"/>
      <c r="IR205" s="121"/>
      <c r="IS205" s="121"/>
      <c r="IT205" s="121"/>
      <c r="IU205" s="121"/>
      <c r="IV205" s="121"/>
      <c r="IW205" s="121"/>
      <c r="IX205" s="121"/>
      <c r="IY205" s="121"/>
      <c r="IZ205" s="121"/>
      <c r="JA205" s="121"/>
      <c r="JB205" s="121"/>
      <c r="JC205" s="121"/>
      <c r="JD205" s="121"/>
      <c r="JE205" s="121"/>
      <c r="JF205" s="121"/>
      <c r="JG205" s="121"/>
      <c r="JH205" s="121"/>
      <c r="JI205" s="121"/>
      <c r="JJ205" s="121"/>
      <c r="JK205" s="121"/>
      <c r="JL205" s="121"/>
      <c r="JM205" s="121"/>
      <c r="JN205" s="121"/>
      <c r="JO205" s="121"/>
      <c r="JP205" s="121"/>
      <c r="JQ205" s="121"/>
      <c r="JR205" s="121"/>
      <c r="JS205" s="121"/>
      <c r="JT205" s="121"/>
      <c r="JU205" s="121"/>
      <c r="JV205" s="121"/>
      <c r="JW205" s="121"/>
      <c r="JX205" s="121"/>
      <c r="JY205" s="121"/>
      <c r="JZ205" s="121"/>
      <c r="KA205" s="121"/>
      <c r="KB205" s="121"/>
      <c r="KC205" s="121"/>
      <c r="KD205" s="121"/>
      <c r="KE205" s="121"/>
      <c r="KF205" s="121"/>
      <c r="KG205" s="121"/>
      <c r="KH205" s="121"/>
      <c r="KI205" s="121"/>
      <c r="KJ205" s="121"/>
      <c r="KK205" s="121"/>
      <c r="KL205" s="121"/>
      <c r="KM205" s="121"/>
      <c r="KN205" s="121"/>
      <c r="KO205" s="121"/>
      <c r="KP205" s="121"/>
      <c r="KQ205" s="121"/>
      <c r="KR205" s="121"/>
      <c r="KS205" s="121"/>
      <c r="KT205" s="121"/>
      <c r="KU205" s="121"/>
      <c r="KV205" s="121"/>
      <c r="KW205" s="121"/>
      <c r="KX205" s="121"/>
      <c r="KY205" s="121"/>
      <c r="KZ205" s="121"/>
      <c r="LA205" s="121"/>
      <c r="LB205" s="121"/>
      <c r="LC205" s="121"/>
      <c r="LD205" s="121"/>
      <c r="LE205" s="121"/>
      <c r="LF205" s="121"/>
      <c r="LG205" s="121"/>
      <c r="LH205" s="121"/>
      <c r="LI205" s="121"/>
      <c r="LJ205" s="121"/>
      <c r="LK205" s="121"/>
      <c r="LL205" s="121"/>
      <c r="LM205" s="121"/>
      <c r="LN205" s="121"/>
      <c r="LO205" s="121"/>
      <c r="LP205" s="121"/>
      <c r="LQ205" s="121"/>
      <c r="LR205" s="121"/>
      <c r="LS205" s="121"/>
      <c r="LT205" s="121"/>
      <c r="LU205" s="121"/>
      <c r="LV205" s="49"/>
      <c r="LW205" s="49"/>
      <c r="LX205" s="49"/>
      <c r="LY205" s="49"/>
      <c r="LZ205" s="49"/>
      <c r="MA205" s="49"/>
      <c r="MB205" s="49"/>
      <c r="MC205" s="49"/>
      <c r="MD205" s="49"/>
      <c r="ME205" s="49"/>
      <c r="MF205" s="49"/>
      <c r="MG205" s="49"/>
      <c r="MH205" s="49"/>
      <c r="MI205" s="49"/>
      <c r="MJ205" s="49"/>
      <c r="MK205" s="49"/>
      <c r="ML205" s="49"/>
      <c r="MM205" s="49"/>
      <c r="MN205" s="49"/>
      <c r="MO205" s="49"/>
      <c r="MP205" s="49"/>
      <c r="MQ205" s="49"/>
      <c r="MR205" s="49"/>
      <c r="MS205" s="49"/>
      <c r="MT205" s="49"/>
      <c r="MU205" s="49"/>
      <c r="MV205" s="49"/>
      <c r="MW205" s="49"/>
      <c r="MX205" s="49"/>
      <c r="MY205" s="49"/>
      <c r="MZ205" s="49"/>
      <c r="NA205" s="49"/>
      <c r="NB205" s="49"/>
      <c r="NC205" s="49"/>
      <c r="ND205" s="49"/>
      <c r="NE205" s="49"/>
      <c r="NF205" s="49"/>
      <c r="NG205" s="49"/>
      <c r="NH205" s="49"/>
      <c r="NI205" s="49"/>
      <c r="NJ205" s="49"/>
      <c r="NK205" s="49"/>
      <c r="NL205" s="49"/>
      <c r="NM205" s="49"/>
      <c r="NN205" s="49"/>
      <c r="NO205" s="49"/>
      <c r="NP205" s="49"/>
      <c r="NQ205" s="49"/>
      <c r="NR205" s="49"/>
      <c r="NS205" s="49"/>
      <c r="NT205" s="49"/>
      <c r="NU205" s="49"/>
      <c r="NV205" s="49"/>
      <c r="NW205" s="49"/>
      <c r="NX205" s="49"/>
      <c r="NY205" s="49"/>
      <c r="NZ205" s="49"/>
      <c r="OA205" s="49"/>
      <c r="OB205" s="49"/>
      <c r="OC205" s="49"/>
      <c r="OD205" s="49"/>
      <c r="OE205" s="49"/>
      <c r="OF205" s="49"/>
      <c r="OG205" s="49"/>
      <c r="OH205" s="49"/>
      <c r="OI205" s="49"/>
      <c r="OJ205" s="49"/>
      <c r="OK205" s="49"/>
      <c r="OL205" s="49"/>
      <c r="OM205" s="49"/>
      <c r="ON205" s="49"/>
      <c r="OO205" s="49"/>
      <c r="OP205" s="49"/>
      <c r="OQ205" s="49"/>
      <c r="OR205" s="49"/>
      <c r="OS205" s="49"/>
      <c r="OT205" s="49"/>
      <c r="OU205" s="49"/>
      <c r="OV205" s="49"/>
      <c r="OW205" s="49"/>
      <c r="OX205" s="49"/>
      <c r="OY205" s="49"/>
      <c r="OZ205" s="49"/>
      <c r="PA205" s="49"/>
      <c r="PB205" s="49"/>
      <c r="PC205" s="49"/>
      <c r="PD205" s="49"/>
      <c r="PE205" s="49"/>
      <c r="PF205" s="49"/>
      <c r="PG205" s="49"/>
      <c r="PH205" s="49"/>
      <c r="PI205" s="49"/>
      <c r="PJ205" s="49"/>
      <c r="PK205" s="49"/>
      <c r="PL205" s="49"/>
      <c r="PM205" s="49"/>
      <c r="PN205" s="49"/>
      <c r="PO205" s="49"/>
      <c r="PP205" s="49"/>
      <c r="PQ205" s="49"/>
      <c r="PR205" s="49"/>
      <c r="PS205" s="49"/>
      <c r="PT205" s="49"/>
      <c r="PU205" s="49"/>
      <c r="PV205" s="49"/>
      <c r="PW205" s="49"/>
      <c r="PX205" s="49"/>
      <c r="PY205" s="49"/>
      <c r="PZ205" s="49"/>
      <c r="QA205" s="49"/>
      <c r="QB205" s="49"/>
      <c r="QC205" s="49"/>
      <c r="QD205" s="49"/>
      <c r="QE205" s="49"/>
      <c r="QF205" s="49"/>
      <c r="QG205" s="49"/>
      <c r="QH205" s="49"/>
      <c r="QI205" s="49"/>
      <c r="QJ205" s="49"/>
      <c r="QK205" s="49"/>
      <c r="QL205" s="49"/>
      <c r="QM205" s="49"/>
      <c r="QN205" s="49"/>
      <c r="QO205" s="49"/>
      <c r="QP205" s="49"/>
      <c r="QQ205" s="49"/>
      <c r="QR205" s="49"/>
      <c r="QS205" s="49"/>
      <c r="QT205" s="49"/>
      <c r="QU205" s="49"/>
      <c r="QV205" s="49"/>
      <c r="QW205" s="49"/>
      <c r="QX205" s="49"/>
      <c r="QY205" s="49"/>
      <c r="QZ205" s="49"/>
      <c r="RA205" s="49"/>
      <c r="RB205" s="49"/>
      <c r="RC205" s="49"/>
      <c r="RD205" s="49"/>
      <c r="RE205" s="49"/>
      <c r="RF205" s="49"/>
      <c r="RG205" s="49"/>
      <c r="RH205" s="49"/>
      <c r="RI205" s="49"/>
      <c r="RJ205" s="49"/>
      <c r="RK205" s="49"/>
      <c r="RL205" s="49"/>
      <c r="RM205" s="49"/>
      <c r="RN205" s="49"/>
      <c r="RO205" s="49"/>
      <c r="RP205" s="49"/>
      <c r="RQ205" s="49"/>
      <c r="RR205" s="49"/>
      <c r="RS205" s="49"/>
      <c r="RT205" s="49"/>
      <c r="RU205" s="49"/>
      <c r="RV205" s="49"/>
      <c r="RW205" s="49"/>
      <c r="RX205" s="49"/>
      <c r="RY205" s="49"/>
      <c r="RZ205" s="49"/>
      <c r="SA205" s="49"/>
      <c r="SB205" s="49"/>
      <c r="SC205" s="49"/>
      <c r="SD205" s="49"/>
      <c r="SE205" s="49"/>
      <c r="SF205" s="49"/>
      <c r="SG205" s="49"/>
      <c r="SH205" s="49"/>
      <c r="SI205" s="49"/>
      <c r="SJ205" s="49"/>
      <c r="SK205" s="49"/>
      <c r="SL205" s="49"/>
      <c r="SM205" s="49"/>
      <c r="SN205" s="49"/>
      <c r="SO205" s="49"/>
      <c r="SP205" s="49"/>
      <c r="SQ205" s="49"/>
      <c r="SR205" s="49"/>
      <c r="SS205" s="49"/>
      <c r="ST205" s="49"/>
      <c r="SU205" s="49"/>
      <c r="SV205" s="49"/>
      <c r="SW205" s="49"/>
      <c r="SX205" s="49"/>
      <c r="SY205" s="49"/>
      <c r="SZ205" s="49"/>
      <c r="TA205" s="49"/>
      <c r="TB205" s="49"/>
      <c r="TC205" s="49"/>
      <c r="TD205" s="49"/>
      <c r="TE205" s="49"/>
      <c r="TF205" s="49"/>
      <c r="TG205" s="49"/>
      <c r="TH205" s="49"/>
      <c r="TI205" s="49"/>
      <c r="TJ205" s="49"/>
      <c r="TK205" s="49"/>
      <c r="TL205" s="49"/>
      <c r="TM205" s="49"/>
      <c r="TN205" s="49"/>
      <c r="TO205" s="49"/>
      <c r="TP205" s="49"/>
      <c r="TQ205" s="49"/>
      <c r="TR205" s="49"/>
      <c r="TS205" s="49"/>
      <c r="TT205" s="49"/>
      <c r="TU205" s="49"/>
      <c r="TV205" s="49"/>
      <c r="TW205" s="49"/>
      <c r="TX205" s="49"/>
      <c r="TY205" s="49"/>
      <c r="TZ205" s="49"/>
      <c r="UA205" s="49"/>
      <c r="UB205" s="49"/>
      <c r="UC205" s="49"/>
      <c r="UD205" s="49"/>
      <c r="UE205" s="49"/>
      <c r="UF205" s="49"/>
      <c r="UG205" s="49"/>
      <c r="UH205" s="49"/>
      <c r="UI205" s="49"/>
      <c r="UJ205" s="49"/>
      <c r="UK205" s="49"/>
      <c r="UL205" s="49"/>
      <c r="UM205" s="49"/>
      <c r="UN205" s="49"/>
      <c r="UO205" s="49"/>
      <c r="UP205" s="49"/>
      <c r="UQ205" s="49"/>
      <c r="UR205" s="49"/>
      <c r="US205" s="49"/>
      <c r="UT205" s="49"/>
      <c r="UU205" s="49"/>
      <c r="UV205" s="49"/>
      <c r="UW205" s="49"/>
      <c r="UX205" s="49"/>
      <c r="UY205" s="49"/>
      <c r="UZ205" s="49"/>
      <c r="VA205" s="49"/>
      <c r="VB205" s="49"/>
      <c r="VC205" s="49"/>
      <c r="VD205" s="49"/>
      <c r="VE205" s="49"/>
      <c r="VF205" s="49"/>
      <c r="VG205" s="49"/>
      <c r="VH205" s="49"/>
      <c r="VI205" s="49"/>
      <c r="VJ205" s="49"/>
      <c r="VK205" s="49"/>
      <c r="VL205" s="49"/>
      <c r="VM205" s="49"/>
      <c r="VN205" s="49"/>
      <c r="VO205" s="49"/>
      <c r="VP205" s="49"/>
      <c r="VQ205" s="49"/>
      <c r="VR205" s="49"/>
      <c r="VS205" s="49"/>
      <c r="VT205" s="49"/>
      <c r="VU205" s="49"/>
      <c r="VV205" s="49"/>
      <c r="VW205" s="49"/>
      <c r="VX205" s="49"/>
      <c r="VY205" s="49"/>
      <c r="VZ205" s="49"/>
      <c r="WA205" s="49"/>
      <c r="WB205" s="49"/>
      <c r="WC205" s="49"/>
      <c r="WD205" s="49"/>
      <c r="WE205" s="49"/>
      <c r="WF205" s="49"/>
      <c r="WG205" s="49"/>
      <c r="WH205" s="49"/>
      <c r="WI205" s="49"/>
      <c r="WJ205" s="49"/>
      <c r="WK205" s="49"/>
      <c r="WL205" s="49"/>
      <c r="WM205" s="49"/>
      <c r="WN205" s="49"/>
      <c r="WO205" s="49"/>
      <c r="WP205" s="49"/>
      <c r="WQ205" s="49"/>
      <c r="WR205" s="49"/>
      <c r="WS205" s="49"/>
      <c r="WT205" s="49"/>
      <c r="WU205" s="49"/>
      <c r="WV205" s="49"/>
      <c r="WW205" s="49"/>
      <c r="WX205" s="49"/>
      <c r="WY205" s="49"/>
      <c r="WZ205" s="49"/>
      <c r="XA205" s="49"/>
      <c r="XB205" s="49"/>
      <c r="XC205" s="49"/>
      <c r="XD205" s="49"/>
      <c r="XE205" s="49"/>
      <c r="XF205" s="49"/>
      <c r="XG205" s="49"/>
      <c r="XH205" s="49"/>
      <c r="XI205" s="49"/>
      <c r="XJ205" s="49"/>
      <c r="XK205" s="49"/>
      <c r="XL205" s="49"/>
      <c r="XM205" s="49"/>
      <c r="XN205" s="49"/>
      <c r="XO205" s="49"/>
      <c r="XP205" s="49"/>
      <c r="XQ205" s="49"/>
      <c r="XR205" s="49"/>
      <c r="XS205" s="49"/>
      <c r="XT205" s="49"/>
      <c r="XU205" s="49"/>
      <c r="XV205" s="49"/>
      <c r="XW205" s="49"/>
      <c r="XX205" s="49"/>
      <c r="XY205" s="49"/>
      <c r="XZ205" s="49"/>
      <c r="YA205" s="49"/>
      <c r="YB205" s="49"/>
      <c r="YC205" s="49"/>
      <c r="YD205" s="49"/>
      <c r="YE205" s="49"/>
      <c r="YF205" s="49"/>
      <c r="YG205" s="49"/>
      <c r="YH205" s="49"/>
      <c r="YI205" s="49"/>
      <c r="YJ205" s="49"/>
      <c r="YK205" s="49"/>
      <c r="YL205" s="49"/>
      <c r="YM205" s="49"/>
      <c r="YN205" s="49"/>
      <c r="YO205" s="49"/>
      <c r="YP205" s="49"/>
      <c r="YQ205" s="49"/>
      <c r="YR205" s="49"/>
      <c r="YS205" s="49"/>
      <c r="YT205" s="49"/>
      <c r="YU205" s="49"/>
      <c r="YV205" s="49"/>
      <c r="YW205" s="49"/>
      <c r="YX205" s="49"/>
      <c r="YY205" s="49"/>
      <c r="YZ205" s="49"/>
      <c r="ZA205" s="49"/>
      <c r="ZB205" s="49"/>
      <c r="ZC205" s="49"/>
      <c r="ZD205" s="49"/>
      <c r="ZE205" s="49"/>
      <c r="ZF205" s="49"/>
      <c r="ZG205" s="49"/>
      <c r="ZH205" s="49"/>
      <c r="ZI205" s="49"/>
      <c r="ZJ205" s="49"/>
      <c r="ZK205" s="49"/>
      <c r="ZL205" s="49"/>
      <c r="ZM205" s="49"/>
      <c r="ZN205" s="49"/>
      <c r="ZO205" s="49"/>
      <c r="ZP205" s="49"/>
      <c r="ZQ205" s="49"/>
      <c r="ZR205" s="49"/>
      <c r="ZS205" s="49"/>
      <c r="ZT205" s="49"/>
      <c r="ZU205" s="49"/>
      <c r="ZV205" s="49"/>
      <c r="ZW205" s="49"/>
      <c r="ZX205" s="49"/>
      <c r="ZY205" s="49"/>
      <c r="ZZ205" s="49"/>
      <c r="AAA205" s="49"/>
      <c r="AAB205" s="49"/>
      <c r="AAC205" s="49"/>
      <c r="AAD205" s="49"/>
      <c r="AAE205" s="49"/>
      <c r="AAF205" s="49"/>
      <c r="AAG205" s="49"/>
      <c r="AAH205" s="49"/>
      <c r="AAI205" s="49"/>
      <c r="AAJ205" s="49"/>
      <c r="AAK205" s="49"/>
      <c r="AAL205" s="49"/>
      <c r="AAM205" s="49"/>
      <c r="AAN205" s="49"/>
      <c r="AAO205" s="49"/>
      <c r="AAP205" s="49"/>
      <c r="AAQ205" s="49"/>
      <c r="AAR205" s="49"/>
      <c r="AAS205" s="49"/>
      <c r="AAT205" s="49"/>
      <c r="AAU205" s="49"/>
      <c r="AAV205" s="49"/>
      <c r="AAW205" s="49"/>
      <c r="AAX205" s="49"/>
      <c r="AAY205" s="49"/>
      <c r="AAZ205" s="49"/>
      <c r="ABA205" s="49"/>
      <c r="ABB205" s="49"/>
      <c r="ABC205" s="49"/>
      <c r="ABD205" s="49"/>
      <c r="ABE205" s="49"/>
      <c r="ABF205" s="49"/>
      <c r="ABG205" s="49"/>
      <c r="ABH205" s="49"/>
      <c r="ABI205" s="49"/>
      <c r="ABJ205" s="49"/>
      <c r="ABK205" s="49"/>
      <c r="ABL205" s="49"/>
      <c r="ABM205" s="49"/>
      <c r="ABN205" s="49"/>
      <c r="ABO205" s="49"/>
      <c r="ABP205" s="49"/>
      <c r="ABQ205" s="49"/>
      <c r="ABR205" s="49"/>
      <c r="ABS205" s="49"/>
      <c r="ABT205" s="49"/>
      <c r="ABU205" s="49"/>
      <c r="ABV205" s="49"/>
      <c r="ABW205" s="49"/>
      <c r="ABX205" s="49"/>
      <c r="ABY205" s="49"/>
      <c r="ABZ205" s="49"/>
      <c r="ACA205" s="49"/>
      <c r="ACB205" s="49"/>
      <c r="ACC205" s="49"/>
      <c r="ACD205" s="49"/>
      <c r="ACE205" s="49"/>
      <c r="ACF205" s="49"/>
      <c r="ACG205" s="49"/>
      <c r="ACH205" s="49"/>
      <c r="ACI205" s="49"/>
      <c r="ACJ205" s="49"/>
      <c r="ACK205" s="49"/>
      <c r="ACL205" s="49"/>
      <c r="ACM205" s="49"/>
      <c r="ACN205" s="49"/>
      <c r="ACO205" s="49"/>
      <c r="ACP205" s="49"/>
      <c r="ACQ205" s="49"/>
      <c r="ACR205" s="49"/>
      <c r="ACS205" s="49"/>
      <c r="ACT205" s="49"/>
      <c r="ACU205" s="49"/>
      <c r="ACV205" s="49"/>
      <c r="ACW205" s="49"/>
      <c r="ACX205" s="49"/>
      <c r="ACY205" s="49"/>
      <c r="ACZ205" s="49"/>
      <c r="ADA205" s="49"/>
      <c r="ADB205" s="49"/>
      <c r="ADC205" s="49"/>
      <c r="ADD205" s="49"/>
      <c r="ADE205" s="49"/>
      <c r="ADF205" s="49"/>
      <c r="ADG205" s="49"/>
      <c r="ADH205" s="49"/>
      <c r="ADI205" s="49"/>
      <c r="ADJ205" s="49"/>
      <c r="ADK205" s="49"/>
      <c r="ADL205" s="49"/>
      <c r="ADM205" s="49"/>
      <c r="ADN205" s="49"/>
      <c r="ADO205" s="49"/>
      <c r="ADP205" s="49"/>
      <c r="ADQ205" s="49"/>
      <c r="ADR205" s="49"/>
      <c r="ADS205" s="49"/>
      <c r="ADT205" s="49"/>
      <c r="ADU205" s="49"/>
      <c r="ADV205" s="49"/>
      <c r="ADW205" s="49"/>
      <c r="ADX205" s="49"/>
      <c r="ADY205" s="49"/>
      <c r="ADZ205" s="49"/>
      <c r="AEA205" s="49"/>
      <c r="AEB205" s="49"/>
      <c r="AEC205" s="49"/>
      <c r="AED205" s="49"/>
      <c r="AEE205" s="49"/>
      <c r="AEF205" s="49"/>
      <c r="AEG205" s="49"/>
      <c r="AEH205" s="49"/>
      <c r="AEI205" s="49"/>
      <c r="AEJ205" s="49"/>
      <c r="AEK205" s="49"/>
      <c r="AEL205" s="49"/>
      <c r="AEM205" s="49"/>
      <c r="AEN205" s="49"/>
      <c r="AEO205" s="49"/>
      <c r="AEP205" s="49"/>
      <c r="AEQ205" s="49"/>
      <c r="AER205" s="49"/>
      <c r="AES205" s="49"/>
      <c r="AET205" s="49"/>
      <c r="AEU205" s="49"/>
      <c r="AEV205" s="49"/>
      <c r="AEW205" s="49"/>
      <c r="AEX205" s="49"/>
      <c r="AEY205" s="49"/>
      <c r="AEZ205" s="49"/>
      <c r="AFA205" s="49"/>
      <c r="AFB205" s="49"/>
      <c r="AFC205" s="49"/>
      <c r="AFD205" s="49"/>
      <c r="AFE205" s="49"/>
      <c r="AFF205" s="49"/>
      <c r="AFG205" s="49"/>
      <c r="AFH205" s="49"/>
      <c r="AFI205" s="49"/>
      <c r="AFJ205" s="49"/>
      <c r="AFK205" s="49"/>
      <c r="AFL205" s="49"/>
      <c r="AFM205" s="49"/>
      <c r="AFN205" s="49"/>
      <c r="AFO205" s="49"/>
      <c r="AFP205" s="49"/>
      <c r="AFQ205" s="49"/>
      <c r="AFR205" s="49"/>
      <c r="AFS205" s="49"/>
      <c r="AFT205" s="49"/>
      <c r="AFU205" s="49"/>
      <c r="AFV205" s="49"/>
      <c r="AFW205" s="49"/>
      <c r="AFX205" s="49"/>
      <c r="AFY205" s="49"/>
      <c r="AFZ205" s="49"/>
      <c r="AGA205" s="49"/>
      <c r="AGB205" s="49"/>
      <c r="AGC205" s="49"/>
      <c r="AGD205" s="49"/>
      <c r="AGE205" s="49"/>
      <c r="AGF205" s="49"/>
      <c r="AGG205" s="49"/>
      <c r="AGH205" s="49"/>
      <c r="AGI205" s="49"/>
      <c r="AGJ205" s="49"/>
      <c r="AGK205" s="49"/>
      <c r="AGL205" s="49"/>
      <c r="AGM205" s="49"/>
      <c r="AGN205" s="49"/>
      <c r="AGO205" s="49"/>
      <c r="AGP205" s="49"/>
      <c r="AGQ205" s="49"/>
      <c r="AGR205" s="49"/>
      <c r="AGS205" s="49"/>
      <c r="AGT205" s="49"/>
      <c r="AGU205" s="49"/>
      <c r="AGV205" s="49"/>
      <c r="AGW205" s="49"/>
      <c r="AGX205" s="49"/>
      <c r="AGY205" s="49"/>
      <c r="AGZ205" s="49"/>
      <c r="AHA205" s="49"/>
      <c r="AHB205" s="49"/>
      <c r="AHC205" s="49"/>
      <c r="AHD205" s="49"/>
      <c r="AHE205" s="49"/>
      <c r="AHF205" s="49"/>
      <c r="AHG205" s="49"/>
      <c r="AHH205" s="49"/>
      <c r="AHI205" s="49"/>
      <c r="AHJ205" s="49"/>
      <c r="AHK205" s="49"/>
      <c r="AHL205" s="49"/>
      <c r="AHM205" s="49"/>
      <c r="AHN205" s="49"/>
      <c r="AHO205" s="49"/>
      <c r="AHP205" s="49"/>
      <c r="AHQ205" s="49"/>
      <c r="AHR205" s="49"/>
      <c r="AHS205" s="49"/>
      <c r="AHT205" s="49"/>
      <c r="AHU205" s="49"/>
      <c r="AHV205" s="49"/>
      <c r="AHW205" s="49"/>
      <c r="AHX205" s="49"/>
      <c r="AHY205" s="49"/>
      <c r="AHZ205" s="49"/>
      <c r="AIA205" s="49"/>
      <c r="AIB205" s="49"/>
      <c r="AIC205" s="49"/>
      <c r="AID205" s="49"/>
      <c r="AIE205" s="49"/>
      <c r="AIF205" s="49"/>
      <c r="AIG205" s="49"/>
      <c r="AIH205" s="49"/>
      <c r="AII205" s="49"/>
      <c r="AIJ205" s="49"/>
      <c r="AIK205" s="49"/>
      <c r="AIL205" s="49"/>
      <c r="AIM205" s="49"/>
      <c r="AIN205" s="49"/>
      <c r="AIO205" s="49"/>
      <c r="AIP205" s="49"/>
      <c r="AIQ205" s="49"/>
      <c r="AIR205" s="49"/>
      <c r="AIS205" s="49"/>
      <c r="AIT205" s="49"/>
      <c r="AIU205" s="49"/>
      <c r="AIV205" s="49"/>
      <c r="AIW205" s="49"/>
      <c r="AIX205" s="49"/>
      <c r="AIY205" s="49"/>
      <c r="AIZ205" s="49"/>
      <c r="AJA205" s="49"/>
      <c r="AJB205" s="49"/>
      <c r="AJC205" s="49"/>
      <c r="AJD205" s="49"/>
      <c r="AJE205" s="49"/>
      <c r="AJF205" s="49"/>
      <c r="AJG205" s="49"/>
      <c r="AJH205" s="49"/>
      <c r="AJI205" s="49"/>
      <c r="AJJ205" s="49"/>
      <c r="AJK205" s="49"/>
      <c r="AJL205" s="49"/>
      <c r="AJM205" s="49"/>
      <c r="AJN205" s="49"/>
      <c r="AJO205" s="49"/>
      <c r="AJP205" s="49"/>
      <c r="AJQ205" s="49"/>
      <c r="AJR205" s="49"/>
      <c r="AJS205" s="49"/>
      <c r="AJT205" s="49"/>
      <c r="AJU205" s="49"/>
      <c r="AJV205" s="49"/>
      <c r="AJW205" s="49"/>
      <c r="AJX205" s="49"/>
      <c r="AJY205" s="49"/>
      <c r="AJZ205" s="49"/>
      <c r="AKA205" s="49"/>
      <c r="AKB205" s="49"/>
      <c r="AKC205" s="49"/>
      <c r="AKD205" s="49"/>
      <c r="AKE205" s="49"/>
      <c r="AKF205" s="49"/>
      <c r="AKG205" s="49"/>
      <c r="AKH205" s="49"/>
      <c r="AKI205" s="49"/>
      <c r="AKJ205" s="49"/>
      <c r="AKK205" s="49"/>
      <c r="AKL205" s="49"/>
      <c r="AKM205" s="49"/>
      <c r="AKN205" s="49"/>
      <c r="AKO205" s="49"/>
      <c r="AKP205" s="49"/>
      <c r="AKQ205" s="49"/>
      <c r="AKR205" s="49"/>
      <c r="AKS205" s="49"/>
      <c r="AKT205" s="49"/>
      <c r="AKU205" s="49"/>
      <c r="AKV205" s="49"/>
      <c r="AKW205" s="49"/>
      <c r="AKX205" s="49"/>
      <c r="AKY205" s="49"/>
      <c r="AKZ205" s="49"/>
      <c r="ALA205" s="49"/>
      <c r="ALB205" s="49"/>
      <c r="ALC205" s="49"/>
      <c r="ALD205" s="49"/>
      <c r="ALE205" s="49"/>
      <c r="ALF205" s="49"/>
      <c r="ALG205" s="49"/>
      <c r="ALH205" s="49"/>
      <c r="ALI205" s="49"/>
      <c r="ALJ205" s="49"/>
      <c r="ALK205" s="49"/>
      <c r="ALL205" s="49"/>
      <c r="ALM205" s="49"/>
      <c r="ALN205" s="49"/>
      <c r="ALO205" s="49"/>
      <c r="ALP205" s="49"/>
      <c r="ALQ205" s="49"/>
      <c r="ALR205" s="49"/>
      <c r="ALS205" s="49"/>
      <c r="ALT205" s="49"/>
      <c r="ALU205" s="49"/>
      <c r="ALV205" s="49"/>
      <c r="ALW205" s="49"/>
      <c r="ALX205" s="49"/>
      <c r="ALY205" s="49"/>
      <c r="ALZ205" s="49"/>
      <c r="AMA205" s="49"/>
      <c r="AMB205" s="49"/>
      <c r="AMC205" s="49"/>
      <c r="AMD205" s="49"/>
      <c r="AME205" s="49"/>
      <c r="AMF205" s="49"/>
      <c r="AMG205" s="49"/>
      <c r="AMH205" s="49"/>
      <c r="AMI205" s="49"/>
      <c r="AMJ205" s="49"/>
      <c r="AMK205" s="49"/>
      <c r="AML205" s="49"/>
      <c r="AMM205" s="49"/>
    </row>
    <row r="206" spans="1:1027" s="51" customFormat="1" ht="15">
      <c r="A206" s="349"/>
      <c r="B206" s="414"/>
      <c r="C206" s="321" t="s">
        <v>280</v>
      </c>
      <c r="D206" s="152" t="s">
        <v>12</v>
      </c>
      <c r="E206" s="37" t="s">
        <v>13</v>
      </c>
      <c r="F206" s="38" t="s">
        <v>325</v>
      </c>
      <c r="G206" s="21" t="s">
        <v>335</v>
      </c>
      <c r="H206" s="257" t="s">
        <v>336</v>
      </c>
      <c r="I206" s="33" t="s">
        <v>216</v>
      </c>
      <c r="J206" s="34" t="s">
        <v>40</v>
      </c>
      <c r="K206" s="35" t="s">
        <v>73</v>
      </c>
      <c r="L206" s="34" t="s">
        <v>159</v>
      </c>
      <c r="M206" s="174"/>
      <c r="N206" s="223"/>
      <c r="O206" s="207">
        <v>1.4962023502436228</v>
      </c>
      <c r="P206" s="115">
        <v>1.5086223368682528</v>
      </c>
      <c r="Q206" s="115">
        <v>1.5107002961689118</v>
      </c>
      <c r="R206" s="115">
        <v>1.4131556319862424</v>
      </c>
      <c r="S206" s="115">
        <v>1.5088611827648801</v>
      </c>
      <c r="T206" s="115">
        <v>1.5309783127925862</v>
      </c>
      <c r="U206" s="115">
        <v>1.4964411961402502</v>
      </c>
      <c r="V206" s="115">
        <v>1.6040890417502629</v>
      </c>
      <c r="W206" s="208">
        <v>1.6074089997133849</v>
      </c>
      <c r="X206" s="208">
        <v>1.5434221840068785</v>
      </c>
      <c r="Y206" s="208">
        <v>1.5629597783510081</v>
      </c>
      <c r="Z206" s="208">
        <v>1.5364478838253559</v>
      </c>
      <c r="AA206" s="115">
        <v>1.5551017483519634</v>
      </c>
      <c r="AB206" s="115">
        <v>1.5930304767364096</v>
      </c>
      <c r="AC206" s="115">
        <v>1.6233877901977645</v>
      </c>
      <c r="AD206" s="115">
        <v>1.5829034107194033</v>
      </c>
      <c r="AE206" s="115">
        <v>1.1890704117703257</v>
      </c>
      <c r="AF206" s="115">
        <v>1.2735263208178083</v>
      </c>
      <c r="AG206" s="115">
        <v>1.2264020254132035</v>
      </c>
      <c r="AH206" s="115">
        <v>1.3591286901691026</v>
      </c>
      <c r="AI206" s="115">
        <v>1.4681091048055794</v>
      </c>
      <c r="AJ206" s="75">
        <v>1.3164499379000667</v>
      </c>
      <c r="AK206" s="75">
        <v>1.5629593549441096</v>
      </c>
      <c r="AL206" s="75">
        <v>1.6618594224992835</v>
      </c>
      <c r="AM206" s="75">
        <v>1.4999410525565655</v>
      </c>
      <c r="AN206" s="75">
        <v>1.5513860591490278</v>
      </c>
      <c r="AO206" s="75">
        <v>1.6284105198157068</v>
      </c>
      <c r="AP206" s="75">
        <v>1.6308782395155248</v>
      </c>
      <c r="AQ206" s="202"/>
      <c r="AR206" s="75"/>
      <c r="AS206" s="75"/>
      <c r="AT206" s="75"/>
      <c r="AU206" s="75"/>
      <c r="AV206" s="75"/>
      <c r="AW206" s="75"/>
      <c r="AX206" s="75"/>
      <c r="AY206" s="75"/>
      <c r="AZ206" s="75"/>
      <c r="BA206" s="75"/>
      <c r="BB206" s="34"/>
      <c r="BC206" s="34"/>
      <c r="BD206" s="34"/>
      <c r="BE206" s="34"/>
      <c r="BF206" s="34"/>
      <c r="BG206" s="34"/>
      <c r="BH206" s="34"/>
      <c r="BI206" s="34"/>
      <c r="BJ206" s="34"/>
      <c r="BK206" s="34"/>
      <c r="BL206" s="34"/>
      <c r="BM206" s="34"/>
      <c r="BN206" s="34"/>
      <c r="BO206" s="34"/>
      <c r="BP206" s="34"/>
      <c r="BQ206" s="34"/>
      <c r="BR206" s="34"/>
      <c r="BS206" s="34"/>
      <c r="BT206" s="34"/>
      <c r="BU206" s="34"/>
      <c r="BV206" s="34"/>
      <c r="BW206" s="34"/>
      <c r="BX206" s="157"/>
      <c r="BY206" s="157"/>
      <c r="BZ206" s="157"/>
      <c r="CA206" s="157"/>
      <c r="CB206" s="157"/>
      <c r="CC206" s="157"/>
      <c r="CD206" s="157"/>
      <c r="CE206" s="121"/>
      <c r="CF206" s="121"/>
      <c r="CG206" s="121"/>
      <c r="CH206" s="121"/>
      <c r="CI206" s="121"/>
      <c r="CJ206" s="121"/>
      <c r="CK206" s="121"/>
      <c r="CL206" s="121"/>
      <c r="CM206" s="121"/>
      <c r="CN206" s="121"/>
      <c r="CO206" s="121"/>
      <c r="CP206" s="121"/>
      <c r="CQ206" s="121"/>
      <c r="CR206" s="121"/>
      <c r="CS206" s="121"/>
      <c r="CT206" s="121"/>
      <c r="CU206" s="121"/>
      <c r="CV206" s="121"/>
      <c r="CW206" s="121"/>
      <c r="CX206" s="121"/>
      <c r="CY206" s="121"/>
      <c r="CZ206" s="121"/>
      <c r="DA206" s="121"/>
      <c r="DB206" s="121"/>
      <c r="DC206" s="121"/>
      <c r="DD206" s="121"/>
      <c r="DE206" s="121"/>
      <c r="DF206" s="121"/>
      <c r="DG206" s="121"/>
      <c r="DH206" s="121"/>
      <c r="DI206" s="121"/>
      <c r="DJ206" s="121"/>
      <c r="DK206" s="121"/>
      <c r="DL206" s="121"/>
      <c r="DM206" s="121"/>
      <c r="DN206" s="121"/>
      <c r="DO206" s="121"/>
      <c r="DP206" s="121"/>
      <c r="DQ206" s="121"/>
      <c r="DR206" s="121"/>
      <c r="DS206" s="121"/>
      <c r="DT206" s="121"/>
      <c r="DU206" s="121"/>
      <c r="DV206" s="121"/>
      <c r="DW206" s="121"/>
      <c r="DX206" s="121"/>
      <c r="DY206" s="121"/>
      <c r="DZ206" s="121"/>
      <c r="EA206" s="121"/>
      <c r="EB206" s="121"/>
      <c r="EC206" s="121"/>
      <c r="ED206" s="121"/>
      <c r="EE206" s="121"/>
      <c r="EF206" s="121"/>
      <c r="EG206" s="121"/>
      <c r="EH206" s="121"/>
      <c r="EI206" s="121"/>
      <c r="EJ206" s="121"/>
      <c r="EK206" s="121"/>
      <c r="EL206" s="121"/>
      <c r="EM206" s="121"/>
      <c r="EN206" s="121"/>
      <c r="EO206" s="121"/>
      <c r="EP206" s="121"/>
      <c r="EQ206" s="121"/>
      <c r="ER206" s="121"/>
      <c r="ES206" s="121"/>
      <c r="ET206" s="121"/>
      <c r="EU206" s="121"/>
      <c r="EV206" s="121"/>
      <c r="EW206" s="121"/>
      <c r="EX206" s="121"/>
      <c r="EY206" s="121"/>
      <c r="EZ206" s="121"/>
      <c r="FA206" s="121"/>
      <c r="FB206" s="121"/>
      <c r="FC206" s="121"/>
      <c r="FD206" s="121"/>
      <c r="FE206" s="121"/>
      <c r="FF206" s="121"/>
      <c r="FG206" s="121"/>
      <c r="FH206" s="121"/>
      <c r="FI206" s="121"/>
      <c r="FJ206" s="121"/>
      <c r="FK206" s="121"/>
      <c r="FL206" s="121"/>
      <c r="FM206" s="121"/>
      <c r="FN206" s="121"/>
      <c r="FO206" s="121"/>
      <c r="FP206" s="121"/>
      <c r="FQ206" s="121"/>
      <c r="FR206" s="121"/>
      <c r="FS206" s="121"/>
      <c r="FT206" s="121"/>
      <c r="FU206" s="121"/>
      <c r="FV206" s="121"/>
      <c r="FW206" s="121"/>
      <c r="FX206" s="121"/>
      <c r="FY206" s="121"/>
      <c r="FZ206" s="121"/>
      <c r="GA206" s="121"/>
      <c r="GB206" s="121"/>
      <c r="GC206" s="121"/>
      <c r="GD206" s="121"/>
      <c r="GE206" s="121"/>
      <c r="GF206" s="121"/>
      <c r="GG206" s="121"/>
      <c r="GH206" s="121"/>
      <c r="GI206" s="121"/>
      <c r="GJ206" s="121"/>
      <c r="GK206" s="121"/>
      <c r="GL206" s="121"/>
      <c r="GM206" s="121"/>
      <c r="GN206" s="121"/>
      <c r="GO206" s="121"/>
      <c r="GP206" s="121"/>
      <c r="GQ206" s="121"/>
      <c r="GR206" s="121"/>
      <c r="GS206" s="121"/>
      <c r="GT206" s="121"/>
      <c r="GU206" s="121"/>
      <c r="GV206" s="121"/>
      <c r="GW206" s="121"/>
      <c r="GX206" s="121"/>
      <c r="GY206" s="121"/>
      <c r="GZ206" s="121"/>
      <c r="HA206" s="121"/>
      <c r="HB206" s="121"/>
      <c r="HC206" s="121"/>
      <c r="HD206" s="121"/>
      <c r="HE206" s="121"/>
      <c r="HF206" s="121"/>
      <c r="HG206" s="121"/>
      <c r="HH206" s="121"/>
      <c r="HI206" s="121"/>
      <c r="HJ206" s="121"/>
      <c r="HK206" s="121"/>
      <c r="HL206" s="121"/>
      <c r="HM206" s="121"/>
      <c r="HN206" s="121"/>
      <c r="HO206" s="121"/>
      <c r="HP206" s="121"/>
      <c r="HQ206" s="121"/>
      <c r="HR206" s="121"/>
      <c r="HS206" s="121"/>
      <c r="HT206" s="121"/>
      <c r="HU206" s="121"/>
      <c r="HV206" s="121"/>
      <c r="HW206" s="121"/>
      <c r="HX206" s="121"/>
      <c r="HY206" s="121"/>
      <c r="HZ206" s="121"/>
      <c r="IA206" s="121"/>
      <c r="IB206" s="121"/>
      <c r="IC206" s="121"/>
      <c r="ID206" s="121"/>
      <c r="IE206" s="121"/>
      <c r="IF206" s="121"/>
      <c r="IG206" s="121"/>
      <c r="IH206" s="121"/>
      <c r="II206" s="121"/>
      <c r="IJ206" s="121"/>
      <c r="IK206" s="121"/>
      <c r="IL206" s="121"/>
      <c r="IM206" s="121"/>
      <c r="IN206" s="121"/>
      <c r="IO206" s="121"/>
      <c r="IP206" s="121"/>
      <c r="IQ206" s="121"/>
      <c r="IR206" s="121"/>
      <c r="IS206" s="121"/>
      <c r="IT206" s="121"/>
      <c r="IU206" s="121"/>
      <c r="IV206" s="121"/>
      <c r="IW206" s="121"/>
      <c r="IX206" s="121"/>
      <c r="IY206" s="121"/>
      <c r="IZ206" s="121"/>
      <c r="JA206" s="121"/>
      <c r="JB206" s="121"/>
      <c r="JC206" s="121"/>
      <c r="JD206" s="121"/>
      <c r="JE206" s="121"/>
      <c r="JF206" s="121"/>
      <c r="JG206" s="121"/>
      <c r="JH206" s="121"/>
      <c r="JI206" s="121"/>
      <c r="JJ206" s="121"/>
      <c r="JK206" s="121"/>
      <c r="JL206" s="121"/>
      <c r="JM206" s="121"/>
      <c r="JN206" s="121"/>
      <c r="JO206" s="121"/>
      <c r="JP206" s="121"/>
      <c r="JQ206" s="121"/>
      <c r="JR206" s="121"/>
      <c r="JS206" s="121"/>
      <c r="JT206" s="121"/>
      <c r="JU206" s="121"/>
      <c r="JV206" s="121"/>
      <c r="JW206" s="121"/>
      <c r="JX206" s="121"/>
      <c r="JY206" s="121"/>
      <c r="JZ206" s="121"/>
      <c r="KA206" s="121"/>
      <c r="KB206" s="121"/>
      <c r="KC206" s="121"/>
      <c r="KD206" s="121"/>
      <c r="KE206" s="121"/>
      <c r="KF206" s="121"/>
      <c r="KG206" s="121"/>
      <c r="KH206" s="121"/>
      <c r="KI206" s="121"/>
      <c r="KJ206" s="121"/>
      <c r="KK206" s="121"/>
      <c r="KL206" s="121"/>
      <c r="KM206" s="121"/>
      <c r="KN206" s="121"/>
      <c r="KO206" s="121"/>
      <c r="KP206" s="121"/>
      <c r="KQ206" s="121"/>
      <c r="KR206" s="121"/>
      <c r="KS206" s="121"/>
      <c r="KT206" s="121"/>
      <c r="KU206" s="121"/>
      <c r="KV206" s="121"/>
      <c r="KW206" s="121"/>
      <c r="KX206" s="121"/>
      <c r="KY206" s="121"/>
      <c r="KZ206" s="121"/>
      <c r="LA206" s="121"/>
      <c r="LB206" s="121"/>
      <c r="LC206" s="121"/>
      <c r="LD206" s="121"/>
      <c r="LE206" s="121"/>
      <c r="LF206" s="121"/>
      <c r="LG206" s="121"/>
      <c r="LH206" s="121"/>
      <c r="LI206" s="121"/>
      <c r="LJ206" s="121"/>
      <c r="LK206" s="121"/>
      <c r="LL206" s="121"/>
      <c r="LM206" s="121"/>
      <c r="LN206" s="121"/>
      <c r="LO206" s="121"/>
      <c r="LP206" s="121"/>
      <c r="LQ206" s="121"/>
      <c r="LR206" s="121"/>
      <c r="LS206" s="121"/>
      <c r="LT206" s="121"/>
      <c r="LU206" s="121"/>
      <c r="LV206" s="36"/>
      <c r="LW206" s="36"/>
      <c r="LX206" s="36"/>
      <c r="LY206" s="36"/>
      <c r="LZ206" s="36"/>
      <c r="MA206" s="36"/>
      <c r="MB206" s="36"/>
      <c r="MC206" s="36"/>
      <c r="MD206" s="36"/>
      <c r="ME206" s="36"/>
      <c r="MF206" s="36"/>
      <c r="MG206" s="36"/>
      <c r="MH206" s="36"/>
      <c r="MI206" s="36"/>
      <c r="MJ206" s="36"/>
      <c r="MK206" s="36"/>
      <c r="ML206" s="36"/>
      <c r="MM206" s="36"/>
      <c r="MN206" s="36"/>
      <c r="MO206" s="36"/>
      <c r="MP206" s="36"/>
      <c r="MQ206" s="36"/>
      <c r="MR206" s="36"/>
      <c r="MS206" s="36"/>
      <c r="MT206" s="36"/>
      <c r="MU206" s="36"/>
      <c r="MV206" s="36"/>
      <c r="MW206" s="36"/>
      <c r="MX206" s="36"/>
      <c r="MY206" s="36"/>
      <c r="MZ206" s="36"/>
      <c r="NA206" s="36"/>
      <c r="NB206" s="36"/>
      <c r="NC206" s="36"/>
      <c r="ND206" s="36"/>
      <c r="NE206" s="36"/>
      <c r="NF206" s="36"/>
      <c r="NG206" s="36"/>
      <c r="NH206" s="36"/>
      <c r="NI206" s="36"/>
      <c r="NJ206" s="36"/>
      <c r="NK206" s="36"/>
      <c r="NL206" s="36"/>
      <c r="NM206" s="36"/>
      <c r="NN206" s="36"/>
      <c r="NO206" s="36"/>
      <c r="NP206" s="36"/>
      <c r="NQ206" s="36"/>
      <c r="NR206" s="36"/>
      <c r="NS206" s="36"/>
      <c r="NT206" s="36"/>
      <c r="NU206" s="36"/>
      <c r="NV206" s="36"/>
      <c r="NW206" s="36"/>
      <c r="NX206" s="36"/>
      <c r="NY206" s="36"/>
      <c r="NZ206" s="36"/>
      <c r="OA206" s="36"/>
      <c r="OB206" s="36"/>
      <c r="OC206" s="36"/>
      <c r="OD206" s="36"/>
      <c r="OE206" s="36"/>
      <c r="OF206" s="36"/>
      <c r="OG206" s="36"/>
      <c r="OH206" s="36"/>
      <c r="OI206" s="36"/>
      <c r="OJ206" s="36"/>
      <c r="OK206" s="36"/>
      <c r="OL206" s="36"/>
      <c r="OM206" s="36"/>
      <c r="ON206" s="36"/>
      <c r="OO206" s="36"/>
      <c r="OP206" s="36"/>
      <c r="OQ206" s="36"/>
      <c r="OR206" s="36"/>
      <c r="OS206" s="36"/>
      <c r="OT206" s="36"/>
      <c r="OU206" s="36"/>
      <c r="OV206" s="36"/>
      <c r="OW206" s="36"/>
      <c r="OX206" s="36"/>
      <c r="OY206" s="36"/>
      <c r="OZ206" s="36"/>
      <c r="PA206" s="36"/>
      <c r="PB206" s="36"/>
      <c r="PC206" s="36"/>
      <c r="PD206" s="36"/>
      <c r="PE206" s="36"/>
      <c r="PF206" s="36"/>
      <c r="PG206" s="36"/>
      <c r="PH206" s="36"/>
      <c r="PI206" s="36"/>
      <c r="PJ206" s="36"/>
      <c r="PK206" s="36"/>
      <c r="PL206" s="36"/>
      <c r="PM206" s="36"/>
      <c r="PN206" s="36"/>
      <c r="PO206" s="36"/>
      <c r="PP206" s="36"/>
      <c r="PQ206" s="36"/>
      <c r="PR206" s="36"/>
      <c r="PS206" s="36"/>
      <c r="PT206" s="36"/>
      <c r="PU206" s="36"/>
      <c r="PV206" s="36"/>
      <c r="PW206" s="36"/>
      <c r="PX206" s="36"/>
      <c r="PY206" s="36"/>
      <c r="PZ206" s="36"/>
      <c r="QA206" s="36"/>
      <c r="QB206" s="36"/>
      <c r="QC206" s="36"/>
      <c r="QD206" s="36"/>
      <c r="QE206" s="36"/>
      <c r="QF206" s="36"/>
      <c r="QG206" s="36"/>
      <c r="QH206" s="36"/>
      <c r="QI206" s="36"/>
      <c r="QJ206" s="36"/>
      <c r="QK206" s="36"/>
      <c r="QL206" s="36"/>
      <c r="QM206" s="36"/>
      <c r="QN206" s="36"/>
      <c r="QO206" s="36"/>
      <c r="QP206" s="36"/>
      <c r="QQ206" s="36"/>
      <c r="QR206" s="36"/>
      <c r="QS206" s="36"/>
      <c r="QT206" s="36"/>
      <c r="QU206" s="36"/>
      <c r="QV206" s="36"/>
      <c r="QW206" s="36"/>
      <c r="QX206" s="36"/>
      <c r="QY206" s="36"/>
      <c r="QZ206" s="36"/>
      <c r="RA206" s="36"/>
      <c r="RB206" s="36"/>
      <c r="RC206" s="36"/>
      <c r="RD206" s="36"/>
      <c r="RE206" s="36"/>
      <c r="RF206" s="36"/>
      <c r="RG206" s="36"/>
      <c r="RH206" s="36"/>
      <c r="RI206" s="36"/>
      <c r="RJ206" s="36"/>
      <c r="RK206" s="36"/>
      <c r="RL206" s="36"/>
      <c r="RM206" s="36"/>
      <c r="RN206" s="36"/>
      <c r="RO206" s="36"/>
      <c r="RP206" s="36"/>
      <c r="RQ206" s="36"/>
      <c r="RR206" s="36"/>
      <c r="RS206" s="36"/>
      <c r="RT206" s="36"/>
      <c r="RU206" s="36"/>
      <c r="RV206" s="36"/>
      <c r="RW206" s="36"/>
      <c r="RX206" s="36"/>
      <c r="RY206" s="36"/>
      <c r="RZ206" s="36"/>
      <c r="SA206" s="36"/>
      <c r="SB206" s="36"/>
      <c r="SC206" s="36"/>
      <c r="SD206" s="36"/>
      <c r="SE206" s="36"/>
      <c r="SF206" s="36"/>
      <c r="SG206" s="36"/>
      <c r="SH206" s="36"/>
      <c r="SI206" s="36"/>
      <c r="SJ206" s="36"/>
      <c r="SK206" s="36"/>
      <c r="SL206" s="36"/>
      <c r="SM206" s="36"/>
      <c r="SN206" s="36"/>
      <c r="SO206" s="36"/>
      <c r="SP206" s="36"/>
      <c r="SQ206" s="36"/>
      <c r="SR206" s="36"/>
      <c r="SS206" s="36"/>
      <c r="ST206" s="36"/>
      <c r="SU206" s="36"/>
      <c r="SV206" s="36"/>
      <c r="SW206" s="36"/>
      <c r="SX206" s="36"/>
      <c r="SY206" s="36"/>
      <c r="SZ206" s="36"/>
      <c r="TA206" s="36"/>
      <c r="TB206" s="36"/>
      <c r="TC206" s="36"/>
      <c r="TD206" s="36"/>
      <c r="TE206" s="36"/>
      <c r="TF206" s="36"/>
      <c r="TG206" s="36"/>
      <c r="TH206" s="36"/>
      <c r="TI206" s="36"/>
      <c r="TJ206" s="36"/>
      <c r="TK206" s="36"/>
      <c r="TL206" s="36"/>
      <c r="TM206" s="36"/>
      <c r="TN206" s="36"/>
      <c r="TO206" s="36"/>
      <c r="TP206" s="36"/>
      <c r="TQ206" s="36"/>
      <c r="TR206" s="36"/>
      <c r="TS206" s="36"/>
      <c r="TT206" s="36"/>
      <c r="TU206" s="36"/>
      <c r="TV206" s="36"/>
      <c r="TW206" s="36"/>
      <c r="TX206" s="36"/>
      <c r="TY206" s="36"/>
      <c r="TZ206" s="36"/>
      <c r="UA206" s="36"/>
      <c r="UB206" s="36"/>
      <c r="UC206" s="36"/>
      <c r="UD206" s="36"/>
      <c r="UE206" s="36"/>
      <c r="UF206" s="36"/>
      <c r="UG206" s="36"/>
      <c r="UH206" s="36"/>
      <c r="UI206" s="36"/>
      <c r="UJ206" s="36"/>
      <c r="UK206" s="36"/>
      <c r="UL206" s="36"/>
      <c r="UM206" s="36"/>
      <c r="UN206" s="36"/>
      <c r="UO206" s="36"/>
      <c r="UP206" s="36"/>
      <c r="UQ206" s="36"/>
      <c r="UR206" s="36"/>
      <c r="US206" s="36"/>
      <c r="UT206" s="36"/>
      <c r="UU206" s="36"/>
      <c r="UV206" s="36"/>
      <c r="UW206" s="36"/>
      <c r="UX206" s="36"/>
      <c r="UY206" s="36"/>
      <c r="UZ206" s="36"/>
      <c r="VA206" s="36"/>
      <c r="VB206" s="36"/>
      <c r="VC206" s="36"/>
      <c r="VD206" s="36"/>
      <c r="VE206" s="36"/>
      <c r="VF206" s="36"/>
      <c r="VG206" s="36"/>
      <c r="VH206" s="36"/>
      <c r="VI206" s="36"/>
      <c r="VJ206" s="36"/>
      <c r="VK206" s="36"/>
      <c r="VL206" s="36"/>
      <c r="VM206" s="36"/>
      <c r="VN206" s="36"/>
      <c r="VO206" s="36"/>
      <c r="VP206" s="36"/>
      <c r="VQ206" s="36"/>
      <c r="VR206" s="36"/>
      <c r="VS206" s="36"/>
      <c r="VT206" s="36"/>
      <c r="VU206" s="36"/>
      <c r="VV206" s="36"/>
      <c r="VW206" s="36"/>
      <c r="VX206" s="36"/>
      <c r="VY206" s="36"/>
      <c r="VZ206" s="36"/>
      <c r="WA206" s="36"/>
      <c r="WB206" s="36"/>
      <c r="WC206" s="36"/>
      <c r="WD206" s="36"/>
      <c r="WE206" s="36"/>
      <c r="WF206" s="36"/>
      <c r="WG206" s="36"/>
      <c r="WH206" s="36"/>
      <c r="WI206" s="36"/>
      <c r="WJ206" s="36"/>
      <c r="WK206" s="36"/>
      <c r="WL206" s="36"/>
      <c r="WM206" s="36"/>
      <c r="WN206" s="36"/>
      <c r="WO206" s="36"/>
      <c r="WP206" s="36"/>
      <c r="WQ206" s="36"/>
      <c r="WR206" s="36"/>
      <c r="WS206" s="36"/>
      <c r="WT206" s="36"/>
      <c r="WU206" s="36"/>
      <c r="WV206" s="36"/>
      <c r="WW206" s="36"/>
      <c r="WX206" s="36"/>
      <c r="WY206" s="36"/>
      <c r="WZ206" s="36"/>
      <c r="XA206" s="36"/>
      <c r="XB206" s="36"/>
      <c r="XC206" s="36"/>
      <c r="XD206" s="36"/>
      <c r="XE206" s="36"/>
      <c r="XF206" s="36"/>
      <c r="XG206" s="36"/>
      <c r="XH206" s="36"/>
      <c r="XI206" s="36"/>
      <c r="XJ206" s="36"/>
      <c r="XK206" s="36"/>
      <c r="XL206" s="36"/>
      <c r="XM206" s="36"/>
      <c r="XN206" s="36"/>
      <c r="XO206" s="36"/>
      <c r="XP206" s="36"/>
      <c r="XQ206" s="36"/>
      <c r="XR206" s="36"/>
      <c r="XS206" s="36"/>
      <c r="XT206" s="36"/>
      <c r="XU206" s="36"/>
      <c r="XV206" s="36"/>
      <c r="XW206" s="36"/>
      <c r="XX206" s="36"/>
      <c r="XY206" s="36"/>
      <c r="XZ206" s="36"/>
      <c r="YA206" s="36"/>
      <c r="YB206" s="36"/>
      <c r="YC206" s="36"/>
      <c r="YD206" s="36"/>
      <c r="YE206" s="36"/>
      <c r="YF206" s="36"/>
      <c r="YG206" s="36"/>
      <c r="YH206" s="36"/>
      <c r="YI206" s="36"/>
      <c r="YJ206" s="36"/>
      <c r="YK206" s="36"/>
      <c r="YL206" s="36"/>
      <c r="YM206" s="36"/>
      <c r="YN206" s="36"/>
      <c r="YO206" s="36"/>
      <c r="YP206" s="36"/>
      <c r="YQ206" s="36"/>
      <c r="YR206" s="36"/>
      <c r="YS206" s="36"/>
      <c r="YT206" s="36"/>
      <c r="YU206" s="36"/>
      <c r="YV206" s="36"/>
      <c r="YW206" s="36"/>
      <c r="YX206" s="36"/>
      <c r="YY206" s="36"/>
      <c r="YZ206" s="36"/>
      <c r="ZA206" s="36"/>
      <c r="ZB206" s="36"/>
      <c r="ZC206" s="36"/>
      <c r="ZD206" s="36"/>
      <c r="ZE206" s="36"/>
      <c r="ZF206" s="36"/>
      <c r="ZG206" s="36"/>
      <c r="ZH206" s="36"/>
      <c r="ZI206" s="36"/>
      <c r="ZJ206" s="36"/>
      <c r="ZK206" s="36"/>
      <c r="ZL206" s="36"/>
      <c r="ZM206" s="36"/>
      <c r="ZN206" s="36"/>
      <c r="ZO206" s="36"/>
      <c r="ZP206" s="36"/>
      <c r="ZQ206" s="36"/>
      <c r="ZR206" s="36"/>
      <c r="ZS206" s="36"/>
      <c r="ZT206" s="36"/>
      <c r="ZU206" s="36"/>
      <c r="ZV206" s="36"/>
      <c r="ZW206" s="36"/>
      <c r="ZX206" s="36"/>
      <c r="ZY206" s="36"/>
      <c r="ZZ206" s="36"/>
      <c r="AAA206" s="36"/>
      <c r="AAB206" s="36"/>
      <c r="AAC206" s="36"/>
      <c r="AAD206" s="36"/>
      <c r="AAE206" s="36"/>
      <c r="AAF206" s="36"/>
      <c r="AAG206" s="36"/>
      <c r="AAH206" s="36"/>
      <c r="AAI206" s="36"/>
      <c r="AAJ206" s="36"/>
      <c r="AAK206" s="36"/>
      <c r="AAL206" s="36"/>
      <c r="AAM206" s="36"/>
      <c r="AAN206" s="36"/>
      <c r="AAO206" s="36"/>
      <c r="AAP206" s="36"/>
      <c r="AAQ206" s="36"/>
      <c r="AAR206" s="36"/>
      <c r="AAS206" s="36"/>
      <c r="AAT206" s="36"/>
      <c r="AAU206" s="36"/>
      <c r="AAV206" s="36"/>
      <c r="AAW206" s="36"/>
      <c r="AAX206" s="36"/>
      <c r="AAY206" s="36"/>
      <c r="AAZ206" s="36"/>
      <c r="ABA206" s="36"/>
      <c r="ABB206" s="36"/>
      <c r="ABC206" s="36"/>
      <c r="ABD206" s="36"/>
      <c r="ABE206" s="36"/>
      <c r="ABF206" s="36"/>
      <c r="ABG206" s="36"/>
      <c r="ABH206" s="36"/>
      <c r="ABI206" s="36"/>
      <c r="ABJ206" s="36"/>
      <c r="ABK206" s="36"/>
      <c r="ABL206" s="36"/>
      <c r="ABM206" s="36"/>
      <c r="ABN206" s="36"/>
      <c r="ABO206" s="36"/>
      <c r="ABP206" s="36"/>
      <c r="ABQ206" s="36"/>
      <c r="ABR206" s="36"/>
      <c r="ABS206" s="36"/>
      <c r="ABT206" s="36"/>
      <c r="ABU206" s="36"/>
      <c r="ABV206" s="36"/>
      <c r="ABW206" s="36"/>
      <c r="ABX206" s="36"/>
      <c r="ABY206" s="36"/>
      <c r="ABZ206" s="36"/>
      <c r="ACA206" s="36"/>
      <c r="ACB206" s="36"/>
      <c r="ACC206" s="36"/>
      <c r="ACD206" s="36"/>
      <c r="ACE206" s="36"/>
      <c r="ACF206" s="36"/>
      <c r="ACG206" s="36"/>
      <c r="ACH206" s="36"/>
      <c r="ACI206" s="36"/>
      <c r="ACJ206" s="36"/>
      <c r="ACK206" s="36"/>
      <c r="ACL206" s="36"/>
      <c r="ACM206" s="36"/>
      <c r="ACN206" s="36"/>
      <c r="ACO206" s="36"/>
      <c r="ACP206" s="36"/>
      <c r="ACQ206" s="36"/>
      <c r="ACR206" s="36"/>
      <c r="ACS206" s="36"/>
      <c r="ACT206" s="36"/>
      <c r="ACU206" s="36"/>
      <c r="ACV206" s="36"/>
      <c r="ACW206" s="36"/>
      <c r="ACX206" s="36"/>
      <c r="ACY206" s="36"/>
      <c r="ACZ206" s="36"/>
      <c r="ADA206" s="36"/>
      <c r="ADB206" s="36"/>
      <c r="ADC206" s="36"/>
      <c r="ADD206" s="36"/>
      <c r="ADE206" s="36"/>
      <c r="ADF206" s="36"/>
      <c r="ADG206" s="36"/>
      <c r="ADH206" s="36"/>
      <c r="ADI206" s="36"/>
      <c r="ADJ206" s="36"/>
      <c r="ADK206" s="36"/>
      <c r="ADL206" s="36"/>
      <c r="ADM206" s="36"/>
      <c r="ADN206" s="36"/>
      <c r="ADO206" s="36"/>
      <c r="ADP206" s="36"/>
      <c r="ADQ206" s="36"/>
      <c r="ADR206" s="36"/>
      <c r="ADS206" s="36"/>
      <c r="ADT206" s="36"/>
      <c r="ADU206" s="36"/>
      <c r="ADV206" s="36"/>
      <c r="ADW206" s="36"/>
      <c r="ADX206" s="36"/>
      <c r="ADY206" s="36"/>
      <c r="ADZ206" s="36"/>
      <c r="AEA206" s="36"/>
      <c r="AEB206" s="36"/>
      <c r="AEC206" s="36"/>
      <c r="AED206" s="36"/>
      <c r="AEE206" s="36"/>
      <c r="AEF206" s="36"/>
      <c r="AEG206" s="36"/>
      <c r="AEH206" s="36"/>
      <c r="AEI206" s="36"/>
      <c r="AEJ206" s="36"/>
      <c r="AEK206" s="36"/>
      <c r="AEL206" s="36"/>
      <c r="AEM206" s="36"/>
      <c r="AEN206" s="36"/>
      <c r="AEO206" s="36"/>
      <c r="AEP206" s="36"/>
      <c r="AEQ206" s="36"/>
      <c r="AER206" s="36"/>
      <c r="AES206" s="36"/>
      <c r="AET206" s="36"/>
      <c r="AEU206" s="36"/>
      <c r="AEV206" s="36"/>
      <c r="AEW206" s="36"/>
      <c r="AEX206" s="36"/>
      <c r="AEY206" s="36"/>
      <c r="AEZ206" s="36"/>
      <c r="AFA206" s="36"/>
      <c r="AFB206" s="36"/>
      <c r="AFC206" s="36"/>
      <c r="AFD206" s="36"/>
      <c r="AFE206" s="36"/>
      <c r="AFF206" s="36"/>
      <c r="AFG206" s="36"/>
      <c r="AFH206" s="36"/>
      <c r="AFI206" s="36"/>
      <c r="AFJ206" s="36"/>
      <c r="AFK206" s="36"/>
      <c r="AFL206" s="36"/>
      <c r="AFM206" s="36"/>
      <c r="AFN206" s="36"/>
      <c r="AFO206" s="36"/>
      <c r="AFP206" s="36"/>
      <c r="AFQ206" s="36"/>
      <c r="AFR206" s="36"/>
      <c r="AFS206" s="36"/>
      <c r="AFT206" s="36"/>
      <c r="AFU206" s="36"/>
      <c r="AFV206" s="36"/>
      <c r="AFW206" s="36"/>
      <c r="AFX206" s="36"/>
      <c r="AFY206" s="36"/>
      <c r="AFZ206" s="36"/>
      <c r="AGA206" s="36"/>
      <c r="AGB206" s="36"/>
      <c r="AGC206" s="36"/>
      <c r="AGD206" s="36"/>
      <c r="AGE206" s="36"/>
      <c r="AGF206" s="36"/>
      <c r="AGG206" s="36"/>
      <c r="AGH206" s="36"/>
      <c r="AGI206" s="36"/>
      <c r="AGJ206" s="36"/>
      <c r="AGK206" s="36"/>
      <c r="AGL206" s="36"/>
      <c r="AGM206" s="36"/>
      <c r="AGN206" s="36"/>
      <c r="AGO206" s="36"/>
      <c r="AGP206" s="36"/>
      <c r="AGQ206" s="36"/>
      <c r="AGR206" s="36"/>
      <c r="AGS206" s="36"/>
      <c r="AGT206" s="36"/>
      <c r="AGU206" s="36"/>
      <c r="AGV206" s="36"/>
      <c r="AGW206" s="36"/>
      <c r="AGX206" s="36"/>
      <c r="AGY206" s="36"/>
      <c r="AGZ206" s="36"/>
      <c r="AHA206" s="36"/>
      <c r="AHB206" s="36"/>
      <c r="AHC206" s="36"/>
      <c r="AHD206" s="36"/>
      <c r="AHE206" s="36"/>
      <c r="AHF206" s="36"/>
      <c r="AHG206" s="36"/>
      <c r="AHH206" s="36"/>
      <c r="AHI206" s="36"/>
      <c r="AHJ206" s="36"/>
      <c r="AHK206" s="36"/>
      <c r="AHL206" s="36"/>
      <c r="AHM206" s="36"/>
      <c r="AHN206" s="36"/>
      <c r="AHO206" s="36"/>
      <c r="AHP206" s="36"/>
      <c r="AHQ206" s="36"/>
      <c r="AHR206" s="36"/>
      <c r="AHS206" s="36"/>
      <c r="AHT206" s="36"/>
      <c r="AHU206" s="36"/>
      <c r="AHV206" s="36"/>
      <c r="AHW206" s="36"/>
      <c r="AHX206" s="36"/>
      <c r="AHY206" s="36"/>
      <c r="AHZ206" s="36"/>
      <c r="AIA206" s="36"/>
      <c r="AIB206" s="36"/>
      <c r="AIC206" s="36"/>
      <c r="AID206" s="36"/>
      <c r="AIE206" s="36"/>
      <c r="AIF206" s="36"/>
      <c r="AIG206" s="36"/>
      <c r="AIH206" s="36"/>
      <c r="AII206" s="36"/>
      <c r="AIJ206" s="36"/>
      <c r="AIK206" s="36"/>
      <c r="AIL206" s="36"/>
      <c r="AIM206" s="36"/>
      <c r="AIN206" s="36"/>
      <c r="AIO206" s="36"/>
      <c r="AIP206" s="36"/>
      <c r="AIQ206" s="36"/>
      <c r="AIR206" s="36"/>
      <c r="AIS206" s="36"/>
      <c r="AIT206" s="36"/>
      <c r="AIU206" s="36"/>
      <c r="AIV206" s="36"/>
      <c r="AIW206" s="36"/>
      <c r="AIX206" s="36"/>
      <c r="AIY206" s="36"/>
      <c r="AIZ206" s="36"/>
      <c r="AJA206" s="36"/>
      <c r="AJB206" s="36"/>
      <c r="AJC206" s="36"/>
      <c r="AJD206" s="36"/>
      <c r="AJE206" s="36"/>
      <c r="AJF206" s="36"/>
      <c r="AJG206" s="36"/>
      <c r="AJH206" s="36"/>
      <c r="AJI206" s="36"/>
      <c r="AJJ206" s="36"/>
      <c r="AJK206" s="36"/>
      <c r="AJL206" s="36"/>
      <c r="AJM206" s="36"/>
      <c r="AJN206" s="36"/>
      <c r="AJO206" s="36"/>
      <c r="AJP206" s="36"/>
      <c r="AJQ206" s="36"/>
      <c r="AJR206" s="36"/>
      <c r="AJS206" s="36"/>
      <c r="AJT206" s="36"/>
      <c r="AJU206" s="36"/>
      <c r="AJV206" s="36"/>
      <c r="AJW206" s="36"/>
      <c r="AJX206" s="36"/>
      <c r="AJY206" s="36"/>
      <c r="AJZ206" s="36"/>
      <c r="AKA206" s="36"/>
      <c r="AKB206" s="36"/>
      <c r="AKC206" s="36"/>
      <c r="AKD206" s="36"/>
      <c r="AKE206" s="36"/>
      <c r="AKF206" s="36"/>
      <c r="AKG206" s="36"/>
      <c r="AKH206" s="36"/>
      <c r="AKI206" s="36"/>
      <c r="AKJ206" s="36"/>
      <c r="AKK206" s="36"/>
      <c r="AKL206" s="36"/>
      <c r="AKM206" s="36"/>
      <c r="AKN206" s="36"/>
      <c r="AKO206" s="36"/>
      <c r="AKP206" s="36"/>
      <c r="AKQ206" s="36"/>
      <c r="AKR206" s="36"/>
      <c r="AKS206" s="36"/>
      <c r="AKT206" s="36"/>
      <c r="AKU206" s="36"/>
      <c r="AKV206" s="36"/>
      <c r="AKW206" s="36"/>
      <c r="AKX206" s="36"/>
      <c r="AKY206" s="36"/>
      <c r="AKZ206" s="36"/>
      <c r="ALA206" s="36"/>
      <c r="ALB206" s="36"/>
      <c r="ALC206" s="36"/>
      <c r="ALD206" s="36"/>
      <c r="ALE206" s="36"/>
      <c r="ALF206" s="36"/>
      <c r="ALG206" s="36"/>
      <c r="ALH206" s="36"/>
      <c r="ALI206" s="36"/>
      <c r="ALJ206" s="36"/>
      <c r="ALK206" s="36"/>
      <c r="ALL206" s="36"/>
      <c r="ALM206" s="36"/>
      <c r="ALN206" s="36"/>
      <c r="ALO206" s="36"/>
      <c r="ALP206" s="36"/>
      <c r="ALQ206" s="36"/>
      <c r="ALR206" s="36"/>
      <c r="ALS206" s="36"/>
      <c r="ALT206" s="36"/>
      <c r="ALU206" s="36"/>
      <c r="ALV206" s="36"/>
      <c r="ALW206" s="36"/>
      <c r="ALX206" s="36"/>
      <c r="ALY206" s="36"/>
      <c r="ALZ206" s="36"/>
      <c r="AMA206" s="36"/>
      <c r="AMB206" s="36"/>
      <c r="AMC206" s="36"/>
      <c r="AMD206" s="36"/>
      <c r="AME206" s="36"/>
      <c r="AMF206" s="36"/>
      <c r="AMG206" s="36"/>
      <c r="AMH206" s="36"/>
      <c r="AMI206" s="36"/>
      <c r="AMJ206" s="36"/>
      <c r="AMK206" s="36"/>
      <c r="AML206" s="36"/>
      <c r="AMM206" s="36"/>
    </row>
    <row r="207" spans="1:1027" s="51" customFormat="1" ht="12.75" hidden="1" customHeight="1">
      <c r="A207" s="349"/>
      <c r="B207" s="414"/>
      <c r="C207" s="321"/>
      <c r="D207" s="152" t="s">
        <v>15</v>
      </c>
      <c r="E207" s="37" t="s">
        <v>13</v>
      </c>
      <c r="F207" s="38" t="s">
        <v>82</v>
      </c>
      <c r="G207" s="38"/>
      <c r="H207" s="256"/>
      <c r="I207" s="33" t="s">
        <v>216</v>
      </c>
      <c r="J207" s="34" t="s">
        <v>40</v>
      </c>
      <c r="K207" s="35" t="s">
        <v>73</v>
      </c>
      <c r="L207" s="34" t="s">
        <v>159</v>
      </c>
      <c r="M207" s="174"/>
      <c r="N207" s="223"/>
      <c r="O207" s="189"/>
      <c r="P207" s="75"/>
      <c r="Q207" s="75"/>
      <c r="R207" s="75"/>
      <c r="S207" s="75"/>
      <c r="T207" s="75"/>
      <c r="U207" s="75"/>
      <c r="V207" s="75"/>
      <c r="W207" s="75"/>
      <c r="X207" s="75"/>
      <c r="Y207" s="75"/>
      <c r="Z207" s="75"/>
      <c r="AA207" s="75"/>
      <c r="AB207" s="75"/>
      <c r="AC207" s="75"/>
      <c r="AD207" s="75"/>
      <c r="AE207" s="75"/>
      <c r="AF207" s="75"/>
      <c r="AG207" s="75"/>
      <c r="AH207" s="75"/>
      <c r="AI207" s="75"/>
      <c r="AJ207" s="75"/>
      <c r="AK207" s="75"/>
      <c r="AL207" s="75"/>
      <c r="AM207" s="75"/>
      <c r="AN207" s="75"/>
      <c r="AO207" s="75"/>
      <c r="AP207" s="75"/>
      <c r="AQ207" s="75"/>
      <c r="AR207" s="75"/>
      <c r="AS207" s="75"/>
      <c r="AT207" s="75"/>
      <c r="AU207" s="75"/>
      <c r="AV207" s="75"/>
      <c r="AW207" s="75"/>
      <c r="AX207" s="75"/>
      <c r="AY207" s="75"/>
      <c r="AZ207" s="75"/>
      <c r="BA207" s="75"/>
      <c r="BB207" s="34"/>
      <c r="BC207" s="34"/>
      <c r="BD207" s="34"/>
      <c r="BE207" s="34"/>
      <c r="BF207" s="34"/>
      <c r="BG207" s="34"/>
      <c r="BH207" s="34"/>
      <c r="BI207" s="34"/>
      <c r="BJ207" s="34"/>
      <c r="BK207" s="34"/>
      <c r="BL207" s="34"/>
      <c r="BM207" s="34"/>
      <c r="BN207" s="34"/>
      <c r="BO207" s="34"/>
      <c r="BP207" s="34"/>
      <c r="BQ207" s="34"/>
      <c r="BR207" s="34"/>
      <c r="BS207" s="34"/>
      <c r="BT207" s="34"/>
      <c r="BU207" s="34"/>
      <c r="BV207" s="34"/>
      <c r="BW207" s="34"/>
      <c r="BX207" s="157"/>
      <c r="BY207" s="157"/>
      <c r="BZ207" s="157"/>
      <c r="CA207" s="157"/>
      <c r="CB207" s="157"/>
      <c r="CC207" s="157"/>
      <c r="CD207" s="157"/>
      <c r="CE207" s="121"/>
      <c r="CF207" s="121"/>
      <c r="CG207" s="121"/>
      <c r="CH207" s="121"/>
      <c r="CI207" s="121"/>
      <c r="CJ207" s="121"/>
      <c r="CK207" s="121"/>
      <c r="CL207" s="121"/>
      <c r="CM207" s="121"/>
      <c r="CN207" s="121"/>
      <c r="CO207" s="121"/>
      <c r="CP207" s="121"/>
      <c r="CQ207" s="121"/>
      <c r="CR207" s="121"/>
      <c r="CS207" s="121"/>
      <c r="CT207" s="121"/>
      <c r="CU207" s="121"/>
      <c r="CV207" s="121"/>
      <c r="CW207" s="121"/>
      <c r="CX207" s="121"/>
      <c r="CY207" s="121"/>
      <c r="CZ207" s="121"/>
      <c r="DA207" s="121"/>
      <c r="DB207" s="121"/>
      <c r="DC207" s="121"/>
      <c r="DD207" s="121"/>
      <c r="DE207" s="121"/>
      <c r="DF207" s="121"/>
      <c r="DG207" s="121"/>
      <c r="DH207" s="121"/>
      <c r="DI207" s="121"/>
      <c r="DJ207" s="121"/>
      <c r="DK207" s="121"/>
      <c r="DL207" s="121"/>
      <c r="DM207" s="121"/>
      <c r="DN207" s="121"/>
      <c r="DO207" s="121"/>
      <c r="DP207" s="121"/>
      <c r="DQ207" s="121"/>
      <c r="DR207" s="121"/>
      <c r="DS207" s="121"/>
      <c r="DT207" s="121"/>
      <c r="DU207" s="121"/>
      <c r="DV207" s="121"/>
      <c r="DW207" s="121"/>
      <c r="DX207" s="121"/>
      <c r="DY207" s="121"/>
      <c r="DZ207" s="121"/>
      <c r="EA207" s="121"/>
      <c r="EB207" s="121"/>
      <c r="EC207" s="121"/>
      <c r="ED207" s="121"/>
      <c r="EE207" s="121"/>
      <c r="EF207" s="121"/>
      <c r="EG207" s="121"/>
      <c r="EH207" s="121"/>
      <c r="EI207" s="121"/>
      <c r="EJ207" s="121"/>
      <c r="EK207" s="121"/>
      <c r="EL207" s="121"/>
      <c r="EM207" s="121"/>
      <c r="EN207" s="121"/>
      <c r="EO207" s="121"/>
      <c r="EP207" s="121"/>
      <c r="EQ207" s="121"/>
      <c r="ER207" s="121"/>
      <c r="ES207" s="121"/>
      <c r="ET207" s="121"/>
      <c r="EU207" s="121"/>
      <c r="EV207" s="121"/>
      <c r="EW207" s="121"/>
      <c r="EX207" s="121"/>
      <c r="EY207" s="121"/>
      <c r="EZ207" s="121"/>
      <c r="FA207" s="121"/>
      <c r="FB207" s="121"/>
      <c r="FC207" s="121"/>
      <c r="FD207" s="121"/>
      <c r="FE207" s="121"/>
      <c r="FF207" s="121"/>
      <c r="FG207" s="121"/>
      <c r="FH207" s="121"/>
      <c r="FI207" s="121"/>
      <c r="FJ207" s="121"/>
      <c r="FK207" s="121"/>
      <c r="FL207" s="121"/>
      <c r="FM207" s="121"/>
      <c r="FN207" s="121"/>
      <c r="FO207" s="121"/>
      <c r="FP207" s="121"/>
      <c r="FQ207" s="121"/>
      <c r="FR207" s="121"/>
      <c r="FS207" s="121"/>
      <c r="FT207" s="121"/>
      <c r="FU207" s="121"/>
      <c r="FV207" s="121"/>
      <c r="FW207" s="121"/>
      <c r="FX207" s="121"/>
      <c r="FY207" s="121"/>
      <c r="FZ207" s="121"/>
      <c r="GA207" s="121"/>
      <c r="GB207" s="121"/>
      <c r="GC207" s="121"/>
      <c r="GD207" s="121"/>
      <c r="GE207" s="121"/>
      <c r="GF207" s="121"/>
      <c r="GG207" s="121"/>
      <c r="GH207" s="121"/>
      <c r="GI207" s="121"/>
      <c r="GJ207" s="121"/>
      <c r="GK207" s="121"/>
      <c r="GL207" s="121"/>
      <c r="GM207" s="121"/>
      <c r="GN207" s="121"/>
      <c r="GO207" s="121"/>
      <c r="GP207" s="121"/>
      <c r="GQ207" s="121"/>
      <c r="GR207" s="121"/>
      <c r="GS207" s="121"/>
      <c r="GT207" s="121"/>
      <c r="GU207" s="121"/>
      <c r="GV207" s="121"/>
      <c r="GW207" s="121"/>
      <c r="GX207" s="121"/>
      <c r="GY207" s="121"/>
      <c r="GZ207" s="121"/>
      <c r="HA207" s="121"/>
      <c r="HB207" s="121"/>
      <c r="HC207" s="121"/>
      <c r="HD207" s="121"/>
      <c r="HE207" s="121"/>
      <c r="HF207" s="121"/>
      <c r="HG207" s="121"/>
      <c r="HH207" s="121"/>
      <c r="HI207" s="121"/>
      <c r="HJ207" s="121"/>
      <c r="HK207" s="121"/>
      <c r="HL207" s="121"/>
      <c r="HM207" s="121"/>
      <c r="HN207" s="121"/>
      <c r="HO207" s="121"/>
      <c r="HP207" s="121"/>
      <c r="HQ207" s="121"/>
      <c r="HR207" s="121"/>
      <c r="HS207" s="121"/>
      <c r="HT207" s="121"/>
      <c r="HU207" s="121"/>
      <c r="HV207" s="121"/>
      <c r="HW207" s="121"/>
      <c r="HX207" s="121"/>
      <c r="HY207" s="121"/>
      <c r="HZ207" s="121"/>
      <c r="IA207" s="121"/>
      <c r="IB207" s="121"/>
      <c r="IC207" s="121"/>
      <c r="ID207" s="121"/>
      <c r="IE207" s="121"/>
      <c r="IF207" s="121"/>
      <c r="IG207" s="121"/>
      <c r="IH207" s="121"/>
      <c r="II207" s="121"/>
      <c r="IJ207" s="121"/>
      <c r="IK207" s="121"/>
      <c r="IL207" s="121"/>
      <c r="IM207" s="121"/>
      <c r="IN207" s="121"/>
      <c r="IO207" s="121"/>
      <c r="IP207" s="121"/>
      <c r="IQ207" s="121"/>
      <c r="IR207" s="121"/>
      <c r="IS207" s="121"/>
      <c r="IT207" s="121"/>
      <c r="IU207" s="121"/>
      <c r="IV207" s="121"/>
      <c r="IW207" s="121"/>
      <c r="IX207" s="121"/>
      <c r="IY207" s="121"/>
      <c r="IZ207" s="121"/>
      <c r="JA207" s="121"/>
      <c r="JB207" s="121"/>
      <c r="JC207" s="121"/>
      <c r="JD207" s="121"/>
      <c r="JE207" s="121"/>
      <c r="JF207" s="121"/>
      <c r="JG207" s="121"/>
      <c r="JH207" s="121"/>
      <c r="JI207" s="121"/>
      <c r="JJ207" s="121"/>
      <c r="JK207" s="121"/>
      <c r="JL207" s="121"/>
      <c r="JM207" s="121"/>
      <c r="JN207" s="121"/>
      <c r="JO207" s="121"/>
      <c r="JP207" s="121"/>
      <c r="JQ207" s="121"/>
      <c r="JR207" s="121"/>
      <c r="JS207" s="121"/>
      <c r="JT207" s="121"/>
      <c r="JU207" s="121"/>
      <c r="JV207" s="121"/>
      <c r="JW207" s="121"/>
      <c r="JX207" s="121"/>
      <c r="JY207" s="121"/>
      <c r="JZ207" s="121"/>
      <c r="KA207" s="121"/>
      <c r="KB207" s="121"/>
      <c r="KC207" s="121"/>
      <c r="KD207" s="121"/>
      <c r="KE207" s="121"/>
      <c r="KF207" s="121"/>
      <c r="KG207" s="121"/>
      <c r="KH207" s="121"/>
      <c r="KI207" s="121"/>
      <c r="KJ207" s="121"/>
      <c r="KK207" s="121"/>
      <c r="KL207" s="121"/>
      <c r="KM207" s="121"/>
      <c r="KN207" s="121"/>
      <c r="KO207" s="121"/>
      <c r="KP207" s="121"/>
      <c r="KQ207" s="121"/>
      <c r="KR207" s="121"/>
      <c r="KS207" s="121"/>
      <c r="KT207" s="121"/>
      <c r="KU207" s="121"/>
      <c r="KV207" s="121"/>
      <c r="KW207" s="121"/>
      <c r="KX207" s="121"/>
      <c r="KY207" s="121"/>
      <c r="KZ207" s="121"/>
      <c r="LA207" s="121"/>
      <c r="LB207" s="121"/>
      <c r="LC207" s="121"/>
      <c r="LD207" s="121"/>
      <c r="LE207" s="121"/>
      <c r="LF207" s="121"/>
      <c r="LG207" s="121"/>
      <c r="LH207" s="121"/>
      <c r="LI207" s="121"/>
      <c r="LJ207" s="121"/>
      <c r="LK207" s="121"/>
      <c r="LL207" s="121"/>
      <c r="LM207" s="121"/>
      <c r="LN207" s="121"/>
      <c r="LO207" s="121"/>
      <c r="LP207" s="121"/>
      <c r="LQ207" s="121"/>
      <c r="LR207" s="121"/>
      <c r="LS207" s="121"/>
      <c r="LT207" s="121"/>
      <c r="LU207" s="121"/>
      <c r="LV207" s="36"/>
      <c r="LW207" s="36"/>
      <c r="LX207" s="36"/>
      <c r="LY207" s="36"/>
      <c r="LZ207" s="36"/>
      <c r="MA207" s="36"/>
      <c r="MB207" s="36"/>
      <c r="MC207" s="36"/>
      <c r="MD207" s="36"/>
      <c r="ME207" s="36"/>
      <c r="MF207" s="36"/>
      <c r="MG207" s="36"/>
      <c r="MH207" s="36"/>
      <c r="MI207" s="36"/>
      <c r="MJ207" s="36"/>
      <c r="MK207" s="36"/>
      <c r="ML207" s="36"/>
      <c r="MM207" s="36"/>
      <c r="MN207" s="36"/>
      <c r="MO207" s="36"/>
      <c r="MP207" s="36"/>
      <c r="MQ207" s="36"/>
      <c r="MR207" s="36"/>
      <c r="MS207" s="36"/>
      <c r="MT207" s="36"/>
      <c r="MU207" s="36"/>
      <c r="MV207" s="36"/>
      <c r="MW207" s="36"/>
      <c r="MX207" s="36"/>
      <c r="MY207" s="36"/>
      <c r="MZ207" s="36"/>
      <c r="NA207" s="36"/>
      <c r="NB207" s="36"/>
      <c r="NC207" s="36"/>
      <c r="ND207" s="36"/>
      <c r="NE207" s="36"/>
      <c r="NF207" s="36"/>
      <c r="NG207" s="36"/>
      <c r="NH207" s="36"/>
      <c r="NI207" s="36"/>
      <c r="NJ207" s="36"/>
      <c r="NK207" s="36"/>
      <c r="NL207" s="36"/>
      <c r="NM207" s="36"/>
      <c r="NN207" s="36"/>
      <c r="NO207" s="36"/>
      <c r="NP207" s="36"/>
      <c r="NQ207" s="36"/>
      <c r="NR207" s="36"/>
      <c r="NS207" s="36"/>
      <c r="NT207" s="36"/>
      <c r="NU207" s="36"/>
      <c r="NV207" s="36"/>
      <c r="NW207" s="36"/>
      <c r="NX207" s="36"/>
      <c r="NY207" s="36"/>
      <c r="NZ207" s="36"/>
      <c r="OA207" s="36"/>
      <c r="OB207" s="36"/>
      <c r="OC207" s="36"/>
      <c r="OD207" s="36"/>
      <c r="OE207" s="36"/>
      <c r="OF207" s="36"/>
      <c r="OG207" s="36"/>
      <c r="OH207" s="36"/>
      <c r="OI207" s="36"/>
      <c r="OJ207" s="36"/>
      <c r="OK207" s="36"/>
      <c r="OL207" s="36"/>
      <c r="OM207" s="36"/>
      <c r="ON207" s="36"/>
      <c r="OO207" s="36"/>
      <c r="OP207" s="36"/>
      <c r="OQ207" s="36"/>
      <c r="OR207" s="36"/>
      <c r="OS207" s="36"/>
      <c r="OT207" s="36"/>
      <c r="OU207" s="36"/>
      <c r="OV207" s="36"/>
      <c r="OW207" s="36"/>
      <c r="OX207" s="36"/>
      <c r="OY207" s="36"/>
      <c r="OZ207" s="36"/>
      <c r="PA207" s="36"/>
      <c r="PB207" s="36"/>
      <c r="PC207" s="36"/>
      <c r="PD207" s="36"/>
      <c r="PE207" s="36"/>
      <c r="PF207" s="36"/>
      <c r="PG207" s="36"/>
      <c r="PH207" s="36"/>
      <c r="PI207" s="36"/>
      <c r="PJ207" s="36"/>
      <c r="PK207" s="36"/>
      <c r="PL207" s="36"/>
      <c r="PM207" s="36"/>
      <c r="PN207" s="36"/>
      <c r="PO207" s="36"/>
      <c r="PP207" s="36"/>
      <c r="PQ207" s="36"/>
      <c r="PR207" s="36"/>
      <c r="PS207" s="36"/>
      <c r="PT207" s="36"/>
      <c r="PU207" s="36"/>
      <c r="PV207" s="36"/>
      <c r="PW207" s="36"/>
      <c r="PX207" s="36"/>
      <c r="PY207" s="36"/>
      <c r="PZ207" s="36"/>
      <c r="QA207" s="36"/>
      <c r="QB207" s="36"/>
      <c r="QC207" s="36"/>
      <c r="QD207" s="36"/>
      <c r="QE207" s="36"/>
      <c r="QF207" s="36"/>
      <c r="QG207" s="36"/>
      <c r="QH207" s="36"/>
      <c r="QI207" s="36"/>
      <c r="QJ207" s="36"/>
      <c r="QK207" s="36"/>
      <c r="QL207" s="36"/>
      <c r="QM207" s="36"/>
      <c r="QN207" s="36"/>
      <c r="QO207" s="36"/>
      <c r="QP207" s="36"/>
      <c r="QQ207" s="36"/>
      <c r="QR207" s="36"/>
      <c r="QS207" s="36"/>
      <c r="QT207" s="36"/>
      <c r="QU207" s="36"/>
      <c r="QV207" s="36"/>
      <c r="QW207" s="36"/>
      <c r="QX207" s="36"/>
      <c r="QY207" s="36"/>
      <c r="QZ207" s="36"/>
      <c r="RA207" s="36"/>
      <c r="RB207" s="36"/>
      <c r="RC207" s="36"/>
      <c r="RD207" s="36"/>
      <c r="RE207" s="36"/>
      <c r="RF207" s="36"/>
      <c r="RG207" s="36"/>
      <c r="RH207" s="36"/>
      <c r="RI207" s="36"/>
      <c r="RJ207" s="36"/>
      <c r="RK207" s="36"/>
      <c r="RL207" s="36"/>
      <c r="RM207" s="36"/>
      <c r="RN207" s="36"/>
      <c r="RO207" s="36"/>
      <c r="RP207" s="36"/>
      <c r="RQ207" s="36"/>
      <c r="RR207" s="36"/>
      <c r="RS207" s="36"/>
      <c r="RT207" s="36"/>
      <c r="RU207" s="36"/>
      <c r="RV207" s="36"/>
      <c r="RW207" s="36"/>
      <c r="RX207" s="36"/>
      <c r="RY207" s="36"/>
      <c r="RZ207" s="36"/>
      <c r="SA207" s="36"/>
      <c r="SB207" s="36"/>
      <c r="SC207" s="36"/>
      <c r="SD207" s="36"/>
      <c r="SE207" s="36"/>
      <c r="SF207" s="36"/>
      <c r="SG207" s="36"/>
      <c r="SH207" s="36"/>
      <c r="SI207" s="36"/>
      <c r="SJ207" s="36"/>
      <c r="SK207" s="36"/>
      <c r="SL207" s="36"/>
      <c r="SM207" s="36"/>
      <c r="SN207" s="36"/>
      <c r="SO207" s="36"/>
      <c r="SP207" s="36"/>
      <c r="SQ207" s="36"/>
      <c r="SR207" s="36"/>
      <c r="SS207" s="36"/>
      <c r="ST207" s="36"/>
      <c r="SU207" s="36"/>
      <c r="SV207" s="36"/>
      <c r="SW207" s="36"/>
      <c r="SX207" s="36"/>
      <c r="SY207" s="36"/>
      <c r="SZ207" s="36"/>
      <c r="TA207" s="36"/>
      <c r="TB207" s="36"/>
      <c r="TC207" s="36"/>
      <c r="TD207" s="36"/>
      <c r="TE207" s="36"/>
      <c r="TF207" s="36"/>
      <c r="TG207" s="36"/>
      <c r="TH207" s="36"/>
      <c r="TI207" s="36"/>
      <c r="TJ207" s="36"/>
      <c r="TK207" s="36"/>
      <c r="TL207" s="36"/>
      <c r="TM207" s="36"/>
      <c r="TN207" s="36"/>
      <c r="TO207" s="36"/>
      <c r="TP207" s="36"/>
      <c r="TQ207" s="36"/>
      <c r="TR207" s="36"/>
      <c r="TS207" s="36"/>
      <c r="TT207" s="36"/>
      <c r="TU207" s="36"/>
      <c r="TV207" s="36"/>
      <c r="TW207" s="36"/>
      <c r="TX207" s="36"/>
      <c r="TY207" s="36"/>
      <c r="TZ207" s="36"/>
      <c r="UA207" s="36"/>
      <c r="UB207" s="36"/>
      <c r="UC207" s="36"/>
      <c r="UD207" s="36"/>
      <c r="UE207" s="36"/>
      <c r="UF207" s="36"/>
      <c r="UG207" s="36"/>
      <c r="UH207" s="36"/>
      <c r="UI207" s="36"/>
      <c r="UJ207" s="36"/>
      <c r="UK207" s="36"/>
      <c r="UL207" s="36"/>
      <c r="UM207" s="36"/>
      <c r="UN207" s="36"/>
      <c r="UO207" s="36"/>
      <c r="UP207" s="36"/>
      <c r="UQ207" s="36"/>
      <c r="UR207" s="36"/>
      <c r="US207" s="36"/>
      <c r="UT207" s="36"/>
      <c r="UU207" s="36"/>
      <c r="UV207" s="36"/>
      <c r="UW207" s="36"/>
      <c r="UX207" s="36"/>
      <c r="UY207" s="36"/>
      <c r="UZ207" s="36"/>
      <c r="VA207" s="36"/>
      <c r="VB207" s="36"/>
      <c r="VC207" s="36"/>
      <c r="VD207" s="36"/>
      <c r="VE207" s="36"/>
      <c r="VF207" s="36"/>
      <c r="VG207" s="36"/>
      <c r="VH207" s="36"/>
      <c r="VI207" s="36"/>
      <c r="VJ207" s="36"/>
      <c r="VK207" s="36"/>
      <c r="VL207" s="36"/>
      <c r="VM207" s="36"/>
      <c r="VN207" s="36"/>
      <c r="VO207" s="36"/>
      <c r="VP207" s="36"/>
      <c r="VQ207" s="36"/>
      <c r="VR207" s="36"/>
      <c r="VS207" s="36"/>
      <c r="VT207" s="36"/>
      <c r="VU207" s="36"/>
      <c r="VV207" s="36"/>
      <c r="VW207" s="36"/>
      <c r="VX207" s="36"/>
      <c r="VY207" s="36"/>
      <c r="VZ207" s="36"/>
      <c r="WA207" s="36"/>
      <c r="WB207" s="36"/>
      <c r="WC207" s="36"/>
      <c r="WD207" s="36"/>
      <c r="WE207" s="36"/>
      <c r="WF207" s="36"/>
      <c r="WG207" s="36"/>
      <c r="WH207" s="36"/>
      <c r="WI207" s="36"/>
      <c r="WJ207" s="36"/>
      <c r="WK207" s="36"/>
      <c r="WL207" s="36"/>
      <c r="WM207" s="36"/>
      <c r="WN207" s="36"/>
      <c r="WO207" s="36"/>
      <c r="WP207" s="36"/>
      <c r="WQ207" s="36"/>
      <c r="WR207" s="36"/>
      <c r="WS207" s="36"/>
      <c r="WT207" s="36"/>
      <c r="WU207" s="36"/>
      <c r="WV207" s="36"/>
      <c r="WW207" s="36"/>
      <c r="WX207" s="36"/>
      <c r="WY207" s="36"/>
      <c r="WZ207" s="36"/>
      <c r="XA207" s="36"/>
      <c r="XB207" s="36"/>
      <c r="XC207" s="36"/>
      <c r="XD207" s="36"/>
      <c r="XE207" s="36"/>
      <c r="XF207" s="36"/>
      <c r="XG207" s="36"/>
      <c r="XH207" s="36"/>
      <c r="XI207" s="36"/>
      <c r="XJ207" s="36"/>
      <c r="XK207" s="36"/>
      <c r="XL207" s="36"/>
      <c r="XM207" s="36"/>
      <c r="XN207" s="36"/>
      <c r="XO207" s="36"/>
      <c r="XP207" s="36"/>
      <c r="XQ207" s="36"/>
      <c r="XR207" s="36"/>
      <c r="XS207" s="36"/>
      <c r="XT207" s="36"/>
      <c r="XU207" s="36"/>
      <c r="XV207" s="36"/>
      <c r="XW207" s="36"/>
      <c r="XX207" s="36"/>
      <c r="XY207" s="36"/>
      <c r="XZ207" s="36"/>
      <c r="YA207" s="36"/>
      <c r="YB207" s="36"/>
      <c r="YC207" s="36"/>
      <c r="YD207" s="36"/>
      <c r="YE207" s="36"/>
      <c r="YF207" s="36"/>
      <c r="YG207" s="36"/>
      <c r="YH207" s="36"/>
      <c r="YI207" s="36"/>
      <c r="YJ207" s="36"/>
      <c r="YK207" s="36"/>
      <c r="YL207" s="36"/>
      <c r="YM207" s="36"/>
      <c r="YN207" s="36"/>
      <c r="YO207" s="36"/>
      <c r="YP207" s="36"/>
      <c r="YQ207" s="36"/>
      <c r="YR207" s="36"/>
      <c r="YS207" s="36"/>
      <c r="YT207" s="36"/>
      <c r="YU207" s="36"/>
      <c r="YV207" s="36"/>
      <c r="YW207" s="36"/>
      <c r="YX207" s="36"/>
      <c r="YY207" s="36"/>
      <c r="YZ207" s="36"/>
      <c r="ZA207" s="36"/>
      <c r="ZB207" s="36"/>
      <c r="ZC207" s="36"/>
      <c r="ZD207" s="36"/>
      <c r="ZE207" s="36"/>
      <c r="ZF207" s="36"/>
      <c r="ZG207" s="36"/>
      <c r="ZH207" s="36"/>
      <c r="ZI207" s="36"/>
      <c r="ZJ207" s="36"/>
      <c r="ZK207" s="36"/>
      <c r="ZL207" s="36"/>
      <c r="ZM207" s="36"/>
      <c r="ZN207" s="36"/>
      <c r="ZO207" s="36"/>
      <c r="ZP207" s="36"/>
      <c r="ZQ207" s="36"/>
      <c r="ZR207" s="36"/>
      <c r="ZS207" s="36"/>
      <c r="ZT207" s="36"/>
      <c r="ZU207" s="36"/>
      <c r="ZV207" s="36"/>
      <c r="ZW207" s="36"/>
      <c r="ZX207" s="36"/>
      <c r="ZY207" s="36"/>
      <c r="ZZ207" s="36"/>
      <c r="AAA207" s="36"/>
      <c r="AAB207" s="36"/>
      <c r="AAC207" s="36"/>
      <c r="AAD207" s="36"/>
      <c r="AAE207" s="36"/>
      <c r="AAF207" s="36"/>
      <c r="AAG207" s="36"/>
      <c r="AAH207" s="36"/>
      <c r="AAI207" s="36"/>
      <c r="AAJ207" s="36"/>
      <c r="AAK207" s="36"/>
      <c r="AAL207" s="36"/>
      <c r="AAM207" s="36"/>
      <c r="AAN207" s="36"/>
      <c r="AAO207" s="36"/>
      <c r="AAP207" s="36"/>
      <c r="AAQ207" s="36"/>
      <c r="AAR207" s="36"/>
      <c r="AAS207" s="36"/>
      <c r="AAT207" s="36"/>
      <c r="AAU207" s="36"/>
      <c r="AAV207" s="36"/>
      <c r="AAW207" s="36"/>
      <c r="AAX207" s="36"/>
      <c r="AAY207" s="36"/>
      <c r="AAZ207" s="36"/>
      <c r="ABA207" s="36"/>
      <c r="ABB207" s="36"/>
      <c r="ABC207" s="36"/>
      <c r="ABD207" s="36"/>
      <c r="ABE207" s="36"/>
      <c r="ABF207" s="36"/>
      <c r="ABG207" s="36"/>
      <c r="ABH207" s="36"/>
      <c r="ABI207" s="36"/>
      <c r="ABJ207" s="36"/>
      <c r="ABK207" s="36"/>
      <c r="ABL207" s="36"/>
      <c r="ABM207" s="36"/>
      <c r="ABN207" s="36"/>
      <c r="ABO207" s="36"/>
      <c r="ABP207" s="36"/>
      <c r="ABQ207" s="36"/>
      <c r="ABR207" s="36"/>
      <c r="ABS207" s="36"/>
      <c r="ABT207" s="36"/>
      <c r="ABU207" s="36"/>
      <c r="ABV207" s="36"/>
      <c r="ABW207" s="36"/>
      <c r="ABX207" s="36"/>
      <c r="ABY207" s="36"/>
      <c r="ABZ207" s="36"/>
      <c r="ACA207" s="36"/>
      <c r="ACB207" s="36"/>
      <c r="ACC207" s="36"/>
      <c r="ACD207" s="36"/>
      <c r="ACE207" s="36"/>
      <c r="ACF207" s="36"/>
      <c r="ACG207" s="36"/>
      <c r="ACH207" s="36"/>
      <c r="ACI207" s="36"/>
      <c r="ACJ207" s="36"/>
      <c r="ACK207" s="36"/>
      <c r="ACL207" s="36"/>
      <c r="ACM207" s="36"/>
      <c r="ACN207" s="36"/>
      <c r="ACO207" s="36"/>
      <c r="ACP207" s="36"/>
      <c r="ACQ207" s="36"/>
      <c r="ACR207" s="36"/>
      <c r="ACS207" s="36"/>
      <c r="ACT207" s="36"/>
      <c r="ACU207" s="36"/>
      <c r="ACV207" s="36"/>
      <c r="ACW207" s="36"/>
      <c r="ACX207" s="36"/>
      <c r="ACY207" s="36"/>
      <c r="ACZ207" s="36"/>
      <c r="ADA207" s="36"/>
      <c r="ADB207" s="36"/>
      <c r="ADC207" s="36"/>
      <c r="ADD207" s="36"/>
      <c r="ADE207" s="36"/>
      <c r="ADF207" s="36"/>
      <c r="ADG207" s="36"/>
      <c r="ADH207" s="36"/>
      <c r="ADI207" s="36"/>
      <c r="ADJ207" s="36"/>
      <c r="ADK207" s="36"/>
      <c r="ADL207" s="36"/>
      <c r="ADM207" s="36"/>
      <c r="ADN207" s="36"/>
      <c r="ADO207" s="36"/>
      <c r="ADP207" s="36"/>
      <c r="ADQ207" s="36"/>
      <c r="ADR207" s="36"/>
      <c r="ADS207" s="36"/>
      <c r="ADT207" s="36"/>
      <c r="ADU207" s="36"/>
      <c r="ADV207" s="36"/>
      <c r="ADW207" s="36"/>
      <c r="ADX207" s="36"/>
      <c r="ADY207" s="36"/>
      <c r="ADZ207" s="36"/>
      <c r="AEA207" s="36"/>
      <c r="AEB207" s="36"/>
      <c r="AEC207" s="36"/>
      <c r="AED207" s="36"/>
      <c r="AEE207" s="36"/>
      <c r="AEF207" s="36"/>
      <c r="AEG207" s="36"/>
      <c r="AEH207" s="36"/>
      <c r="AEI207" s="36"/>
      <c r="AEJ207" s="36"/>
      <c r="AEK207" s="36"/>
      <c r="AEL207" s="36"/>
      <c r="AEM207" s="36"/>
      <c r="AEN207" s="36"/>
      <c r="AEO207" s="36"/>
      <c r="AEP207" s="36"/>
      <c r="AEQ207" s="36"/>
      <c r="AER207" s="36"/>
      <c r="AES207" s="36"/>
      <c r="AET207" s="36"/>
      <c r="AEU207" s="36"/>
      <c r="AEV207" s="36"/>
      <c r="AEW207" s="36"/>
      <c r="AEX207" s="36"/>
      <c r="AEY207" s="36"/>
      <c r="AEZ207" s="36"/>
      <c r="AFA207" s="36"/>
      <c r="AFB207" s="36"/>
      <c r="AFC207" s="36"/>
      <c r="AFD207" s="36"/>
      <c r="AFE207" s="36"/>
      <c r="AFF207" s="36"/>
      <c r="AFG207" s="36"/>
      <c r="AFH207" s="36"/>
      <c r="AFI207" s="36"/>
      <c r="AFJ207" s="36"/>
      <c r="AFK207" s="36"/>
      <c r="AFL207" s="36"/>
      <c r="AFM207" s="36"/>
      <c r="AFN207" s="36"/>
      <c r="AFO207" s="36"/>
      <c r="AFP207" s="36"/>
      <c r="AFQ207" s="36"/>
      <c r="AFR207" s="36"/>
      <c r="AFS207" s="36"/>
      <c r="AFT207" s="36"/>
      <c r="AFU207" s="36"/>
      <c r="AFV207" s="36"/>
      <c r="AFW207" s="36"/>
      <c r="AFX207" s="36"/>
      <c r="AFY207" s="36"/>
      <c r="AFZ207" s="36"/>
      <c r="AGA207" s="36"/>
      <c r="AGB207" s="36"/>
      <c r="AGC207" s="36"/>
      <c r="AGD207" s="36"/>
      <c r="AGE207" s="36"/>
      <c r="AGF207" s="36"/>
      <c r="AGG207" s="36"/>
      <c r="AGH207" s="36"/>
      <c r="AGI207" s="36"/>
      <c r="AGJ207" s="36"/>
      <c r="AGK207" s="36"/>
      <c r="AGL207" s="36"/>
      <c r="AGM207" s="36"/>
      <c r="AGN207" s="36"/>
      <c r="AGO207" s="36"/>
      <c r="AGP207" s="36"/>
      <c r="AGQ207" s="36"/>
      <c r="AGR207" s="36"/>
      <c r="AGS207" s="36"/>
      <c r="AGT207" s="36"/>
      <c r="AGU207" s="36"/>
      <c r="AGV207" s="36"/>
      <c r="AGW207" s="36"/>
      <c r="AGX207" s="36"/>
      <c r="AGY207" s="36"/>
      <c r="AGZ207" s="36"/>
      <c r="AHA207" s="36"/>
      <c r="AHB207" s="36"/>
      <c r="AHC207" s="36"/>
      <c r="AHD207" s="36"/>
      <c r="AHE207" s="36"/>
      <c r="AHF207" s="36"/>
      <c r="AHG207" s="36"/>
      <c r="AHH207" s="36"/>
      <c r="AHI207" s="36"/>
      <c r="AHJ207" s="36"/>
      <c r="AHK207" s="36"/>
      <c r="AHL207" s="36"/>
      <c r="AHM207" s="36"/>
      <c r="AHN207" s="36"/>
      <c r="AHO207" s="36"/>
      <c r="AHP207" s="36"/>
      <c r="AHQ207" s="36"/>
      <c r="AHR207" s="36"/>
      <c r="AHS207" s="36"/>
      <c r="AHT207" s="36"/>
      <c r="AHU207" s="36"/>
      <c r="AHV207" s="36"/>
      <c r="AHW207" s="36"/>
      <c r="AHX207" s="36"/>
      <c r="AHY207" s="36"/>
      <c r="AHZ207" s="36"/>
      <c r="AIA207" s="36"/>
      <c r="AIB207" s="36"/>
      <c r="AIC207" s="36"/>
      <c r="AID207" s="36"/>
      <c r="AIE207" s="36"/>
      <c r="AIF207" s="36"/>
      <c r="AIG207" s="36"/>
      <c r="AIH207" s="36"/>
      <c r="AII207" s="36"/>
      <c r="AIJ207" s="36"/>
      <c r="AIK207" s="36"/>
      <c r="AIL207" s="36"/>
      <c r="AIM207" s="36"/>
      <c r="AIN207" s="36"/>
      <c r="AIO207" s="36"/>
      <c r="AIP207" s="36"/>
      <c r="AIQ207" s="36"/>
      <c r="AIR207" s="36"/>
      <c r="AIS207" s="36"/>
      <c r="AIT207" s="36"/>
      <c r="AIU207" s="36"/>
      <c r="AIV207" s="36"/>
      <c r="AIW207" s="36"/>
      <c r="AIX207" s="36"/>
      <c r="AIY207" s="36"/>
      <c r="AIZ207" s="36"/>
      <c r="AJA207" s="36"/>
      <c r="AJB207" s="36"/>
      <c r="AJC207" s="36"/>
      <c r="AJD207" s="36"/>
      <c r="AJE207" s="36"/>
      <c r="AJF207" s="36"/>
      <c r="AJG207" s="36"/>
      <c r="AJH207" s="36"/>
      <c r="AJI207" s="36"/>
      <c r="AJJ207" s="36"/>
      <c r="AJK207" s="36"/>
      <c r="AJL207" s="36"/>
      <c r="AJM207" s="36"/>
      <c r="AJN207" s="36"/>
      <c r="AJO207" s="36"/>
      <c r="AJP207" s="36"/>
      <c r="AJQ207" s="36"/>
      <c r="AJR207" s="36"/>
      <c r="AJS207" s="36"/>
      <c r="AJT207" s="36"/>
      <c r="AJU207" s="36"/>
      <c r="AJV207" s="36"/>
      <c r="AJW207" s="36"/>
      <c r="AJX207" s="36"/>
      <c r="AJY207" s="36"/>
      <c r="AJZ207" s="36"/>
      <c r="AKA207" s="36"/>
      <c r="AKB207" s="36"/>
      <c r="AKC207" s="36"/>
      <c r="AKD207" s="36"/>
      <c r="AKE207" s="36"/>
      <c r="AKF207" s="36"/>
      <c r="AKG207" s="36"/>
      <c r="AKH207" s="36"/>
      <c r="AKI207" s="36"/>
      <c r="AKJ207" s="36"/>
      <c r="AKK207" s="36"/>
      <c r="AKL207" s="36"/>
      <c r="AKM207" s="36"/>
      <c r="AKN207" s="36"/>
      <c r="AKO207" s="36"/>
      <c r="AKP207" s="36"/>
      <c r="AKQ207" s="36"/>
      <c r="AKR207" s="36"/>
      <c r="AKS207" s="36"/>
      <c r="AKT207" s="36"/>
      <c r="AKU207" s="36"/>
      <c r="AKV207" s="36"/>
      <c r="AKW207" s="36"/>
      <c r="AKX207" s="36"/>
      <c r="AKY207" s="36"/>
      <c r="AKZ207" s="36"/>
      <c r="ALA207" s="36"/>
      <c r="ALB207" s="36"/>
      <c r="ALC207" s="36"/>
      <c r="ALD207" s="36"/>
      <c r="ALE207" s="36"/>
      <c r="ALF207" s="36"/>
      <c r="ALG207" s="36"/>
      <c r="ALH207" s="36"/>
      <c r="ALI207" s="36"/>
      <c r="ALJ207" s="36"/>
      <c r="ALK207" s="36"/>
      <c r="ALL207" s="36"/>
      <c r="ALM207" s="36"/>
      <c r="ALN207" s="36"/>
      <c r="ALO207" s="36"/>
      <c r="ALP207" s="36"/>
      <c r="ALQ207" s="36"/>
      <c r="ALR207" s="36"/>
      <c r="ALS207" s="36"/>
      <c r="ALT207" s="36"/>
      <c r="ALU207" s="36"/>
      <c r="ALV207" s="36"/>
      <c r="ALW207" s="36"/>
      <c r="ALX207" s="36"/>
      <c r="ALY207" s="36"/>
      <c r="ALZ207" s="36"/>
      <c r="AMA207" s="36"/>
      <c r="AMB207" s="36"/>
      <c r="AMC207" s="36"/>
      <c r="AMD207" s="36"/>
      <c r="AME207" s="36"/>
      <c r="AMF207" s="36"/>
      <c r="AMG207" s="36"/>
      <c r="AMH207" s="36"/>
      <c r="AMI207" s="36"/>
      <c r="AMJ207" s="36"/>
      <c r="AMK207" s="36"/>
      <c r="AML207" s="36"/>
      <c r="AMM207" s="36"/>
    </row>
    <row r="208" spans="1:1027" s="53" customFormat="1" ht="25.5">
      <c r="A208" s="349"/>
      <c r="B208" s="414"/>
      <c r="C208" s="40" t="s">
        <v>281</v>
      </c>
      <c r="D208" s="11" t="s">
        <v>48</v>
      </c>
      <c r="E208" s="11" t="s">
        <v>49</v>
      </c>
      <c r="F208" s="41"/>
      <c r="G208" s="252"/>
      <c r="H208" s="269"/>
      <c r="I208" s="60" t="s">
        <v>216</v>
      </c>
      <c r="J208" s="42" t="s">
        <v>40</v>
      </c>
      <c r="K208" s="42" t="s">
        <v>75</v>
      </c>
      <c r="L208" s="42" t="s">
        <v>159</v>
      </c>
      <c r="M208" s="172" t="s">
        <v>213</v>
      </c>
      <c r="N208" s="310" t="s">
        <v>376</v>
      </c>
      <c r="O208" s="194"/>
      <c r="P208" s="76"/>
      <c r="Q208" s="76"/>
      <c r="R208" s="76"/>
      <c r="S208" s="76"/>
      <c r="T208" s="76"/>
      <c r="U208" s="76"/>
      <c r="V208" s="76"/>
      <c r="W208" s="76"/>
      <c r="X208" s="76"/>
      <c r="Y208" s="76"/>
      <c r="Z208" s="76"/>
      <c r="AA208" s="76"/>
      <c r="AB208" s="76"/>
      <c r="AC208" s="76"/>
      <c r="AD208" s="76"/>
      <c r="AE208" s="76"/>
      <c r="AF208" s="76"/>
      <c r="AG208" s="76"/>
      <c r="AH208" s="76"/>
      <c r="AI208" s="71"/>
      <c r="AJ208" s="71"/>
      <c r="AK208" s="71"/>
      <c r="AL208" s="71"/>
      <c r="AM208" s="71"/>
      <c r="AN208" s="71">
        <v>2.0159657276481853</v>
      </c>
      <c r="AO208" s="71">
        <v>2.1982833411342253</v>
      </c>
      <c r="AP208" s="71">
        <v>2.3806009546202653</v>
      </c>
      <c r="AQ208" s="71">
        <v>2.5629185681063049</v>
      </c>
      <c r="AR208" s="71">
        <v>2.7452361815923449</v>
      </c>
      <c r="AS208" s="71">
        <v>2.927553795078385</v>
      </c>
      <c r="AT208" s="71">
        <v>3.1139066641146051</v>
      </c>
      <c r="AU208" s="71">
        <v>3.3002595331508249</v>
      </c>
      <c r="AV208" s="71">
        <v>3.486612402187045</v>
      </c>
      <c r="AW208" s="71">
        <v>3.6729652712232648</v>
      </c>
      <c r="AX208" s="71">
        <v>3.8593181402594849</v>
      </c>
      <c r="AY208" s="71">
        <v>4.0456710092957069</v>
      </c>
      <c r="AZ208" s="71">
        <v>4.2320238783319288</v>
      </c>
      <c r="BA208" s="71">
        <v>4.4183767473681499</v>
      </c>
      <c r="BB208" s="71">
        <v>4.6047296164043718</v>
      </c>
      <c r="BC208" s="71">
        <v>4.7910824854405938</v>
      </c>
      <c r="BD208" s="71">
        <v>5.0001524532515189</v>
      </c>
      <c r="BE208" s="71">
        <v>5.2092224210624432</v>
      </c>
      <c r="BF208" s="71">
        <v>5.4182923888733683</v>
      </c>
      <c r="BG208" s="71">
        <v>5.6273623566842925</v>
      </c>
      <c r="BH208" s="71">
        <v>5.8364323244952176</v>
      </c>
      <c r="BI208" s="71" t="s">
        <v>377</v>
      </c>
      <c r="BJ208" s="71" t="s">
        <v>377</v>
      </c>
      <c r="BK208" s="71" t="s">
        <v>377</v>
      </c>
      <c r="BL208" s="71" t="s">
        <v>377</v>
      </c>
      <c r="BM208" s="71" t="s">
        <v>377</v>
      </c>
      <c r="BN208" s="71" t="s">
        <v>377</v>
      </c>
      <c r="BO208" s="71" t="s">
        <v>377</v>
      </c>
      <c r="BP208" s="71" t="s">
        <v>377</v>
      </c>
      <c r="BQ208" s="71" t="s">
        <v>377</v>
      </c>
      <c r="BR208" s="71" t="s">
        <v>377</v>
      </c>
      <c r="BS208" s="71" t="s">
        <v>377</v>
      </c>
      <c r="BT208" s="71" t="s">
        <v>377</v>
      </c>
      <c r="BU208" s="71" t="s">
        <v>377</v>
      </c>
      <c r="BV208" s="71" t="s">
        <v>377</v>
      </c>
      <c r="BW208" s="71" t="s">
        <v>377</v>
      </c>
      <c r="BX208" s="157"/>
      <c r="BY208" s="157"/>
      <c r="BZ208" s="157"/>
      <c r="CA208" s="157"/>
      <c r="CB208" s="157"/>
      <c r="CC208" s="157"/>
      <c r="CD208" s="157"/>
      <c r="CE208" s="121"/>
      <c r="CF208" s="121"/>
      <c r="CG208" s="121"/>
      <c r="CH208" s="121"/>
      <c r="CI208" s="121"/>
      <c r="CJ208" s="121"/>
      <c r="CK208" s="121"/>
      <c r="CL208" s="121"/>
      <c r="CM208" s="121"/>
      <c r="CN208" s="121"/>
      <c r="CO208" s="121"/>
      <c r="CP208" s="121"/>
      <c r="CQ208" s="121"/>
      <c r="CR208" s="121"/>
      <c r="CS208" s="121"/>
      <c r="CT208" s="121"/>
      <c r="CU208" s="121"/>
      <c r="CV208" s="121"/>
      <c r="CW208" s="121"/>
      <c r="CX208" s="121"/>
      <c r="CY208" s="121"/>
      <c r="CZ208" s="121"/>
      <c r="DA208" s="121"/>
      <c r="DB208" s="121"/>
      <c r="DC208" s="121"/>
      <c r="DD208" s="121"/>
      <c r="DE208" s="121"/>
      <c r="DF208" s="121"/>
      <c r="DG208" s="121"/>
      <c r="DH208" s="121"/>
      <c r="DI208" s="121"/>
      <c r="DJ208" s="121"/>
      <c r="DK208" s="121"/>
      <c r="DL208" s="121"/>
      <c r="DM208" s="121"/>
      <c r="DN208" s="121"/>
      <c r="DO208" s="121"/>
      <c r="DP208" s="121"/>
      <c r="DQ208" s="121"/>
      <c r="DR208" s="121"/>
      <c r="DS208" s="121"/>
      <c r="DT208" s="121"/>
      <c r="DU208" s="121"/>
      <c r="DV208" s="121"/>
      <c r="DW208" s="121"/>
      <c r="DX208" s="121"/>
      <c r="DY208" s="121"/>
      <c r="DZ208" s="121"/>
      <c r="EA208" s="121"/>
      <c r="EB208" s="121"/>
      <c r="EC208" s="121"/>
      <c r="ED208" s="121"/>
      <c r="EE208" s="121"/>
      <c r="EF208" s="121"/>
      <c r="EG208" s="121"/>
      <c r="EH208" s="121"/>
      <c r="EI208" s="121"/>
      <c r="EJ208" s="121"/>
      <c r="EK208" s="121"/>
      <c r="EL208" s="121"/>
      <c r="EM208" s="121"/>
      <c r="EN208" s="121"/>
      <c r="EO208" s="121"/>
      <c r="EP208" s="121"/>
      <c r="EQ208" s="121"/>
      <c r="ER208" s="121"/>
      <c r="ES208" s="121"/>
      <c r="ET208" s="121"/>
      <c r="EU208" s="121"/>
      <c r="EV208" s="121"/>
      <c r="EW208" s="121"/>
      <c r="EX208" s="121"/>
      <c r="EY208" s="121"/>
      <c r="EZ208" s="121"/>
      <c r="FA208" s="121"/>
      <c r="FB208" s="121"/>
      <c r="FC208" s="121"/>
      <c r="FD208" s="121"/>
      <c r="FE208" s="121"/>
      <c r="FF208" s="121"/>
      <c r="FG208" s="121"/>
      <c r="FH208" s="121"/>
      <c r="FI208" s="121"/>
      <c r="FJ208" s="121"/>
      <c r="FK208" s="121"/>
      <c r="FL208" s="121"/>
      <c r="FM208" s="121"/>
      <c r="FN208" s="121"/>
      <c r="FO208" s="121"/>
      <c r="FP208" s="121"/>
      <c r="FQ208" s="121"/>
      <c r="FR208" s="121"/>
      <c r="FS208" s="121"/>
      <c r="FT208" s="121"/>
      <c r="FU208" s="121"/>
      <c r="FV208" s="121"/>
      <c r="FW208" s="121"/>
      <c r="FX208" s="121"/>
      <c r="FY208" s="121"/>
      <c r="FZ208" s="121"/>
      <c r="GA208" s="121"/>
      <c r="GB208" s="121"/>
      <c r="GC208" s="121"/>
      <c r="GD208" s="121"/>
      <c r="GE208" s="121"/>
      <c r="GF208" s="121"/>
      <c r="GG208" s="121"/>
      <c r="GH208" s="121"/>
      <c r="GI208" s="121"/>
      <c r="GJ208" s="121"/>
      <c r="GK208" s="121"/>
      <c r="GL208" s="121"/>
      <c r="GM208" s="121"/>
      <c r="GN208" s="121"/>
      <c r="GO208" s="121"/>
      <c r="GP208" s="121"/>
      <c r="GQ208" s="121"/>
      <c r="GR208" s="121"/>
      <c r="GS208" s="121"/>
      <c r="GT208" s="121"/>
      <c r="GU208" s="121"/>
      <c r="GV208" s="121"/>
      <c r="GW208" s="121"/>
      <c r="GX208" s="121"/>
      <c r="GY208" s="121"/>
      <c r="GZ208" s="121"/>
      <c r="HA208" s="121"/>
      <c r="HB208" s="121"/>
      <c r="HC208" s="121"/>
      <c r="HD208" s="121"/>
      <c r="HE208" s="121"/>
      <c r="HF208" s="121"/>
      <c r="HG208" s="121"/>
      <c r="HH208" s="121"/>
      <c r="HI208" s="121"/>
      <c r="HJ208" s="121"/>
      <c r="HK208" s="121"/>
      <c r="HL208" s="121"/>
      <c r="HM208" s="121"/>
      <c r="HN208" s="121"/>
      <c r="HO208" s="121"/>
      <c r="HP208" s="121"/>
      <c r="HQ208" s="121"/>
      <c r="HR208" s="121"/>
      <c r="HS208" s="121"/>
      <c r="HT208" s="121"/>
      <c r="HU208" s="121"/>
      <c r="HV208" s="121"/>
      <c r="HW208" s="121"/>
      <c r="HX208" s="121"/>
      <c r="HY208" s="121"/>
      <c r="HZ208" s="121"/>
      <c r="IA208" s="121"/>
      <c r="IB208" s="121"/>
      <c r="IC208" s="121"/>
      <c r="ID208" s="121"/>
      <c r="IE208" s="121"/>
      <c r="IF208" s="121"/>
      <c r="IG208" s="121"/>
      <c r="IH208" s="121"/>
      <c r="II208" s="121"/>
      <c r="IJ208" s="121"/>
      <c r="IK208" s="121"/>
      <c r="IL208" s="121"/>
      <c r="IM208" s="121"/>
      <c r="IN208" s="121"/>
      <c r="IO208" s="121"/>
      <c r="IP208" s="121"/>
      <c r="IQ208" s="121"/>
      <c r="IR208" s="121"/>
      <c r="IS208" s="121"/>
      <c r="IT208" s="121"/>
      <c r="IU208" s="121"/>
      <c r="IV208" s="121"/>
      <c r="IW208" s="121"/>
      <c r="IX208" s="121"/>
      <c r="IY208" s="121"/>
      <c r="IZ208" s="121"/>
      <c r="JA208" s="121"/>
      <c r="JB208" s="121"/>
      <c r="JC208" s="121"/>
      <c r="JD208" s="121"/>
      <c r="JE208" s="121"/>
      <c r="JF208" s="121"/>
      <c r="JG208" s="121"/>
      <c r="JH208" s="121"/>
      <c r="JI208" s="121"/>
      <c r="JJ208" s="121"/>
      <c r="JK208" s="121"/>
      <c r="JL208" s="121"/>
      <c r="JM208" s="121"/>
      <c r="JN208" s="121"/>
      <c r="JO208" s="121"/>
      <c r="JP208" s="121"/>
      <c r="JQ208" s="121"/>
      <c r="JR208" s="121"/>
      <c r="JS208" s="121"/>
      <c r="JT208" s="121"/>
      <c r="JU208" s="121"/>
      <c r="JV208" s="121"/>
      <c r="JW208" s="121"/>
      <c r="JX208" s="121"/>
      <c r="JY208" s="121"/>
      <c r="JZ208" s="121"/>
      <c r="KA208" s="121"/>
      <c r="KB208" s="121"/>
      <c r="KC208" s="121"/>
      <c r="KD208" s="121"/>
      <c r="KE208" s="121"/>
      <c r="KF208" s="121"/>
      <c r="KG208" s="121"/>
      <c r="KH208" s="121"/>
      <c r="KI208" s="121"/>
      <c r="KJ208" s="121"/>
      <c r="KK208" s="121"/>
      <c r="KL208" s="121"/>
      <c r="KM208" s="121"/>
      <c r="KN208" s="121"/>
      <c r="KO208" s="121"/>
      <c r="KP208" s="121"/>
      <c r="KQ208" s="121"/>
      <c r="KR208" s="121"/>
      <c r="KS208" s="121"/>
      <c r="KT208" s="121"/>
      <c r="KU208" s="121"/>
      <c r="KV208" s="121"/>
      <c r="KW208" s="121"/>
      <c r="KX208" s="121"/>
      <c r="KY208" s="121"/>
      <c r="KZ208" s="121"/>
      <c r="LA208" s="121"/>
      <c r="LB208" s="121"/>
      <c r="LC208" s="121"/>
      <c r="LD208" s="121"/>
      <c r="LE208" s="121"/>
      <c r="LF208" s="121"/>
      <c r="LG208" s="121"/>
      <c r="LH208" s="121"/>
      <c r="LI208" s="121"/>
      <c r="LJ208" s="121"/>
      <c r="LK208" s="121"/>
      <c r="LL208" s="121"/>
      <c r="LM208" s="121"/>
      <c r="LN208" s="121"/>
      <c r="LO208" s="121"/>
      <c r="LP208" s="121"/>
      <c r="LQ208" s="121"/>
      <c r="LR208" s="121"/>
      <c r="LS208" s="121"/>
      <c r="LT208" s="121"/>
      <c r="LU208" s="121"/>
      <c r="LV208" s="49"/>
      <c r="LW208" s="49"/>
      <c r="LX208" s="49"/>
      <c r="LY208" s="49"/>
      <c r="LZ208" s="49"/>
      <c r="MA208" s="49"/>
      <c r="MB208" s="49"/>
      <c r="MC208" s="49"/>
      <c r="MD208" s="49"/>
      <c r="ME208" s="49"/>
      <c r="MF208" s="49"/>
      <c r="MG208" s="49"/>
      <c r="MH208" s="49"/>
      <c r="MI208" s="49"/>
      <c r="MJ208" s="49"/>
      <c r="MK208" s="49"/>
      <c r="ML208" s="49"/>
      <c r="MM208" s="49"/>
      <c r="MN208" s="49"/>
      <c r="MO208" s="49"/>
      <c r="MP208" s="49"/>
      <c r="MQ208" s="49"/>
      <c r="MR208" s="49"/>
      <c r="MS208" s="49"/>
      <c r="MT208" s="49"/>
      <c r="MU208" s="49"/>
      <c r="MV208" s="49"/>
      <c r="MW208" s="49"/>
      <c r="MX208" s="49"/>
      <c r="MY208" s="49"/>
      <c r="MZ208" s="49"/>
      <c r="NA208" s="49"/>
      <c r="NB208" s="49"/>
      <c r="NC208" s="49"/>
      <c r="ND208" s="49"/>
      <c r="NE208" s="49"/>
      <c r="NF208" s="49"/>
      <c r="NG208" s="49"/>
      <c r="NH208" s="49"/>
      <c r="NI208" s="49"/>
      <c r="NJ208" s="49"/>
      <c r="NK208" s="49"/>
      <c r="NL208" s="49"/>
      <c r="NM208" s="49"/>
      <c r="NN208" s="49"/>
      <c r="NO208" s="49"/>
      <c r="NP208" s="49"/>
      <c r="NQ208" s="49"/>
      <c r="NR208" s="49"/>
      <c r="NS208" s="49"/>
      <c r="NT208" s="49"/>
      <c r="NU208" s="49"/>
      <c r="NV208" s="49"/>
      <c r="NW208" s="49"/>
      <c r="NX208" s="49"/>
      <c r="NY208" s="49"/>
      <c r="NZ208" s="49"/>
      <c r="OA208" s="49"/>
      <c r="OB208" s="49"/>
      <c r="OC208" s="49"/>
      <c r="OD208" s="49"/>
      <c r="OE208" s="49"/>
      <c r="OF208" s="49"/>
      <c r="OG208" s="49"/>
      <c r="OH208" s="49"/>
      <c r="OI208" s="49"/>
      <c r="OJ208" s="49"/>
      <c r="OK208" s="49"/>
      <c r="OL208" s="49"/>
      <c r="OM208" s="49"/>
      <c r="ON208" s="49"/>
      <c r="OO208" s="49"/>
      <c r="OP208" s="49"/>
      <c r="OQ208" s="49"/>
      <c r="OR208" s="49"/>
      <c r="OS208" s="49"/>
      <c r="OT208" s="49"/>
      <c r="OU208" s="49"/>
      <c r="OV208" s="49"/>
      <c r="OW208" s="49"/>
      <c r="OX208" s="49"/>
      <c r="OY208" s="49"/>
      <c r="OZ208" s="49"/>
      <c r="PA208" s="49"/>
      <c r="PB208" s="49"/>
      <c r="PC208" s="49"/>
      <c r="PD208" s="49"/>
      <c r="PE208" s="49"/>
      <c r="PF208" s="49"/>
      <c r="PG208" s="49"/>
      <c r="PH208" s="49"/>
      <c r="PI208" s="49"/>
      <c r="PJ208" s="49"/>
      <c r="PK208" s="49"/>
      <c r="PL208" s="49"/>
      <c r="PM208" s="49"/>
      <c r="PN208" s="49"/>
      <c r="PO208" s="49"/>
      <c r="PP208" s="49"/>
      <c r="PQ208" s="49"/>
      <c r="PR208" s="49"/>
      <c r="PS208" s="49"/>
      <c r="PT208" s="49"/>
      <c r="PU208" s="49"/>
      <c r="PV208" s="49"/>
      <c r="PW208" s="49"/>
      <c r="PX208" s="49"/>
      <c r="PY208" s="49"/>
      <c r="PZ208" s="49"/>
      <c r="QA208" s="49"/>
      <c r="QB208" s="49"/>
      <c r="QC208" s="49"/>
      <c r="QD208" s="49"/>
      <c r="QE208" s="49"/>
      <c r="QF208" s="49"/>
      <c r="QG208" s="49"/>
      <c r="QH208" s="49"/>
      <c r="QI208" s="49"/>
      <c r="QJ208" s="49"/>
      <c r="QK208" s="49"/>
      <c r="QL208" s="49"/>
      <c r="QM208" s="49"/>
      <c r="QN208" s="49"/>
      <c r="QO208" s="49"/>
      <c r="QP208" s="49"/>
      <c r="QQ208" s="49"/>
      <c r="QR208" s="49"/>
      <c r="QS208" s="49"/>
      <c r="QT208" s="49"/>
      <c r="QU208" s="49"/>
      <c r="QV208" s="49"/>
      <c r="QW208" s="49"/>
      <c r="QX208" s="49"/>
      <c r="QY208" s="49"/>
      <c r="QZ208" s="49"/>
      <c r="RA208" s="49"/>
      <c r="RB208" s="49"/>
      <c r="RC208" s="49"/>
      <c r="RD208" s="49"/>
      <c r="RE208" s="49"/>
      <c r="RF208" s="49"/>
      <c r="RG208" s="49"/>
      <c r="RH208" s="49"/>
      <c r="RI208" s="49"/>
      <c r="RJ208" s="49"/>
      <c r="RK208" s="49"/>
      <c r="RL208" s="49"/>
      <c r="RM208" s="49"/>
      <c r="RN208" s="49"/>
      <c r="RO208" s="49"/>
      <c r="RP208" s="49"/>
      <c r="RQ208" s="49"/>
      <c r="RR208" s="49"/>
      <c r="RS208" s="49"/>
      <c r="RT208" s="49"/>
      <c r="RU208" s="49"/>
      <c r="RV208" s="49"/>
      <c r="RW208" s="49"/>
      <c r="RX208" s="49"/>
      <c r="RY208" s="49"/>
      <c r="RZ208" s="49"/>
      <c r="SA208" s="49"/>
      <c r="SB208" s="49"/>
      <c r="SC208" s="49"/>
      <c r="SD208" s="49"/>
      <c r="SE208" s="49"/>
      <c r="SF208" s="49"/>
      <c r="SG208" s="49"/>
      <c r="SH208" s="49"/>
      <c r="SI208" s="49"/>
      <c r="SJ208" s="49"/>
      <c r="SK208" s="49"/>
      <c r="SL208" s="49"/>
      <c r="SM208" s="49"/>
      <c r="SN208" s="49"/>
      <c r="SO208" s="49"/>
      <c r="SP208" s="49"/>
      <c r="SQ208" s="49"/>
      <c r="SR208" s="49"/>
      <c r="SS208" s="49"/>
      <c r="ST208" s="49"/>
      <c r="SU208" s="49"/>
      <c r="SV208" s="49"/>
      <c r="SW208" s="49"/>
      <c r="SX208" s="49"/>
      <c r="SY208" s="49"/>
      <c r="SZ208" s="49"/>
      <c r="TA208" s="49"/>
      <c r="TB208" s="49"/>
      <c r="TC208" s="49"/>
      <c r="TD208" s="49"/>
      <c r="TE208" s="49"/>
      <c r="TF208" s="49"/>
      <c r="TG208" s="49"/>
      <c r="TH208" s="49"/>
      <c r="TI208" s="49"/>
      <c r="TJ208" s="49"/>
      <c r="TK208" s="49"/>
      <c r="TL208" s="49"/>
      <c r="TM208" s="49"/>
      <c r="TN208" s="49"/>
      <c r="TO208" s="49"/>
      <c r="TP208" s="49"/>
      <c r="TQ208" s="49"/>
      <c r="TR208" s="49"/>
      <c r="TS208" s="49"/>
      <c r="TT208" s="49"/>
      <c r="TU208" s="49"/>
      <c r="TV208" s="49"/>
      <c r="TW208" s="49"/>
      <c r="TX208" s="49"/>
      <c r="TY208" s="49"/>
      <c r="TZ208" s="49"/>
      <c r="UA208" s="49"/>
      <c r="UB208" s="49"/>
      <c r="UC208" s="49"/>
      <c r="UD208" s="49"/>
      <c r="UE208" s="49"/>
      <c r="UF208" s="49"/>
      <c r="UG208" s="49"/>
      <c r="UH208" s="49"/>
      <c r="UI208" s="49"/>
      <c r="UJ208" s="49"/>
      <c r="UK208" s="49"/>
      <c r="UL208" s="49"/>
      <c r="UM208" s="49"/>
      <c r="UN208" s="49"/>
      <c r="UO208" s="49"/>
      <c r="UP208" s="49"/>
      <c r="UQ208" s="49"/>
      <c r="UR208" s="49"/>
      <c r="US208" s="49"/>
      <c r="UT208" s="49"/>
      <c r="UU208" s="49"/>
      <c r="UV208" s="49"/>
      <c r="UW208" s="49"/>
      <c r="UX208" s="49"/>
      <c r="UY208" s="49"/>
      <c r="UZ208" s="49"/>
      <c r="VA208" s="49"/>
      <c r="VB208" s="49"/>
      <c r="VC208" s="49"/>
      <c r="VD208" s="49"/>
      <c r="VE208" s="49"/>
      <c r="VF208" s="49"/>
      <c r="VG208" s="49"/>
      <c r="VH208" s="49"/>
      <c r="VI208" s="49"/>
      <c r="VJ208" s="49"/>
      <c r="VK208" s="49"/>
      <c r="VL208" s="49"/>
      <c r="VM208" s="49"/>
      <c r="VN208" s="49"/>
      <c r="VO208" s="49"/>
      <c r="VP208" s="49"/>
      <c r="VQ208" s="49"/>
      <c r="VR208" s="49"/>
      <c r="VS208" s="49"/>
      <c r="VT208" s="49"/>
      <c r="VU208" s="49"/>
      <c r="VV208" s="49"/>
      <c r="VW208" s="49"/>
      <c r="VX208" s="49"/>
      <c r="VY208" s="49"/>
      <c r="VZ208" s="49"/>
      <c r="WA208" s="49"/>
      <c r="WB208" s="49"/>
      <c r="WC208" s="49"/>
      <c r="WD208" s="49"/>
      <c r="WE208" s="49"/>
      <c r="WF208" s="49"/>
      <c r="WG208" s="49"/>
      <c r="WH208" s="49"/>
      <c r="WI208" s="49"/>
      <c r="WJ208" s="49"/>
      <c r="WK208" s="49"/>
      <c r="WL208" s="49"/>
      <c r="WM208" s="49"/>
      <c r="WN208" s="49"/>
      <c r="WO208" s="49"/>
      <c r="WP208" s="49"/>
      <c r="WQ208" s="49"/>
      <c r="WR208" s="49"/>
      <c r="WS208" s="49"/>
      <c r="WT208" s="49"/>
      <c r="WU208" s="49"/>
      <c r="WV208" s="49"/>
      <c r="WW208" s="49"/>
      <c r="WX208" s="49"/>
      <c r="WY208" s="49"/>
      <c r="WZ208" s="49"/>
      <c r="XA208" s="49"/>
      <c r="XB208" s="49"/>
      <c r="XC208" s="49"/>
      <c r="XD208" s="49"/>
      <c r="XE208" s="49"/>
      <c r="XF208" s="49"/>
      <c r="XG208" s="49"/>
      <c r="XH208" s="49"/>
      <c r="XI208" s="49"/>
      <c r="XJ208" s="49"/>
      <c r="XK208" s="49"/>
      <c r="XL208" s="49"/>
      <c r="XM208" s="49"/>
      <c r="XN208" s="49"/>
      <c r="XO208" s="49"/>
      <c r="XP208" s="49"/>
      <c r="XQ208" s="49"/>
      <c r="XR208" s="49"/>
      <c r="XS208" s="49"/>
      <c r="XT208" s="49"/>
      <c r="XU208" s="49"/>
      <c r="XV208" s="49"/>
      <c r="XW208" s="49"/>
      <c r="XX208" s="49"/>
      <c r="XY208" s="49"/>
      <c r="XZ208" s="49"/>
      <c r="YA208" s="49"/>
      <c r="YB208" s="49"/>
      <c r="YC208" s="49"/>
      <c r="YD208" s="49"/>
      <c r="YE208" s="49"/>
      <c r="YF208" s="49"/>
      <c r="YG208" s="49"/>
      <c r="YH208" s="49"/>
      <c r="YI208" s="49"/>
      <c r="YJ208" s="49"/>
      <c r="YK208" s="49"/>
      <c r="YL208" s="49"/>
      <c r="YM208" s="49"/>
      <c r="YN208" s="49"/>
      <c r="YO208" s="49"/>
      <c r="YP208" s="49"/>
      <c r="YQ208" s="49"/>
      <c r="YR208" s="49"/>
      <c r="YS208" s="49"/>
      <c r="YT208" s="49"/>
      <c r="YU208" s="49"/>
      <c r="YV208" s="49"/>
      <c r="YW208" s="49"/>
      <c r="YX208" s="49"/>
      <c r="YY208" s="49"/>
      <c r="YZ208" s="49"/>
      <c r="ZA208" s="49"/>
      <c r="ZB208" s="49"/>
      <c r="ZC208" s="49"/>
      <c r="ZD208" s="49"/>
      <c r="ZE208" s="49"/>
      <c r="ZF208" s="49"/>
      <c r="ZG208" s="49"/>
      <c r="ZH208" s="49"/>
      <c r="ZI208" s="49"/>
      <c r="ZJ208" s="49"/>
      <c r="ZK208" s="49"/>
      <c r="ZL208" s="49"/>
      <c r="ZM208" s="49"/>
      <c r="ZN208" s="49"/>
      <c r="ZO208" s="49"/>
      <c r="ZP208" s="49"/>
      <c r="ZQ208" s="49"/>
      <c r="ZR208" s="49"/>
      <c r="ZS208" s="49"/>
      <c r="ZT208" s="49"/>
      <c r="ZU208" s="49"/>
      <c r="ZV208" s="49"/>
      <c r="ZW208" s="49"/>
      <c r="ZX208" s="49"/>
      <c r="ZY208" s="49"/>
      <c r="ZZ208" s="49"/>
      <c r="AAA208" s="49"/>
      <c r="AAB208" s="49"/>
      <c r="AAC208" s="49"/>
      <c r="AAD208" s="49"/>
      <c r="AAE208" s="49"/>
      <c r="AAF208" s="49"/>
      <c r="AAG208" s="49"/>
      <c r="AAH208" s="49"/>
      <c r="AAI208" s="49"/>
      <c r="AAJ208" s="49"/>
      <c r="AAK208" s="49"/>
      <c r="AAL208" s="49"/>
      <c r="AAM208" s="49"/>
      <c r="AAN208" s="49"/>
      <c r="AAO208" s="49"/>
      <c r="AAP208" s="49"/>
      <c r="AAQ208" s="49"/>
      <c r="AAR208" s="49"/>
      <c r="AAS208" s="49"/>
      <c r="AAT208" s="49"/>
      <c r="AAU208" s="49"/>
      <c r="AAV208" s="49"/>
      <c r="AAW208" s="49"/>
      <c r="AAX208" s="49"/>
      <c r="AAY208" s="49"/>
      <c r="AAZ208" s="49"/>
      <c r="ABA208" s="49"/>
      <c r="ABB208" s="49"/>
      <c r="ABC208" s="49"/>
      <c r="ABD208" s="49"/>
      <c r="ABE208" s="49"/>
      <c r="ABF208" s="49"/>
      <c r="ABG208" s="49"/>
      <c r="ABH208" s="49"/>
      <c r="ABI208" s="49"/>
      <c r="ABJ208" s="49"/>
      <c r="ABK208" s="49"/>
      <c r="ABL208" s="49"/>
      <c r="ABM208" s="49"/>
      <c r="ABN208" s="49"/>
      <c r="ABO208" s="49"/>
      <c r="ABP208" s="49"/>
      <c r="ABQ208" s="49"/>
      <c r="ABR208" s="49"/>
      <c r="ABS208" s="49"/>
      <c r="ABT208" s="49"/>
      <c r="ABU208" s="49"/>
      <c r="ABV208" s="49"/>
      <c r="ABW208" s="49"/>
      <c r="ABX208" s="49"/>
      <c r="ABY208" s="49"/>
      <c r="ABZ208" s="49"/>
      <c r="ACA208" s="49"/>
      <c r="ACB208" s="49"/>
      <c r="ACC208" s="49"/>
      <c r="ACD208" s="49"/>
      <c r="ACE208" s="49"/>
      <c r="ACF208" s="49"/>
      <c r="ACG208" s="49"/>
      <c r="ACH208" s="49"/>
      <c r="ACI208" s="49"/>
      <c r="ACJ208" s="49"/>
      <c r="ACK208" s="49"/>
      <c r="ACL208" s="49"/>
      <c r="ACM208" s="49"/>
      <c r="ACN208" s="49"/>
      <c r="ACO208" s="49"/>
      <c r="ACP208" s="49"/>
      <c r="ACQ208" s="49"/>
      <c r="ACR208" s="49"/>
      <c r="ACS208" s="49"/>
      <c r="ACT208" s="49"/>
      <c r="ACU208" s="49"/>
      <c r="ACV208" s="49"/>
      <c r="ACW208" s="49"/>
      <c r="ACX208" s="49"/>
      <c r="ACY208" s="49"/>
      <c r="ACZ208" s="49"/>
      <c r="ADA208" s="49"/>
      <c r="ADB208" s="49"/>
      <c r="ADC208" s="49"/>
      <c r="ADD208" s="49"/>
      <c r="ADE208" s="49"/>
      <c r="ADF208" s="49"/>
      <c r="ADG208" s="49"/>
      <c r="ADH208" s="49"/>
      <c r="ADI208" s="49"/>
      <c r="ADJ208" s="49"/>
      <c r="ADK208" s="49"/>
      <c r="ADL208" s="49"/>
      <c r="ADM208" s="49"/>
      <c r="ADN208" s="49"/>
      <c r="ADO208" s="49"/>
      <c r="ADP208" s="49"/>
      <c r="ADQ208" s="49"/>
      <c r="ADR208" s="49"/>
      <c r="ADS208" s="49"/>
      <c r="ADT208" s="49"/>
      <c r="ADU208" s="49"/>
      <c r="ADV208" s="49"/>
      <c r="ADW208" s="49"/>
      <c r="ADX208" s="49"/>
      <c r="ADY208" s="49"/>
      <c r="ADZ208" s="49"/>
      <c r="AEA208" s="49"/>
      <c r="AEB208" s="49"/>
      <c r="AEC208" s="49"/>
      <c r="AED208" s="49"/>
      <c r="AEE208" s="49"/>
      <c r="AEF208" s="49"/>
      <c r="AEG208" s="49"/>
      <c r="AEH208" s="49"/>
      <c r="AEI208" s="49"/>
      <c r="AEJ208" s="49"/>
      <c r="AEK208" s="49"/>
      <c r="AEL208" s="49"/>
      <c r="AEM208" s="49"/>
      <c r="AEN208" s="49"/>
      <c r="AEO208" s="49"/>
      <c r="AEP208" s="49"/>
      <c r="AEQ208" s="49"/>
      <c r="AER208" s="49"/>
      <c r="AES208" s="49"/>
      <c r="AET208" s="49"/>
      <c r="AEU208" s="49"/>
      <c r="AEV208" s="49"/>
      <c r="AEW208" s="49"/>
      <c r="AEX208" s="49"/>
      <c r="AEY208" s="49"/>
      <c r="AEZ208" s="49"/>
      <c r="AFA208" s="49"/>
      <c r="AFB208" s="49"/>
      <c r="AFC208" s="49"/>
      <c r="AFD208" s="49"/>
      <c r="AFE208" s="49"/>
      <c r="AFF208" s="49"/>
      <c r="AFG208" s="49"/>
      <c r="AFH208" s="49"/>
      <c r="AFI208" s="49"/>
      <c r="AFJ208" s="49"/>
      <c r="AFK208" s="49"/>
      <c r="AFL208" s="49"/>
      <c r="AFM208" s="49"/>
      <c r="AFN208" s="49"/>
      <c r="AFO208" s="49"/>
      <c r="AFP208" s="49"/>
      <c r="AFQ208" s="49"/>
      <c r="AFR208" s="49"/>
      <c r="AFS208" s="49"/>
      <c r="AFT208" s="49"/>
      <c r="AFU208" s="49"/>
      <c r="AFV208" s="49"/>
      <c r="AFW208" s="49"/>
      <c r="AFX208" s="49"/>
      <c r="AFY208" s="49"/>
      <c r="AFZ208" s="49"/>
      <c r="AGA208" s="49"/>
      <c r="AGB208" s="49"/>
      <c r="AGC208" s="49"/>
      <c r="AGD208" s="49"/>
      <c r="AGE208" s="49"/>
      <c r="AGF208" s="49"/>
      <c r="AGG208" s="49"/>
      <c r="AGH208" s="49"/>
      <c r="AGI208" s="49"/>
      <c r="AGJ208" s="49"/>
      <c r="AGK208" s="49"/>
      <c r="AGL208" s="49"/>
      <c r="AGM208" s="49"/>
      <c r="AGN208" s="49"/>
      <c r="AGO208" s="49"/>
      <c r="AGP208" s="49"/>
      <c r="AGQ208" s="49"/>
      <c r="AGR208" s="49"/>
      <c r="AGS208" s="49"/>
      <c r="AGT208" s="49"/>
      <c r="AGU208" s="49"/>
      <c r="AGV208" s="49"/>
      <c r="AGW208" s="49"/>
      <c r="AGX208" s="49"/>
      <c r="AGY208" s="49"/>
      <c r="AGZ208" s="49"/>
      <c r="AHA208" s="49"/>
      <c r="AHB208" s="49"/>
      <c r="AHC208" s="49"/>
      <c r="AHD208" s="49"/>
      <c r="AHE208" s="49"/>
      <c r="AHF208" s="49"/>
      <c r="AHG208" s="49"/>
      <c r="AHH208" s="49"/>
      <c r="AHI208" s="49"/>
      <c r="AHJ208" s="49"/>
      <c r="AHK208" s="49"/>
      <c r="AHL208" s="49"/>
      <c r="AHM208" s="49"/>
      <c r="AHN208" s="49"/>
      <c r="AHO208" s="49"/>
      <c r="AHP208" s="49"/>
      <c r="AHQ208" s="49"/>
      <c r="AHR208" s="49"/>
      <c r="AHS208" s="49"/>
      <c r="AHT208" s="49"/>
      <c r="AHU208" s="49"/>
      <c r="AHV208" s="49"/>
      <c r="AHW208" s="49"/>
      <c r="AHX208" s="49"/>
      <c r="AHY208" s="49"/>
      <c r="AHZ208" s="49"/>
      <c r="AIA208" s="49"/>
      <c r="AIB208" s="49"/>
      <c r="AIC208" s="49"/>
      <c r="AID208" s="49"/>
      <c r="AIE208" s="49"/>
      <c r="AIF208" s="49"/>
      <c r="AIG208" s="49"/>
      <c r="AIH208" s="49"/>
      <c r="AII208" s="49"/>
      <c r="AIJ208" s="49"/>
      <c r="AIK208" s="49"/>
      <c r="AIL208" s="49"/>
      <c r="AIM208" s="49"/>
      <c r="AIN208" s="49"/>
      <c r="AIO208" s="49"/>
      <c r="AIP208" s="49"/>
      <c r="AIQ208" s="49"/>
      <c r="AIR208" s="49"/>
      <c r="AIS208" s="49"/>
      <c r="AIT208" s="49"/>
      <c r="AIU208" s="49"/>
      <c r="AIV208" s="49"/>
      <c r="AIW208" s="49"/>
      <c r="AIX208" s="49"/>
      <c r="AIY208" s="49"/>
      <c r="AIZ208" s="49"/>
      <c r="AJA208" s="49"/>
      <c r="AJB208" s="49"/>
      <c r="AJC208" s="49"/>
      <c r="AJD208" s="49"/>
      <c r="AJE208" s="49"/>
      <c r="AJF208" s="49"/>
      <c r="AJG208" s="49"/>
      <c r="AJH208" s="49"/>
      <c r="AJI208" s="49"/>
      <c r="AJJ208" s="49"/>
      <c r="AJK208" s="49"/>
      <c r="AJL208" s="49"/>
      <c r="AJM208" s="49"/>
      <c r="AJN208" s="49"/>
      <c r="AJO208" s="49"/>
      <c r="AJP208" s="49"/>
      <c r="AJQ208" s="49"/>
      <c r="AJR208" s="49"/>
      <c r="AJS208" s="49"/>
      <c r="AJT208" s="49"/>
      <c r="AJU208" s="49"/>
      <c r="AJV208" s="49"/>
      <c r="AJW208" s="49"/>
      <c r="AJX208" s="49"/>
      <c r="AJY208" s="49"/>
      <c r="AJZ208" s="49"/>
      <c r="AKA208" s="49"/>
      <c r="AKB208" s="49"/>
      <c r="AKC208" s="49"/>
      <c r="AKD208" s="49"/>
      <c r="AKE208" s="49"/>
      <c r="AKF208" s="49"/>
      <c r="AKG208" s="49"/>
      <c r="AKH208" s="49"/>
      <c r="AKI208" s="49"/>
      <c r="AKJ208" s="49"/>
      <c r="AKK208" s="49"/>
      <c r="AKL208" s="49"/>
      <c r="AKM208" s="49"/>
      <c r="AKN208" s="49"/>
      <c r="AKO208" s="49"/>
      <c r="AKP208" s="49"/>
      <c r="AKQ208" s="49"/>
      <c r="AKR208" s="49"/>
      <c r="AKS208" s="49"/>
      <c r="AKT208" s="49"/>
      <c r="AKU208" s="49"/>
      <c r="AKV208" s="49"/>
      <c r="AKW208" s="49"/>
      <c r="AKX208" s="49"/>
      <c r="AKY208" s="49"/>
      <c r="AKZ208" s="49"/>
      <c r="ALA208" s="49"/>
      <c r="ALB208" s="49"/>
      <c r="ALC208" s="49"/>
      <c r="ALD208" s="49"/>
      <c r="ALE208" s="49"/>
      <c r="ALF208" s="49"/>
      <c r="ALG208" s="49"/>
      <c r="ALH208" s="49"/>
      <c r="ALI208" s="49"/>
      <c r="ALJ208" s="49"/>
      <c r="ALK208" s="49"/>
      <c r="ALL208" s="49"/>
      <c r="ALM208" s="49"/>
      <c r="ALN208" s="49"/>
      <c r="ALO208" s="49"/>
      <c r="ALP208" s="49"/>
      <c r="ALQ208" s="49"/>
      <c r="ALR208" s="49"/>
      <c r="ALS208" s="49"/>
      <c r="ALT208" s="49"/>
      <c r="ALU208" s="49"/>
      <c r="ALV208" s="49"/>
      <c r="ALW208" s="49"/>
      <c r="ALX208" s="49"/>
      <c r="ALY208" s="49"/>
      <c r="ALZ208" s="49"/>
      <c r="AMA208" s="49"/>
      <c r="AMB208" s="49"/>
      <c r="AMC208" s="49"/>
      <c r="AMD208" s="49"/>
      <c r="AME208" s="49"/>
      <c r="AMF208" s="49"/>
      <c r="AMG208" s="49"/>
      <c r="AMH208" s="49"/>
      <c r="AMI208" s="49"/>
      <c r="AMJ208" s="49"/>
      <c r="AMK208" s="49"/>
      <c r="AML208" s="49"/>
      <c r="AMM208" s="49"/>
    </row>
    <row r="209" spans="1:1027" s="53" customFormat="1" ht="25.5">
      <c r="A209" s="349"/>
      <c r="B209" s="414"/>
      <c r="C209" s="298" t="s">
        <v>356</v>
      </c>
      <c r="D209" s="287"/>
      <c r="E209" s="287"/>
      <c r="F209" s="288"/>
      <c r="G209" s="289"/>
      <c r="H209" s="290"/>
      <c r="I209" s="291"/>
      <c r="J209" s="149"/>
      <c r="K209" s="149"/>
      <c r="L209" s="149"/>
      <c r="M209" s="175"/>
      <c r="N209" s="311" t="s">
        <v>375</v>
      </c>
      <c r="O209" s="192"/>
      <c r="P209" s="150"/>
      <c r="Q209" s="150"/>
      <c r="R209" s="150"/>
      <c r="S209" s="150"/>
      <c r="T209" s="150"/>
      <c r="U209" s="150"/>
      <c r="V209" s="150"/>
      <c r="W209" s="150"/>
      <c r="X209" s="150"/>
      <c r="Y209" s="150"/>
      <c r="Z209" s="150"/>
      <c r="AA209" s="150"/>
      <c r="AB209" s="150"/>
      <c r="AC209" s="150"/>
      <c r="AD209" s="150"/>
      <c r="AE209" s="150"/>
      <c r="AF209" s="150"/>
      <c r="AG209" s="150"/>
      <c r="AH209" s="150"/>
      <c r="AI209" s="150"/>
      <c r="AJ209" s="150"/>
      <c r="AK209" s="150"/>
      <c r="AL209" s="150"/>
      <c r="AM209" s="150"/>
      <c r="AN209" s="150"/>
      <c r="AO209" s="150"/>
      <c r="AP209" s="150"/>
      <c r="AQ209" s="150"/>
      <c r="AR209" s="150">
        <v>1.9862626883077033</v>
      </c>
      <c r="AS209" s="150">
        <v>2.0949818455973723</v>
      </c>
      <c r="AT209" s="150">
        <v>2.1879939607435657</v>
      </c>
      <c r="AU209" s="150">
        <v>2.281006075889759</v>
      </c>
      <c r="AV209" s="150">
        <v>2.3740181910359524</v>
      </c>
      <c r="AW209" s="150">
        <v>2.4670303061821457</v>
      </c>
      <c r="AX209" s="150">
        <v>2.5600424213283386</v>
      </c>
      <c r="AY209" s="150">
        <v>2.6836696096508605</v>
      </c>
      <c r="AZ209" s="150">
        <v>2.8072967979733825</v>
      </c>
      <c r="BA209" s="150">
        <v>2.9309239862959044</v>
      </c>
      <c r="BB209" s="150">
        <v>3.0545511746184264</v>
      </c>
      <c r="BC209" s="150">
        <v>3.1781783629409484</v>
      </c>
      <c r="BD209" s="150">
        <v>3.1609485085453346</v>
      </c>
      <c r="BE209" s="150">
        <v>3.1437186541497208</v>
      </c>
      <c r="BF209" s="150">
        <v>3.1264887997541071</v>
      </c>
      <c r="BG209" s="150">
        <v>3.1092589453584933</v>
      </c>
      <c r="BH209" s="150">
        <v>3.0920290909628796</v>
      </c>
      <c r="BI209" s="150">
        <v>3.0747992365672658</v>
      </c>
      <c r="BJ209" s="150">
        <v>3.0575693821716521</v>
      </c>
      <c r="BK209" s="150">
        <v>3.0403395277760383</v>
      </c>
      <c r="BL209" s="150">
        <v>3.0231096733804246</v>
      </c>
      <c r="BM209" s="150">
        <v>3.0058798189848108</v>
      </c>
      <c r="BN209" s="150">
        <v>2.9886499645891971</v>
      </c>
      <c r="BO209" s="150">
        <v>2.9714201101935833</v>
      </c>
      <c r="BP209" s="150">
        <v>2.9541902557979696</v>
      </c>
      <c r="BQ209" s="150">
        <v>2.9369604014023558</v>
      </c>
      <c r="BR209" s="150">
        <v>2.9197305470067421</v>
      </c>
      <c r="BS209" s="150">
        <v>2.9025006926111283</v>
      </c>
      <c r="BT209" s="150">
        <v>2.8852708382155146</v>
      </c>
      <c r="BU209" s="150">
        <v>2.8680409838199008</v>
      </c>
      <c r="BV209" s="150">
        <v>2.850811129424287</v>
      </c>
      <c r="BW209" s="150">
        <v>2.8335812750286746</v>
      </c>
      <c r="BX209" s="157"/>
      <c r="BY209" s="157"/>
      <c r="BZ209" s="157"/>
      <c r="CA209" s="157"/>
      <c r="CB209" s="157"/>
      <c r="CC209" s="157"/>
      <c r="CD209" s="157"/>
      <c r="CE209" s="121"/>
      <c r="CF209" s="121"/>
      <c r="CG209" s="121"/>
      <c r="CH209" s="121"/>
      <c r="CI209" s="121"/>
      <c r="CJ209" s="121"/>
      <c r="CK209" s="121"/>
      <c r="CL209" s="121"/>
      <c r="CM209" s="121"/>
      <c r="CN209" s="121"/>
      <c r="CO209" s="121"/>
      <c r="CP209" s="121"/>
      <c r="CQ209" s="121"/>
      <c r="CR209" s="121"/>
      <c r="CS209" s="121"/>
      <c r="CT209" s="121"/>
      <c r="CU209" s="121"/>
      <c r="CV209" s="121"/>
      <c r="CW209" s="121"/>
      <c r="CX209" s="121"/>
      <c r="CY209" s="121"/>
      <c r="CZ209" s="121"/>
      <c r="DA209" s="121"/>
      <c r="DB209" s="121"/>
      <c r="DC209" s="121"/>
      <c r="DD209" s="121"/>
      <c r="DE209" s="121"/>
      <c r="DF209" s="121"/>
      <c r="DG209" s="121"/>
      <c r="DH209" s="121"/>
      <c r="DI209" s="121"/>
      <c r="DJ209" s="121"/>
      <c r="DK209" s="121"/>
      <c r="DL209" s="121"/>
      <c r="DM209" s="121"/>
      <c r="DN209" s="121"/>
      <c r="DO209" s="121"/>
      <c r="DP209" s="121"/>
      <c r="DQ209" s="121"/>
      <c r="DR209" s="121"/>
      <c r="DS209" s="121"/>
      <c r="DT209" s="121"/>
      <c r="DU209" s="121"/>
      <c r="DV209" s="121"/>
      <c r="DW209" s="121"/>
      <c r="DX209" s="121"/>
      <c r="DY209" s="121"/>
      <c r="DZ209" s="121"/>
      <c r="EA209" s="121"/>
      <c r="EB209" s="121"/>
      <c r="EC209" s="121"/>
      <c r="ED209" s="121"/>
      <c r="EE209" s="121"/>
      <c r="EF209" s="121"/>
      <c r="EG209" s="121"/>
      <c r="EH209" s="121"/>
      <c r="EI209" s="121"/>
      <c r="EJ209" s="121"/>
      <c r="EK209" s="121"/>
      <c r="EL209" s="121"/>
      <c r="EM209" s="121"/>
      <c r="EN209" s="121"/>
      <c r="EO209" s="121"/>
      <c r="EP209" s="121"/>
      <c r="EQ209" s="121"/>
      <c r="ER209" s="121"/>
      <c r="ES209" s="121"/>
      <c r="ET209" s="121"/>
      <c r="EU209" s="121"/>
      <c r="EV209" s="121"/>
      <c r="EW209" s="121"/>
      <c r="EX209" s="121"/>
      <c r="EY209" s="121"/>
      <c r="EZ209" s="121"/>
      <c r="FA209" s="121"/>
      <c r="FB209" s="121"/>
      <c r="FC209" s="121"/>
      <c r="FD209" s="121"/>
      <c r="FE209" s="121"/>
      <c r="FF209" s="121"/>
      <c r="FG209" s="121"/>
      <c r="FH209" s="121"/>
      <c r="FI209" s="121"/>
      <c r="FJ209" s="121"/>
      <c r="FK209" s="121"/>
      <c r="FL209" s="121"/>
      <c r="FM209" s="121"/>
      <c r="FN209" s="121"/>
      <c r="FO209" s="121"/>
      <c r="FP209" s="121"/>
      <c r="FQ209" s="121"/>
      <c r="FR209" s="121"/>
      <c r="FS209" s="121"/>
      <c r="FT209" s="121"/>
      <c r="FU209" s="121"/>
      <c r="FV209" s="121"/>
      <c r="FW209" s="121"/>
      <c r="FX209" s="121"/>
      <c r="FY209" s="121"/>
      <c r="FZ209" s="121"/>
      <c r="GA209" s="121"/>
      <c r="GB209" s="121"/>
      <c r="GC209" s="121"/>
      <c r="GD209" s="121"/>
      <c r="GE209" s="121"/>
      <c r="GF209" s="121"/>
      <c r="GG209" s="121"/>
      <c r="GH209" s="121"/>
      <c r="GI209" s="121"/>
      <c r="GJ209" s="121"/>
      <c r="GK209" s="121"/>
      <c r="GL209" s="121"/>
      <c r="GM209" s="121"/>
      <c r="GN209" s="121"/>
      <c r="GO209" s="121"/>
      <c r="GP209" s="121"/>
      <c r="GQ209" s="121"/>
      <c r="GR209" s="121"/>
      <c r="GS209" s="121"/>
      <c r="GT209" s="121"/>
      <c r="GU209" s="121"/>
      <c r="GV209" s="121"/>
      <c r="GW209" s="121"/>
      <c r="GX209" s="121"/>
      <c r="GY209" s="121"/>
      <c r="GZ209" s="121"/>
      <c r="HA209" s="121"/>
      <c r="HB209" s="121"/>
      <c r="HC209" s="121"/>
      <c r="HD209" s="121"/>
      <c r="HE209" s="121"/>
      <c r="HF209" s="121"/>
      <c r="HG209" s="121"/>
      <c r="HH209" s="121"/>
      <c r="HI209" s="121"/>
      <c r="HJ209" s="121"/>
      <c r="HK209" s="121"/>
      <c r="HL209" s="121"/>
      <c r="HM209" s="121"/>
      <c r="HN209" s="121"/>
      <c r="HO209" s="121"/>
      <c r="HP209" s="121"/>
      <c r="HQ209" s="121"/>
      <c r="HR209" s="121"/>
      <c r="HS209" s="121"/>
      <c r="HT209" s="121"/>
      <c r="HU209" s="121"/>
      <c r="HV209" s="121"/>
      <c r="HW209" s="121"/>
      <c r="HX209" s="121"/>
      <c r="HY209" s="121"/>
      <c r="HZ209" s="121"/>
      <c r="IA209" s="121"/>
      <c r="IB209" s="121"/>
      <c r="IC209" s="121"/>
      <c r="ID209" s="121"/>
      <c r="IE209" s="121"/>
      <c r="IF209" s="121"/>
      <c r="IG209" s="121"/>
      <c r="IH209" s="121"/>
      <c r="II209" s="121"/>
      <c r="IJ209" s="121"/>
      <c r="IK209" s="121"/>
      <c r="IL209" s="121"/>
      <c r="IM209" s="121"/>
      <c r="IN209" s="121"/>
      <c r="IO209" s="121"/>
      <c r="IP209" s="121"/>
      <c r="IQ209" s="121"/>
      <c r="IR209" s="121"/>
      <c r="IS209" s="121"/>
      <c r="IT209" s="121"/>
      <c r="IU209" s="121"/>
      <c r="IV209" s="121"/>
      <c r="IW209" s="121"/>
      <c r="IX209" s="121"/>
      <c r="IY209" s="121"/>
      <c r="IZ209" s="121"/>
      <c r="JA209" s="121"/>
      <c r="JB209" s="121"/>
      <c r="JC209" s="121"/>
      <c r="JD209" s="121"/>
      <c r="JE209" s="121"/>
      <c r="JF209" s="121"/>
      <c r="JG209" s="121"/>
      <c r="JH209" s="121"/>
      <c r="JI209" s="121"/>
      <c r="JJ209" s="121"/>
      <c r="JK209" s="121"/>
      <c r="JL209" s="121"/>
      <c r="JM209" s="121"/>
      <c r="JN209" s="121"/>
      <c r="JO209" s="121"/>
      <c r="JP209" s="121"/>
      <c r="JQ209" s="121"/>
      <c r="JR209" s="121"/>
      <c r="JS209" s="121"/>
      <c r="JT209" s="121"/>
      <c r="JU209" s="121"/>
      <c r="JV209" s="121"/>
      <c r="JW209" s="121"/>
      <c r="JX209" s="121"/>
      <c r="JY209" s="121"/>
      <c r="JZ209" s="121"/>
      <c r="KA209" s="121"/>
      <c r="KB209" s="121"/>
      <c r="KC209" s="121"/>
      <c r="KD209" s="121"/>
      <c r="KE209" s="121"/>
      <c r="KF209" s="121"/>
      <c r="KG209" s="121"/>
      <c r="KH209" s="121"/>
      <c r="KI209" s="121"/>
      <c r="KJ209" s="121"/>
      <c r="KK209" s="121"/>
      <c r="KL209" s="121"/>
      <c r="KM209" s="121"/>
      <c r="KN209" s="121"/>
      <c r="KO209" s="121"/>
      <c r="KP209" s="121"/>
      <c r="KQ209" s="121"/>
      <c r="KR209" s="121"/>
      <c r="KS209" s="121"/>
      <c r="KT209" s="121"/>
      <c r="KU209" s="121"/>
      <c r="KV209" s="121"/>
      <c r="KW209" s="121"/>
      <c r="KX209" s="121"/>
      <c r="KY209" s="121"/>
      <c r="KZ209" s="121"/>
      <c r="LA209" s="121"/>
      <c r="LB209" s="121"/>
      <c r="LC209" s="121"/>
      <c r="LD209" s="121"/>
      <c r="LE209" s="121"/>
      <c r="LF209" s="121"/>
      <c r="LG209" s="121"/>
      <c r="LH209" s="121"/>
      <c r="LI209" s="121"/>
      <c r="LJ209" s="121"/>
      <c r="LK209" s="121"/>
      <c r="LL209" s="121"/>
      <c r="LM209" s="121"/>
      <c r="LN209" s="121"/>
      <c r="LO209" s="121"/>
      <c r="LP209" s="121"/>
      <c r="LQ209" s="121"/>
      <c r="LR209" s="121"/>
      <c r="LS209" s="121"/>
      <c r="LT209" s="121"/>
      <c r="LU209" s="121"/>
      <c r="LV209" s="49"/>
      <c r="LW209" s="49"/>
      <c r="LX209" s="49"/>
      <c r="LY209" s="49"/>
      <c r="LZ209" s="49"/>
      <c r="MA209" s="49"/>
      <c r="MB209" s="49"/>
      <c r="MC209" s="49"/>
      <c r="MD209" s="49"/>
      <c r="ME209" s="49"/>
      <c r="MF209" s="49"/>
      <c r="MG209" s="49"/>
      <c r="MH209" s="49"/>
      <c r="MI209" s="49"/>
      <c r="MJ209" s="49"/>
      <c r="MK209" s="49"/>
      <c r="ML209" s="49"/>
      <c r="MM209" s="49"/>
      <c r="MN209" s="49"/>
      <c r="MO209" s="49"/>
      <c r="MP209" s="49"/>
      <c r="MQ209" s="49"/>
      <c r="MR209" s="49"/>
      <c r="MS209" s="49"/>
      <c r="MT209" s="49"/>
      <c r="MU209" s="49"/>
      <c r="MV209" s="49"/>
      <c r="MW209" s="49"/>
      <c r="MX209" s="49"/>
      <c r="MY209" s="49"/>
      <c r="MZ209" s="49"/>
      <c r="NA209" s="49"/>
      <c r="NB209" s="49"/>
      <c r="NC209" s="49"/>
      <c r="ND209" s="49"/>
      <c r="NE209" s="49"/>
      <c r="NF209" s="49"/>
      <c r="NG209" s="49"/>
      <c r="NH209" s="49"/>
      <c r="NI209" s="49"/>
      <c r="NJ209" s="49"/>
      <c r="NK209" s="49"/>
      <c r="NL209" s="49"/>
      <c r="NM209" s="49"/>
      <c r="NN209" s="49"/>
      <c r="NO209" s="49"/>
      <c r="NP209" s="49"/>
      <c r="NQ209" s="49"/>
      <c r="NR209" s="49"/>
      <c r="NS209" s="49"/>
      <c r="NT209" s="49"/>
      <c r="NU209" s="49"/>
      <c r="NV209" s="49"/>
      <c r="NW209" s="49"/>
      <c r="NX209" s="49"/>
      <c r="NY209" s="49"/>
      <c r="NZ209" s="49"/>
      <c r="OA209" s="49"/>
      <c r="OB209" s="49"/>
      <c r="OC209" s="49"/>
      <c r="OD209" s="49"/>
      <c r="OE209" s="49"/>
      <c r="OF209" s="49"/>
      <c r="OG209" s="49"/>
      <c r="OH209" s="49"/>
      <c r="OI209" s="49"/>
      <c r="OJ209" s="49"/>
      <c r="OK209" s="49"/>
      <c r="OL209" s="49"/>
      <c r="OM209" s="49"/>
      <c r="ON209" s="49"/>
      <c r="OO209" s="49"/>
      <c r="OP209" s="49"/>
      <c r="OQ209" s="49"/>
      <c r="OR209" s="49"/>
      <c r="OS209" s="49"/>
      <c r="OT209" s="49"/>
      <c r="OU209" s="49"/>
      <c r="OV209" s="49"/>
      <c r="OW209" s="49"/>
      <c r="OX209" s="49"/>
      <c r="OY209" s="49"/>
      <c r="OZ209" s="49"/>
      <c r="PA209" s="49"/>
      <c r="PB209" s="49"/>
      <c r="PC209" s="49"/>
      <c r="PD209" s="49"/>
      <c r="PE209" s="49"/>
      <c r="PF209" s="49"/>
      <c r="PG209" s="49"/>
      <c r="PH209" s="49"/>
      <c r="PI209" s="49"/>
      <c r="PJ209" s="49"/>
      <c r="PK209" s="49"/>
      <c r="PL209" s="49"/>
      <c r="PM209" s="49"/>
      <c r="PN209" s="49"/>
      <c r="PO209" s="49"/>
      <c r="PP209" s="49"/>
      <c r="PQ209" s="49"/>
      <c r="PR209" s="49"/>
      <c r="PS209" s="49"/>
      <c r="PT209" s="49"/>
      <c r="PU209" s="49"/>
      <c r="PV209" s="49"/>
      <c r="PW209" s="49"/>
      <c r="PX209" s="49"/>
      <c r="PY209" s="49"/>
      <c r="PZ209" s="49"/>
      <c r="QA209" s="49"/>
      <c r="QB209" s="49"/>
      <c r="QC209" s="49"/>
      <c r="QD209" s="49"/>
      <c r="QE209" s="49"/>
      <c r="QF209" s="49"/>
      <c r="QG209" s="49"/>
      <c r="QH209" s="49"/>
      <c r="QI209" s="49"/>
      <c r="QJ209" s="49"/>
      <c r="QK209" s="49"/>
      <c r="QL209" s="49"/>
      <c r="QM209" s="49"/>
      <c r="QN209" s="49"/>
      <c r="QO209" s="49"/>
      <c r="QP209" s="49"/>
      <c r="QQ209" s="49"/>
      <c r="QR209" s="49"/>
      <c r="QS209" s="49"/>
      <c r="QT209" s="49"/>
      <c r="QU209" s="49"/>
      <c r="QV209" s="49"/>
      <c r="QW209" s="49"/>
      <c r="QX209" s="49"/>
      <c r="QY209" s="49"/>
      <c r="QZ209" s="49"/>
      <c r="RA209" s="49"/>
      <c r="RB209" s="49"/>
      <c r="RC209" s="49"/>
      <c r="RD209" s="49"/>
      <c r="RE209" s="49"/>
      <c r="RF209" s="49"/>
      <c r="RG209" s="49"/>
      <c r="RH209" s="49"/>
      <c r="RI209" s="49"/>
      <c r="RJ209" s="49"/>
      <c r="RK209" s="49"/>
      <c r="RL209" s="49"/>
      <c r="RM209" s="49"/>
      <c r="RN209" s="49"/>
      <c r="RO209" s="49"/>
      <c r="RP209" s="49"/>
      <c r="RQ209" s="49"/>
      <c r="RR209" s="49"/>
      <c r="RS209" s="49"/>
      <c r="RT209" s="49"/>
      <c r="RU209" s="49"/>
      <c r="RV209" s="49"/>
      <c r="RW209" s="49"/>
      <c r="RX209" s="49"/>
      <c r="RY209" s="49"/>
      <c r="RZ209" s="49"/>
      <c r="SA209" s="49"/>
      <c r="SB209" s="49"/>
      <c r="SC209" s="49"/>
      <c r="SD209" s="49"/>
      <c r="SE209" s="49"/>
      <c r="SF209" s="49"/>
      <c r="SG209" s="49"/>
      <c r="SH209" s="49"/>
      <c r="SI209" s="49"/>
      <c r="SJ209" s="49"/>
      <c r="SK209" s="49"/>
      <c r="SL209" s="49"/>
      <c r="SM209" s="49"/>
      <c r="SN209" s="49"/>
      <c r="SO209" s="49"/>
      <c r="SP209" s="49"/>
      <c r="SQ209" s="49"/>
      <c r="SR209" s="49"/>
      <c r="SS209" s="49"/>
      <c r="ST209" s="49"/>
      <c r="SU209" s="49"/>
      <c r="SV209" s="49"/>
      <c r="SW209" s="49"/>
      <c r="SX209" s="49"/>
      <c r="SY209" s="49"/>
      <c r="SZ209" s="49"/>
      <c r="TA209" s="49"/>
      <c r="TB209" s="49"/>
      <c r="TC209" s="49"/>
      <c r="TD209" s="49"/>
      <c r="TE209" s="49"/>
      <c r="TF209" s="49"/>
      <c r="TG209" s="49"/>
      <c r="TH209" s="49"/>
      <c r="TI209" s="49"/>
      <c r="TJ209" s="49"/>
      <c r="TK209" s="49"/>
      <c r="TL209" s="49"/>
      <c r="TM209" s="49"/>
      <c r="TN209" s="49"/>
      <c r="TO209" s="49"/>
      <c r="TP209" s="49"/>
      <c r="TQ209" s="49"/>
      <c r="TR209" s="49"/>
      <c r="TS209" s="49"/>
      <c r="TT209" s="49"/>
      <c r="TU209" s="49"/>
      <c r="TV209" s="49"/>
      <c r="TW209" s="49"/>
      <c r="TX209" s="49"/>
      <c r="TY209" s="49"/>
      <c r="TZ209" s="49"/>
      <c r="UA209" s="49"/>
      <c r="UB209" s="49"/>
      <c r="UC209" s="49"/>
      <c r="UD209" s="49"/>
      <c r="UE209" s="49"/>
      <c r="UF209" s="49"/>
      <c r="UG209" s="49"/>
      <c r="UH209" s="49"/>
      <c r="UI209" s="49"/>
      <c r="UJ209" s="49"/>
      <c r="UK209" s="49"/>
      <c r="UL209" s="49"/>
      <c r="UM209" s="49"/>
      <c r="UN209" s="49"/>
      <c r="UO209" s="49"/>
      <c r="UP209" s="49"/>
      <c r="UQ209" s="49"/>
      <c r="UR209" s="49"/>
      <c r="US209" s="49"/>
      <c r="UT209" s="49"/>
      <c r="UU209" s="49"/>
      <c r="UV209" s="49"/>
      <c r="UW209" s="49"/>
      <c r="UX209" s="49"/>
      <c r="UY209" s="49"/>
      <c r="UZ209" s="49"/>
      <c r="VA209" s="49"/>
      <c r="VB209" s="49"/>
      <c r="VC209" s="49"/>
      <c r="VD209" s="49"/>
      <c r="VE209" s="49"/>
      <c r="VF209" s="49"/>
      <c r="VG209" s="49"/>
      <c r="VH209" s="49"/>
      <c r="VI209" s="49"/>
      <c r="VJ209" s="49"/>
      <c r="VK209" s="49"/>
      <c r="VL209" s="49"/>
      <c r="VM209" s="49"/>
      <c r="VN209" s="49"/>
      <c r="VO209" s="49"/>
      <c r="VP209" s="49"/>
      <c r="VQ209" s="49"/>
      <c r="VR209" s="49"/>
      <c r="VS209" s="49"/>
      <c r="VT209" s="49"/>
      <c r="VU209" s="49"/>
      <c r="VV209" s="49"/>
      <c r="VW209" s="49"/>
      <c r="VX209" s="49"/>
      <c r="VY209" s="49"/>
      <c r="VZ209" s="49"/>
      <c r="WA209" s="49"/>
      <c r="WB209" s="49"/>
      <c r="WC209" s="49"/>
      <c r="WD209" s="49"/>
      <c r="WE209" s="49"/>
      <c r="WF209" s="49"/>
      <c r="WG209" s="49"/>
      <c r="WH209" s="49"/>
      <c r="WI209" s="49"/>
      <c r="WJ209" s="49"/>
      <c r="WK209" s="49"/>
      <c r="WL209" s="49"/>
      <c r="WM209" s="49"/>
      <c r="WN209" s="49"/>
      <c r="WO209" s="49"/>
      <c r="WP209" s="49"/>
      <c r="WQ209" s="49"/>
      <c r="WR209" s="49"/>
      <c r="WS209" s="49"/>
      <c r="WT209" s="49"/>
      <c r="WU209" s="49"/>
      <c r="WV209" s="49"/>
      <c r="WW209" s="49"/>
      <c r="WX209" s="49"/>
      <c r="WY209" s="49"/>
      <c r="WZ209" s="49"/>
      <c r="XA209" s="49"/>
      <c r="XB209" s="49"/>
      <c r="XC209" s="49"/>
      <c r="XD209" s="49"/>
      <c r="XE209" s="49"/>
      <c r="XF209" s="49"/>
      <c r="XG209" s="49"/>
      <c r="XH209" s="49"/>
      <c r="XI209" s="49"/>
      <c r="XJ209" s="49"/>
      <c r="XK209" s="49"/>
      <c r="XL209" s="49"/>
      <c r="XM209" s="49"/>
      <c r="XN209" s="49"/>
      <c r="XO209" s="49"/>
      <c r="XP209" s="49"/>
      <c r="XQ209" s="49"/>
      <c r="XR209" s="49"/>
      <c r="XS209" s="49"/>
      <c r="XT209" s="49"/>
      <c r="XU209" s="49"/>
      <c r="XV209" s="49"/>
      <c r="XW209" s="49"/>
      <c r="XX209" s="49"/>
      <c r="XY209" s="49"/>
      <c r="XZ209" s="49"/>
      <c r="YA209" s="49"/>
      <c r="YB209" s="49"/>
      <c r="YC209" s="49"/>
      <c r="YD209" s="49"/>
      <c r="YE209" s="49"/>
      <c r="YF209" s="49"/>
      <c r="YG209" s="49"/>
      <c r="YH209" s="49"/>
      <c r="YI209" s="49"/>
      <c r="YJ209" s="49"/>
      <c r="YK209" s="49"/>
      <c r="YL209" s="49"/>
      <c r="YM209" s="49"/>
      <c r="YN209" s="49"/>
      <c r="YO209" s="49"/>
      <c r="YP209" s="49"/>
      <c r="YQ209" s="49"/>
      <c r="YR209" s="49"/>
      <c r="YS209" s="49"/>
      <c r="YT209" s="49"/>
      <c r="YU209" s="49"/>
      <c r="YV209" s="49"/>
      <c r="YW209" s="49"/>
      <c r="YX209" s="49"/>
      <c r="YY209" s="49"/>
      <c r="YZ209" s="49"/>
      <c r="ZA209" s="49"/>
      <c r="ZB209" s="49"/>
      <c r="ZC209" s="49"/>
      <c r="ZD209" s="49"/>
      <c r="ZE209" s="49"/>
      <c r="ZF209" s="49"/>
      <c r="ZG209" s="49"/>
      <c r="ZH209" s="49"/>
      <c r="ZI209" s="49"/>
      <c r="ZJ209" s="49"/>
      <c r="ZK209" s="49"/>
      <c r="ZL209" s="49"/>
      <c r="ZM209" s="49"/>
      <c r="ZN209" s="49"/>
      <c r="ZO209" s="49"/>
      <c r="ZP209" s="49"/>
      <c r="ZQ209" s="49"/>
      <c r="ZR209" s="49"/>
      <c r="ZS209" s="49"/>
      <c r="ZT209" s="49"/>
      <c r="ZU209" s="49"/>
      <c r="ZV209" s="49"/>
      <c r="ZW209" s="49"/>
      <c r="ZX209" s="49"/>
      <c r="ZY209" s="49"/>
      <c r="ZZ209" s="49"/>
      <c r="AAA209" s="49"/>
      <c r="AAB209" s="49"/>
      <c r="AAC209" s="49"/>
      <c r="AAD209" s="49"/>
      <c r="AAE209" s="49"/>
      <c r="AAF209" s="49"/>
      <c r="AAG209" s="49"/>
      <c r="AAH209" s="49"/>
      <c r="AAI209" s="49"/>
      <c r="AAJ209" s="49"/>
      <c r="AAK209" s="49"/>
      <c r="AAL209" s="49"/>
      <c r="AAM209" s="49"/>
      <c r="AAN209" s="49"/>
      <c r="AAO209" s="49"/>
      <c r="AAP209" s="49"/>
      <c r="AAQ209" s="49"/>
      <c r="AAR209" s="49"/>
      <c r="AAS209" s="49"/>
      <c r="AAT209" s="49"/>
      <c r="AAU209" s="49"/>
      <c r="AAV209" s="49"/>
      <c r="AAW209" s="49"/>
      <c r="AAX209" s="49"/>
      <c r="AAY209" s="49"/>
      <c r="AAZ209" s="49"/>
      <c r="ABA209" s="49"/>
      <c r="ABB209" s="49"/>
      <c r="ABC209" s="49"/>
      <c r="ABD209" s="49"/>
      <c r="ABE209" s="49"/>
      <c r="ABF209" s="49"/>
      <c r="ABG209" s="49"/>
      <c r="ABH209" s="49"/>
      <c r="ABI209" s="49"/>
      <c r="ABJ209" s="49"/>
      <c r="ABK209" s="49"/>
      <c r="ABL209" s="49"/>
      <c r="ABM209" s="49"/>
      <c r="ABN209" s="49"/>
      <c r="ABO209" s="49"/>
      <c r="ABP209" s="49"/>
      <c r="ABQ209" s="49"/>
      <c r="ABR209" s="49"/>
      <c r="ABS209" s="49"/>
      <c r="ABT209" s="49"/>
      <c r="ABU209" s="49"/>
      <c r="ABV209" s="49"/>
      <c r="ABW209" s="49"/>
      <c r="ABX209" s="49"/>
      <c r="ABY209" s="49"/>
      <c r="ABZ209" s="49"/>
      <c r="ACA209" s="49"/>
      <c r="ACB209" s="49"/>
      <c r="ACC209" s="49"/>
      <c r="ACD209" s="49"/>
      <c r="ACE209" s="49"/>
      <c r="ACF209" s="49"/>
      <c r="ACG209" s="49"/>
      <c r="ACH209" s="49"/>
      <c r="ACI209" s="49"/>
      <c r="ACJ209" s="49"/>
      <c r="ACK209" s="49"/>
      <c r="ACL209" s="49"/>
      <c r="ACM209" s="49"/>
      <c r="ACN209" s="49"/>
      <c r="ACO209" s="49"/>
      <c r="ACP209" s="49"/>
      <c r="ACQ209" s="49"/>
      <c r="ACR209" s="49"/>
      <c r="ACS209" s="49"/>
      <c r="ACT209" s="49"/>
      <c r="ACU209" s="49"/>
      <c r="ACV209" s="49"/>
      <c r="ACW209" s="49"/>
      <c r="ACX209" s="49"/>
      <c r="ACY209" s="49"/>
      <c r="ACZ209" s="49"/>
      <c r="ADA209" s="49"/>
      <c r="ADB209" s="49"/>
      <c r="ADC209" s="49"/>
      <c r="ADD209" s="49"/>
      <c r="ADE209" s="49"/>
      <c r="ADF209" s="49"/>
      <c r="ADG209" s="49"/>
      <c r="ADH209" s="49"/>
      <c r="ADI209" s="49"/>
      <c r="ADJ209" s="49"/>
      <c r="ADK209" s="49"/>
      <c r="ADL209" s="49"/>
      <c r="ADM209" s="49"/>
      <c r="ADN209" s="49"/>
      <c r="ADO209" s="49"/>
      <c r="ADP209" s="49"/>
      <c r="ADQ209" s="49"/>
      <c r="ADR209" s="49"/>
      <c r="ADS209" s="49"/>
      <c r="ADT209" s="49"/>
      <c r="ADU209" s="49"/>
      <c r="ADV209" s="49"/>
      <c r="ADW209" s="49"/>
      <c r="ADX209" s="49"/>
      <c r="ADY209" s="49"/>
      <c r="ADZ209" s="49"/>
      <c r="AEA209" s="49"/>
      <c r="AEB209" s="49"/>
      <c r="AEC209" s="49"/>
      <c r="AED209" s="49"/>
      <c r="AEE209" s="49"/>
      <c r="AEF209" s="49"/>
      <c r="AEG209" s="49"/>
      <c r="AEH209" s="49"/>
      <c r="AEI209" s="49"/>
      <c r="AEJ209" s="49"/>
      <c r="AEK209" s="49"/>
      <c r="AEL209" s="49"/>
      <c r="AEM209" s="49"/>
      <c r="AEN209" s="49"/>
      <c r="AEO209" s="49"/>
      <c r="AEP209" s="49"/>
      <c r="AEQ209" s="49"/>
      <c r="AER209" s="49"/>
      <c r="AES209" s="49"/>
      <c r="AET209" s="49"/>
      <c r="AEU209" s="49"/>
      <c r="AEV209" s="49"/>
      <c r="AEW209" s="49"/>
      <c r="AEX209" s="49"/>
      <c r="AEY209" s="49"/>
      <c r="AEZ209" s="49"/>
      <c r="AFA209" s="49"/>
      <c r="AFB209" s="49"/>
      <c r="AFC209" s="49"/>
      <c r="AFD209" s="49"/>
      <c r="AFE209" s="49"/>
      <c r="AFF209" s="49"/>
      <c r="AFG209" s="49"/>
      <c r="AFH209" s="49"/>
      <c r="AFI209" s="49"/>
      <c r="AFJ209" s="49"/>
      <c r="AFK209" s="49"/>
      <c r="AFL209" s="49"/>
      <c r="AFM209" s="49"/>
      <c r="AFN209" s="49"/>
      <c r="AFO209" s="49"/>
      <c r="AFP209" s="49"/>
      <c r="AFQ209" s="49"/>
      <c r="AFR209" s="49"/>
      <c r="AFS209" s="49"/>
      <c r="AFT209" s="49"/>
      <c r="AFU209" s="49"/>
      <c r="AFV209" s="49"/>
      <c r="AFW209" s="49"/>
      <c r="AFX209" s="49"/>
      <c r="AFY209" s="49"/>
      <c r="AFZ209" s="49"/>
      <c r="AGA209" s="49"/>
      <c r="AGB209" s="49"/>
      <c r="AGC209" s="49"/>
      <c r="AGD209" s="49"/>
      <c r="AGE209" s="49"/>
      <c r="AGF209" s="49"/>
      <c r="AGG209" s="49"/>
      <c r="AGH209" s="49"/>
      <c r="AGI209" s="49"/>
      <c r="AGJ209" s="49"/>
      <c r="AGK209" s="49"/>
      <c r="AGL209" s="49"/>
      <c r="AGM209" s="49"/>
      <c r="AGN209" s="49"/>
      <c r="AGO209" s="49"/>
      <c r="AGP209" s="49"/>
      <c r="AGQ209" s="49"/>
      <c r="AGR209" s="49"/>
      <c r="AGS209" s="49"/>
      <c r="AGT209" s="49"/>
      <c r="AGU209" s="49"/>
      <c r="AGV209" s="49"/>
      <c r="AGW209" s="49"/>
      <c r="AGX209" s="49"/>
      <c r="AGY209" s="49"/>
      <c r="AGZ209" s="49"/>
      <c r="AHA209" s="49"/>
      <c r="AHB209" s="49"/>
      <c r="AHC209" s="49"/>
      <c r="AHD209" s="49"/>
      <c r="AHE209" s="49"/>
      <c r="AHF209" s="49"/>
      <c r="AHG209" s="49"/>
      <c r="AHH209" s="49"/>
      <c r="AHI209" s="49"/>
      <c r="AHJ209" s="49"/>
      <c r="AHK209" s="49"/>
      <c r="AHL209" s="49"/>
      <c r="AHM209" s="49"/>
      <c r="AHN209" s="49"/>
      <c r="AHO209" s="49"/>
      <c r="AHP209" s="49"/>
      <c r="AHQ209" s="49"/>
      <c r="AHR209" s="49"/>
      <c r="AHS209" s="49"/>
      <c r="AHT209" s="49"/>
      <c r="AHU209" s="49"/>
      <c r="AHV209" s="49"/>
      <c r="AHW209" s="49"/>
      <c r="AHX209" s="49"/>
      <c r="AHY209" s="49"/>
      <c r="AHZ209" s="49"/>
      <c r="AIA209" s="49"/>
      <c r="AIB209" s="49"/>
      <c r="AIC209" s="49"/>
      <c r="AID209" s="49"/>
      <c r="AIE209" s="49"/>
      <c r="AIF209" s="49"/>
      <c r="AIG209" s="49"/>
      <c r="AIH209" s="49"/>
      <c r="AII209" s="49"/>
      <c r="AIJ209" s="49"/>
      <c r="AIK209" s="49"/>
      <c r="AIL209" s="49"/>
      <c r="AIM209" s="49"/>
      <c r="AIN209" s="49"/>
      <c r="AIO209" s="49"/>
      <c r="AIP209" s="49"/>
      <c r="AIQ209" s="49"/>
      <c r="AIR209" s="49"/>
      <c r="AIS209" s="49"/>
      <c r="AIT209" s="49"/>
      <c r="AIU209" s="49"/>
      <c r="AIV209" s="49"/>
      <c r="AIW209" s="49"/>
      <c r="AIX209" s="49"/>
      <c r="AIY209" s="49"/>
      <c r="AIZ209" s="49"/>
      <c r="AJA209" s="49"/>
      <c r="AJB209" s="49"/>
      <c r="AJC209" s="49"/>
      <c r="AJD209" s="49"/>
      <c r="AJE209" s="49"/>
      <c r="AJF209" s="49"/>
      <c r="AJG209" s="49"/>
      <c r="AJH209" s="49"/>
      <c r="AJI209" s="49"/>
      <c r="AJJ209" s="49"/>
      <c r="AJK209" s="49"/>
      <c r="AJL209" s="49"/>
      <c r="AJM209" s="49"/>
      <c r="AJN209" s="49"/>
      <c r="AJO209" s="49"/>
      <c r="AJP209" s="49"/>
      <c r="AJQ209" s="49"/>
      <c r="AJR209" s="49"/>
      <c r="AJS209" s="49"/>
      <c r="AJT209" s="49"/>
      <c r="AJU209" s="49"/>
      <c r="AJV209" s="49"/>
      <c r="AJW209" s="49"/>
      <c r="AJX209" s="49"/>
      <c r="AJY209" s="49"/>
      <c r="AJZ209" s="49"/>
      <c r="AKA209" s="49"/>
      <c r="AKB209" s="49"/>
      <c r="AKC209" s="49"/>
      <c r="AKD209" s="49"/>
      <c r="AKE209" s="49"/>
      <c r="AKF209" s="49"/>
      <c r="AKG209" s="49"/>
      <c r="AKH209" s="49"/>
      <c r="AKI209" s="49"/>
      <c r="AKJ209" s="49"/>
      <c r="AKK209" s="49"/>
      <c r="AKL209" s="49"/>
      <c r="AKM209" s="49"/>
      <c r="AKN209" s="49"/>
      <c r="AKO209" s="49"/>
      <c r="AKP209" s="49"/>
      <c r="AKQ209" s="49"/>
      <c r="AKR209" s="49"/>
      <c r="AKS209" s="49"/>
      <c r="AKT209" s="49"/>
      <c r="AKU209" s="49"/>
      <c r="AKV209" s="49"/>
      <c r="AKW209" s="49"/>
      <c r="AKX209" s="49"/>
      <c r="AKY209" s="49"/>
      <c r="AKZ209" s="49"/>
      <c r="ALA209" s="49"/>
      <c r="ALB209" s="49"/>
      <c r="ALC209" s="49"/>
      <c r="ALD209" s="49"/>
      <c r="ALE209" s="49"/>
      <c r="ALF209" s="49"/>
      <c r="ALG209" s="49"/>
      <c r="ALH209" s="49"/>
      <c r="ALI209" s="49"/>
      <c r="ALJ209" s="49"/>
      <c r="ALK209" s="49"/>
      <c r="ALL209" s="49"/>
      <c r="ALM209" s="49"/>
      <c r="ALN209" s="49"/>
      <c r="ALO209" s="49"/>
      <c r="ALP209" s="49"/>
      <c r="ALQ209" s="49"/>
      <c r="ALR209" s="49"/>
      <c r="ALS209" s="49"/>
      <c r="ALT209" s="49"/>
      <c r="ALU209" s="49"/>
      <c r="ALV209" s="49"/>
      <c r="ALW209" s="49"/>
      <c r="ALX209" s="49"/>
      <c r="ALY209" s="49"/>
      <c r="ALZ209" s="49"/>
      <c r="AMA209" s="49"/>
      <c r="AMB209" s="49"/>
      <c r="AMC209" s="49"/>
      <c r="AMD209" s="49"/>
      <c r="AME209" s="49"/>
      <c r="AMF209" s="49"/>
      <c r="AMG209" s="49"/>
      <c r="AMH209" s="49"/>
      <c r="AMI209" s="49"/>
      <c r="AMJ209" s="49"/>
      <c r="AMK209" s="49"/>
      <c r="AML209" s="49"/>
      <c r="AMM209" s="49"/>
    </row>
    <row r="210" spans="1:1027" s="51" customFormat="1" ht="15">
      <c r="A210" s="349"/>
      <c r="B210" s="414"/>
      <c r="C210" s="385" t="s">
        <v>282</v>
      </c>
      <c r="D210" s="152" t="s">
        <v>12</v>
      </c>
      <c r="E210" s="8" t="s">
        <v>13</v>
      </c>
      <c r="F210" s="38" t="s">
        <v>325</v>
      </c>
      <c r="G210" s="21" t="s">
        <v>335</v>
      </c>
      <c r="H210" s="257" t="s">
        <v>336</v>
      </c>
      <c r="I210" s="33" t="s">
        <v>216</v>
      </c>
      <c r="J210" s="34" t="s">
        <v>40</v>
      </c>
      <c r="K210" s="35" t="s">
        <v>73</v>
      </c>
      <c r="L210" s="34" t="s">
        <v>159</v>
      </c>
      <c r="M210" s="174"/>
      <c r="N210" s="223"/>
      <c r="O210" s="189"/>
      <c r="P210" s="75"/>
      <c r="Q210" s="75"/>
      <c r="R210" s="75"/>
      <c r="S210" s="75"/>
      <c r="T210" s="75"/>
      <c r="U210" s="75"/>
      <c r="V210" s="75"/>
      <c r="W210" s="77"/>
      <c r="X210" s="77"/>
      <c r="Y210" s="85"/>
      <c r="Z210" s="77"/>
      <c r="AA210" s="75"/>
      <c r="AB210" s="75"/>
      <c r="AC210" s="75"/>
      <c r="AD210" s="75"/>
      <c r="AE210" s="75"/>
      <c r="AF210" s="115">
        <v>1.3923737918431958</v>
      </c>
      <c r="AG210" s="115">
        <v>1.5121199537795815</v>
      </c>
      <c r="AH210" s="115">
        <v>1.3221810949486774</v>
      </c>
      <c r="AI210" s="115">
        <v>0.79165352562429192</v>
      </c>
      <c r="AJ210" s="75">
        <v>1.0399747399897661</v>
      </c>
      <c r="AK210" s="75">
        <v>0.9996443714763773</v>
      </c>
      <c r="AL210" s="75">
        <v>0.88125860210821971</v>
      </c>
      <c r="AM210" s="75">
        <v>0.99220013127874218</v>
      </c>
      <c r="AN210" s="75">
        <v>0.87340663446037059</v>
      </c>
      <c r="AO210" s="75">
        <v>1.1431182159737139</v>
      </c>
      <c r="AP210" s="75">
        <v>1.4352330703813112</v>
      </c>
      <c r="AQ210" s="202"/>
      <c r="AR210" s="75"/>
      <c r="AS210" s="75"/>
      <c r="AT210" s="75"/>
      <c r="AU210" s="75"/>
      <c r="AV210" s="75"/>
      <c r="AW210" s="75"/>
      <c r="AX210" s="75"/>
      <c r="AY210" s="75"/>
      <c r="AZ210" s="75"/>
      <c r="BA210" s="75"/>
      <c r="BB210" s="34"/>
      <c r="BC210" s="34"/>
      <c r="BD210" s="34"/>
      <c r="BE210" s="34"/>
      <c r="BF210" s="34"/>
      <c r="BG210" s="34"/>
      <c r="BH210" s="34"/>
      <c r="BI210" s="34"/>
      <c r="BJ210" s="34"/>
      <c r="BK210" s="34"/>
      <c r="BL210" s="34"/>
      <c r="BM210" s="34"/>
      <c r="BN210" s="34"/>
      <c r="BO210" s="34"/>
      <c r="BP210" s="34"/>
      <c r="BQ210" s="34"/>
      <c r="BR210" s="34"/>
      <c r="BS210" s="34"/>
      <c r="BT210" s="34"/>
      <c r="BU210" s="34"/>
      <c r="BV210" s="34"/>
      <c r="BW210" s="34"/>
      <c r="BX210" s="157"/>
      <c r="BY210" s="157"/>
      <c r="BZ210" s="157"/>
      <c r="CA210" s="157"/>
      <c r="CB210" s="157"/>
      <c r="CC210" s="157"/>
      <c r="CD210" s="157"/>
      <c r="CE210" s="121"/>
      <c r="CF210" s="121"/>
      <c r="CG210" s="121"/>
      <c r="CH210" s="121"/>
      <c r="CI210" s="121"/>
      <c r="CJ210" s="121"/>
      <c r="CK210" s="121"/>
      <c r="CL210" s="121"/>
      <c r="CM210" s="121"/>
      <c r="CN210" s="121"/>
      <c r="CO210" s="121"/>
      <c r="CP210" s="121"/>
      <c r="CQ210" s="121"/>
      <c r="CR210" s="121"/>
      <c r="CS210" s="121"/>
      <c r="CT210" s="121"/>
      <c r="CU210" s="121"/>
      <c r="CV210" s="121"/>
      <c r="CW210" s="121"/>
      <c r="CX210" s="121"/>
      <c r="CY210" s="121"/>
      <c r="CZ210" s="121"/>
      <c r="DA210" s="121"/>
      <c r="DB210" s="121"/>
      <c r="DC210" s="121"/>
      <c r="DD210" s="121"/>
      <c r="DE210" s="121"/>
      <c r="DF210" s="121"/>
      <c r="DG210" s="121"/>
      <c r="DH210" s="121"/>
      <c r="DI210" s="121"/>
      <c r="DJ210" s="121"/>
      <c r="DK210" s="121"/>
      <c r="DL210" s="121"/>
      <c r="DM210" s="121"/>
      <c r="DN210" s="121"/>
      <c r="DO210" s="121"/>
      <c r="DP210" s="121"/>
      <c r="DQ210" s="121"/>
      <c r="DR210" s="121"/>
      <c r="DS210" s="121"/>
      <c r="DT210" s="121"/>
      <c r="DU210" s="121"/>
      <c r="DV210" s="121"/>
      <c r="DW210" s="121"/>
      <c r="DX210" s="121"/>
      <c r="DY210" s="121"/>
      <c r="DZ210" s="121"/>
      <c r="EA210" s="121"/>
      <c r="EB210" s="121"/>
      <c r="EC210" s="121"/>
      <c r="ED210" s="121"/>
      <c r="EE210" s="121"/>
      <c r="EF210" s="121"/>
      <c r="EG210" s="121"/>
      <c r="EH210" s="121"/>
      <c r="EI210" s="121"/>
      <c r="EJ210" s="121"/>
      <c r="EK210" s="121"/>
      <c r="EL210" s="121"/>
      <c r="EM210" s="121"/>
      <c r="EN210" s="121"/>
      <c r="EO210" s="121"/>
      <c r="EP210" s="121"/>
      <c r="EQ210" s="121"/>
      <c r="ER210" s="121"/>
      <c r="ES210" s="121"/>
      <c r="ET210" s="121"/>
      <c r="EU210" s="121"/>
      <c r="EV210" s="121"/>
      <c r="EW210" s="121"/>
      <c r="EX210" s="121"/>
      <c r="EY210" s="121"/>
      <c r="EZ210" s="121"/>
      <c r="FA210" s="121"/>
      <c r="FB210" s="121"/>
      <c r="FC210" s="121"/>
      <c r="FD210" s="121"/>
      <c r="FE210" s="121"/>
      <c r="FF210" s="121"/>
      <c r="FG210" s="121"/>
      <c r="FH210" s="121"/>
      <c r="FI210" s="121"/>
      <c r="FJ210" s="121"/>
      <c r="FK210" s="121"/>
      <c r="FL210" s="121"/>
      <c r="FM210" s="121"/>
      <c r="FN210" s="121"/>
      <c r="FO210" s="121"/>
      <c r="FP210" s="121"/>
      <c r="FQ210" s="121"/>
      <c r="FR210" s="121"/>
      <c r="FS210" s="121"/>
      <c r="FT210" s="121"/>
      <c r="FU210" s="121"/>
      <c r="FV210" s="121"/>
      <c r="FW210" s="121"/>
      <c r="FX210" s="121"/>
      <c r="FY210" s="121"/>
      <c r="FZ210" s="121"/>
      <c r="GA210" s="121"/>
      <c r="GB210" s="121"/>
      <c r="GC210" s="121"/>
      <c r="GD210" s="121"/>
      <c r="GE210" s="121"/>
      <c r="GF210" s="121"/>
      <c r="GG210" s="121"/>
      <c r="GH210" s="121"/>
      <c r="GI210" s="121"/>
      <c r="GJ210" s="121"/>
      <c r="GK210" s="121"/>
      <c r="GL210" s="121"/>
      <c r="GM210" s="121"/>
      <c r="GN210" s="121"/>
      <c r="GO210" s="121"/>
      <c r="GP210" s="121"/>
      <c r="GQ210" s="121"/>
      <c r="GR210" s="121"/>
      <c r="GS210" s="121"/>
      <c r="GT210" s="121"/>
      <c r="GU210" s="121"/>
      <c r="GV210" s="121"/>
      <c r="GW210" s="121"/>
      <c r="GX210" s="121"/>
      <c r="GY210" s="121"/>
      <c r="GZ210" s="121"/>
      <c r="HA210" s="121"/>
      <c r="HB210" s="121"/>
      <c r="HC210" s="121"/>
      <c r="HD210" s="121"/>
      <c r="HE210" s="121"/>
      <c r="HF210" s="121"/>
      <c r="HG210" s="121"/>
      <c r="HH210" s="121"/>
      <c r="HI210" s="121"/>
      <c r="HJ210" s="121"/>
      <c r="HK210" s="121"/>
      <c r="HL210" s="121"/>
      <c r="HM210" s="121"/>
      <c r="HN210" s="121"/>
      <c r="HO210" s="121"/>
      <c r="HP210" s="121"/>
      <c r="HQ210" s="121"/>
      <c r="HR210" s="121"/>
      <c r="HS210" s="121"/>
      <c r="HT210" s="121"/>
      <c r="HU210" s="121"/>
      <c r="HV210" s="121"/>
      <c r="HW210" s="121"/>
      <c r="HX210" s="121"/>
      <c r="HY210" s="121"/>
      <c r="HZ210" s="121"/>
      <c r="IA210" s="121"/>
      <c r="IB210" s="121"/>
      <c r="IC210" s="121"/>
      <c r="ID210" s="121"/>
      <c r="IE210" s="121"/>
      <c r="IF210" s="121"/>
      <c r="IG210" s="121"/>
      <c r="IH210" s="121"/>
      <c r="II210" s="121"/>
      <c r="IJ210" s="121"/>
      <c r="IK210" s="121"/>
      <c r="IL210" s="121"/>
      <c r="IM210" s="121"/>
      <c r="IN210" s="121"/>
      <c r="IO210" s="121"/>
      <c r="IP210" s="121"/>
      <c r="IQ210" s="121"/>
      <c r="IR210" s="121"/>
      <c r="IS210" s="121"/>
      <c r="IT210" s="121"/>
      <c r="IU210" s="121"/>
      <c r="IV210" s="121"/>
      <c r="IW210" s="121"/>
      <c r="IX210" s="121"/>
      <c r="IY210" s="121"/>
      <c r="IZ210" s="121"/>
      <c r="JA210" s="121"/>
      <c r="JB210" s="121"/>
      <c r="JC210" s="121"/>
      <c r="JD210" s="121"/>
      <c r="JE210" s="121"/>
      <c r="JF210" s="121"/>
      <c r="JG210" s="121"/>
      <c r="JH210" s="121"/>
      <c r="JI210" s="121"/>
      <c r="JJ210" s="121"/>
      <c r="JK210" s="121"/>
      <c r="JL210" s="121"/>
      <c r="JM210" s="121"/>
      <c r="JN210" s="121"/>
      <c r="JO210" s="121"/>
      <c r="JP210" s="121"/>
      <c r="JQ210" s="121"/>
      <c r="JR210" s="121"/>
      <c r="JS210" s="121"/>
      <c r="JT210" s="121"/>
      <c r="JU210" s="121"/>
      <c r="JV210" s="121"/>
      <c r="JW210" s="121"/>
      <c r="JX210" s="121"/>
      <c r="JY210" s="121"/>
      <c r="JZ210" s="121"/>
      <c r="KA210" s="121"/>
      <c r="KB210" s="121"/>
      <c r="KC210" s="121"/>
      <c r="KD210" s="121"/>
      <c r="KE210" s="121"/>
      <c r="KF210" s="121"/>
      <c r="KG210" s="121"/>
      <c r="KH210" s="121"/>
      <c r="KI210" s="121"/>
      <c r="KJ210" s="121"/>
      <c r="KK210" s="121"/>
      <c r="KL210" s="121"/>
      <c r="KM210" s="121"/>
      <c r="KN210" s="121"/>
      <c r="KO210" s="121"/>
      <c r="KP210" s="121"/>
      <c r="KQ210" s="121"/>
      <c r="KR210" s="121"/>
      <c r="KS210" s="121"/>
      <c r="KT210" s="121"/>
      <c r="KU210" s="121"/>
      <c r="KV210" s="121"/>
      <c r="KW210" s="121"/>
      <c r="KX210" s="121"/>
      <c r="KY210" s="121"/>
      <c r="KZ210" s="121"/>
      <c r="LA210" s="121"/>
      <c r="LB210" s="121"/>
      <c r="LC210" s="121"/>
      <c r="LD210" s="121"/>
      <c r="LE210" s="121"/>
      <c r="LF210" s="121"/>
      <c r="LG210" s="121"/>
      <c r="LH210" s="121"/>
      <c r="LI210" s="121"/>
      <c r="LJ210" s="121"/>
      <c r="LK210" s="121"/>
      <c r="LL210" s="121"/>
      <c r="LM210" s="121"/>
      <c r="LN210" s="121"/>
      <c r="LO210" s="121"/>
      <c r="LP210" s="121"/>
      <c r="LQ210" s="121"/>
      <c r="LR210" s="121"/>
      <c r="LS210" s="121"/>
      <c r="LT210" s="121"/>
      <c r="LU210" s="121"/>
      <c r="LV210" s="36"/>
      <c r="LW210" s="36"/>
      <c r="LX210" s="36"/>
      <c r="LY210" s="36"/>
      <c r="LZ210" s="36"/>
      <c r="MA210" s="36"/>
      <c r="MB210" s="36"/>
      <c r="MC210" s="36"/>
      <c r="MD210" s="36"/>
      <c r="ME210" s="36"/>
      <c r="MF210" s="36"/>
      <c r="MG210" s="36"/>
      <c r="MH210" s="36"/>
      <c r="MI210" s="36"/>
      <c r="MJ210" s="36"/>
      <c r="MK210" s="36"/>
      <c r="ML210" s="36"/>
      <c r="MM210" s="36"/>
      <c r="MN210" s="36"/>
      <c r="MO210" s="36"/>
      <c r="MP210" s="36"/>
      <c r="MQ210" s="36"/>
      <c r="MR210" s="36"/>
      <c r="MS210" s="36"/>
      <c r="MT210" s="36"/>
      <c r="MU210" s="36"/>
      <c r="MV210" s="36"/>
      <c r="MW210" s="36"/>
      <c r="MX210" s="36"/>
      <c r="MY210" s="36"/>
      <c r="MZ210" s="36"/>
      <c r="NA210" s="36"/>
      <c r="NB210" s="36"/>
      <c r="NC210" s="36"/>
      <c r="ND210" s="36"/>
      <c r="NE210" s="36"/>
      <c r="NF210" s="36"/>
      <c r="NG210" s="36"/>
      <c r="NH210" s="36"/>
      <c r="NI210" s="36"/>
      <c r="NJ210" s="36"/>
      <c r="NK210" s="36"/>
      <c r="NL210" s="36"/>
      <c r="NM210" s="36"/>
      <c r="NN210" s="36"/>
      <c r="NO210" s="36"/>
      <c r="NP210" s="36"/>
      <c r="NQ210" s="36"/>
      <c r="NR210" s="36"/>
      <c r="NS210" s="36"/>
      <c r="NT210" s="36"/>
      <c r="NU210" s="36"/>
      <c r="NV210" s="36"/>
      <c r="NW210" s="36"/>
      <c r="NX210" s="36"/>
      <c r="NY210" s="36"/>
      <c r="NZ210" s="36"/>
      <c r="OA210" s="36"/>
      <c r="OB210" s="36"/>
      <c r="OC210" s="36"/>
      <c r="OD210" s="36"/>
      <c r="OE210" s="36"/>
      <c r="OF210" s="36"/>
      <c r="OG210" s="36"/>
      <c r="OH210" s="36"/>
      <c r="OI210" s="36"/>
      <c r="OJ210" s="36"/>
      <c r="OK210" s="36"/>
      <c r="OL210" s="36"/>
      <c r="OM210" s="36"/>
      <c r="ON210" s="36"/>
      <c r="OO210" s="36"/>
      <c r="OP210" s="36"/>
      <c r="OQ210" s="36"/>
      <c r="OR210" s="36"/>
      <c r="OS210" s="36"/>
      <c r="OT210" s="36"/>
      <c r="OU210" s="36"/>
      <c r="OV210" s="36"/>
      <c r="OW210" s="36"/>
      <c r="OX210" s="36"/>
      <c r="OY210" s="36"/>
      <c r="OZ210" s="36"/>
      <c r="PA210" s="36"/>
      <c r="PB210" s="36"/>
      <c r="PC210" s="36"/>
      <c r="PD210" s="36"/>
      <c r="PE210" s="36"/>
      <c r="PF210" s="36"/>
      <c r="PG210" s="36"/>
      <c r="PH210" s="36"/>
      <c r="PI210" s="36"/>
      <c r="PJ210" s="36"/>
      <c r="PK210" s="36"/>
      <c r="PL210" s="36"/>
      <c r="PM210" s="36"/>
      <c r="PN210" s="36"/>
      <c r="PO210" s="36"/>
      <c r="PP210" s="36"/>
      <c r="PQ210" s="36"/>
      <c r="PR210" s="36"/>
      <c r="PS210" s="36"/>
      <c r="PT210" s="36"/>
      <c r="PU210" s="36"/>
      <c r="PV210" s="36"/>
      <c r="PW210" s="36"/>
      <c r="PX210" s="36"/>
      <c r="PY210" s="36"/>
      <c r="PZ210" s="36"/>
      <c r="QA210" s="36"/>
      <c r="QB210" s="36"/>
      <c r="QC210" s="36"/>
      <c r="QD210" s="36"/>
      <c r="QE210" s="36"/>
      <c r="QF210" s="36"/>
      <c r="QG210" s="36"/>
      <c r="QH210" s="36"/>
      <c r="QI210" s="36"/>
      <c r="QJ210" s="36"/>
      <c r="QK210" s="36"/>
      <c r="QL210" s="36"/>
      <c r="QM210" s="36"/>
      <c r="QN210" s="36"/>
      <c r="QO210" s="36"/>
      <c r="QP210" s="36"/>
      <c r="QQ210" s="36"/>
      <c r="QR210" s="36"/>
      <c r="QS210" s="36"/>
      <c r="QT210" s="36"/>
      <c r="QU210" s="36"/>
      <c r="QV210" s="36"/>
      <c r="QW210" s="36"/>
      <c r="QX210" s="36"/>
      <c r="QY210" s="36"/>
      <c r="QZ210" s="36"/>
      <c r="RA210" s="36"/>
      <c r="RB210" s="36"/>
      <c r="RC210" s="36"/>
      <c r="RD210" s="36"/>
      <c r="RE210" s="36"/>
      <c r="RF210" s="36"/>
      <c r="RG210" s="36"/>
      <c r="RH210" s="36"/>
      <c r="RI210" s="36"/>
      <c r="RJ210" s="36"/>
      <c r="RK210" s="36"/>
      <c r="RL210" s="36"/>
      <c r="RM210" s="36"/>
      <c r="RN210" s="36"/>
      <c r="RO210" s="36"/>
      <c r="RP210" s="36"/>
      <c r="RQ210" s="36"/>
      <c r="RR210" s="36"/>
      <c r="RS210" s="36"/>
      <c r="RT210" s="36"/>
      <c r="RU210" s="36"/>
      <c r="RV210" s="36"/>
      <c r="RW210" s="36"/>
      <c r="RX210" s="36"/>
      <c r="RY210" s="36"/>
      <c r="RZ210" s="36"/>
      <c r="SA210" s="36"/>
      <c r="SB210" s="36"/>
      <c r="SC210" s="36"/>
      <c r="SD210" s="36"/>
      <c r="SE210" s="36"/>
      <c r="SF210" s="36"/>
      <c r="SG210" s="36"/>
      <c r="SH210" s="36"/>
      <c r="SI210" s="36"/>
      <c r="SJ210" s="36"/>
      <c r="SK210" s="36"/>
      <c r="SL210" s="36"/>
      <c r="SM210" s="36"/>
      <c r="SN210" s="36"/>
      <c r="SO210" s="36"/>
      <c r="SP210" s="36"/>
      <c r="SQ210" s="36"/>
      <c r="SR210" s="36"/>
      <c r="SS210" s="36"/>
      <c r="ST210" s="36"/>
      <c r="SU210" s="36"/>
      <c r="SV210" s="36"/>
      <c r="SW210" s="36"/>
      <c r="SX210" s="36"/>
      <c r="SY210" s="36"/>
      <c r="SZ210" s="36"/>
      <c r="TA210" s="36"/>
      <c r="TB210" s="36"/>
      <c r="TC210" s="36"/>
      <c r="TD210" s="36"/>
      <c r="TE210" s="36"/>
      <c r="TF210" s="36"/>
      <c r="TG210" s="36"/>
      <c r="TH210" s="36"/>
      <c r="TI210" s="36"/>
      <c r="TJ210" s="36"/>
      <c r="TK210" s="36"/>
      <c r="TL210" s="36"/>
      <c r="TM210" s="36"/>
      <c r="TN210" s="36"/>
      <c r="TO210" s="36"/>
      <c r="TP210" s="36"/>
      <c r="TQ210" s="36"/>
      <c r="TR210" s="36"/>
      <c r="TS210" s="36"/>
      <c r="TT210" s="36"/>
      <c r="TU210" s="36"/>
      <c r="TV210" s="36"/>
      <c r="TW210" s="36"/>
      <c r="TX210" s="36"/>
      <c r="TY210" s="36"/>
      <c r="TZ210" s="36"/>
      <c r="UA210" s="36"/>
      <c r="UB210" s="36"/>
      <c r="UC210" s="36"/>
      <c r="UD210" s="36"/>
      <c r="UE210" s="36"/>
      <c r="UF210" s="36"/>
      <c r="UG210" s="36"/>
      <c r="UH210" s="36"/>
      <c r="UI210" s="36"/>
      <c r="UJ210" s="36"/>
      <c r="UK210" s="36"/>
      <c r="UL210" s="36"/>
      <c r="UM210" s="36"/>
      <c r="UN210" s="36"/>
      <c r="UO210" s="36"/>
      <c r="UP210" s="36"/>
      <c r="UQ210" s="36"/>
      <c r="UR210" s="36"/>
      <c r="US210" s="36"/>
      <c r="UT210" s="36"/>
      <c r="UU210" s="36"/>
      <c r="UV210" s="36"/>
      <c r="UW210" s="36"/>
      <c r="UX210" s="36"/>
      <c r="UY210" s="36"/>
      <c r="UZ210" s="36"/>
      <c r="VA210" s="36"/>
      <c r="VB210" s="36"/>
      <c r="VC210" s="36"/>
      <c r="VD210" s="36"/>
      <c r="VE210" s="36"/>
      <c r="VF210" s="36"/>
      <c r="VG210" s="36"/>
      <c r="VH210" s="36"/>
      <c r="VI210" s="36"/>
      <c r="VJ210" s="36"/>
      <c r="VK210" s="36"/>
      <c r="VL210" s="36"/>
      <c r="VM210" s="36"/>
      <c r="VN210" s="36"/>
      <c r="VO210" s="36"/>
      <c r="VP210" s="36"/>
      <c r="VQ210" s="36"/>
      <c r="VR210" s="36"/>
      <c r="VS210" s="36"/>
      <c r="VT210" s="36"/>
      <c r="VU210" s="36"/>
      <c r="VV210" s="36"/>
      <c r="VW210" s="36"/>
      <c r="VX210" s="36"/>
      <c r="VY210" s="36"/>
      <c r="VZ210" s="36"/>
      <c r="WA210" s="36"/>
      <c r="WB210" s="36"/>
      <c r="WC210" s="36"/>
      <c r="WD210" s="36"/>
      <c r="WE210" s="36"/>
      <c r="WF210" s="36"/>
      <c r="WG210" s="36"/>
      <c r="WH210" s="36"/>
      <c r="WI210" s="36"/>
      <c r="WJ210" s="36"/>
      <c r="WK210" s="36"/>
      <c r="WL210" s="36"/>
      <c r="WM210" s="36"/>
      <c r="WN210" s="36"/>
      <c r="WO210" s="36"/>
      <c r="WP210" s="36"/>
      <c r="WQ210" s="36"/>
      <c r="WR210" s="36"/>
      <c r="WS210" s="36"/>
      <c r="WT210" s="36"/>
      <c r="WU210" s="36"/>
      <c r="WV210" s="36"/>
      <c r="WW210" s="36"/>
      <c r="WX210" s="36"/>
      <c r="WY210" s="36"/>
      <c r="WZ210" s="36"/>
      <c r="XA210" s="36"/>
      <c r="XB210" s="36"/>
      <c r="XC210" s="36"/>
      <c r="XD210" s="36"/>
      <c r="XE210" s="36"/>
      <c r="XF210" s="36"/>
      <c r="XG210" s="36"/>
      <c r="XH210" s="36"/>
      <c r="XI210" s="36"/>
      <c r="XJ210" s="36"/>
      <c r="XK210" s="36"/>
      <c r="XL210" s="36"/>
      <c r="XM210" s="36"/>
      <c r="XN210" s="36"/>
      <c r="XO210" s="36"/>
      <c r="XP210" s="36"/>
      <c r="XQ210" s="36"/>
      <c r="XR210" s="36"/>
      <c r="XS210" s="36"/>
      <c r="XT210" s="36"/>
      <c r="XU210" s="36"/>
      <c r="XV210" s="36"/>
      <c r="XW210" s="36"/>
      <c r="XX210" s="36"/>
      <c r="XY210" s="36"/>
      <c r="XZ210" s="36"/>
      <c r="YA210" s="36"/>
      <c r="YB210" s="36"/>
      <c r="YC210" s="36"/>
      <c r="YD210" s="36"/>
      <c r="YE210" s="36"/>
      <c r="YF210" s="36"/>
      <c r="YG210" s="36"/>
      <c r="YH210" s="36"/>
      <c r="YI210" s="36"/>
      <c r="YJ210" s="36"/>
      <c r="YK210" s="36"/>
      <c r="YL210" s="36"/>
      <c r="YM210" s="36"/>
      <c r="YN210" s="36"/>
      <c r="YO210" s="36"/>
      <c r="YP210" s="36"/>
      <c r="YQ210" s="36"/>
      <c r="YR210" s="36"/>
      <c r="YS210" s="36"/>
      <c r="YT210" s="36"/>
      <c r="YU210" s="36"/>
      <c r="YV210" s="36"/>
      <c r="YW210" s="36"/>
      <c r="YX210" s="36"/>
      <c r="YY210" s="36"/>
      <c r="YZ210" s="36"/>
      <c r="ZA210" s="36"/>
      <c r="ZB210" s="36"/>
      <c r="ZC210" s="36"/>
      <c r="ZD210" s="36"/>
      <c r="ZE210" s="36"/>
      <c r="ZF210" s="36"/>
      <c r="ZG210" s="36"/>
      <c r="ZH210" s="36"/>
      <c r="ZI210" s="36"/>
      <c r="ZJ210" s="36"/>
      <c r="ZK210" s="36"/>
      <c r="ZL210" s="36"/>
      <c r="ZM210" s="36"/>
      <c r="ZN210" s="36"/>
      <c r="ZO210" s="36"/>
      <c r="ZP210" s="36"/>
      <c r="ZQ210" s="36"/>
      <c r="ZR210" s="36"/>
      <c r="ZS210" s="36"/>
      <c r="ZT210" s="36"/>
      <c r="ZU210" s="36"/>
      <c r="ZV210" s="36"/>
      <c r="ZW210" s="36"/>
      <c r="ZX210" s="36"/>
      <c r="ZY210" s="36"/>
      <c r="ZZ210" s="36"/>
      <c r="AAA210" s="36"/>
      <c r="AAB210" s="36"/>
      <c r="AAC210" s="36"/>
      <c r="AAD210" s="36"/>
      <c r="AAE210" s="36"/>
      <c r="AAF210" s="36"/>
      <c r="AAG210" s="36"/>
      <c r="AAH210" s="36"/>
      <c r="AAI210" s="36"/>
      <c r="AAJ210" s="36"/>
      <c r="AAK210" s="36"/>
      <c r="AAL210" s="36"/>
      <c r="AAM210" s="36"/>
      <c r="AAN210" s="36"/>
      <c r="AAO210" s="36"/>
      <c r="AAP210" s="36"/>
      <c r="AAQ210" s="36"/>
      <c r="AAR210" s="36"/>
      <c r="AAS210" s="36"/>
      <c r="AAT210" s="36"/>
      <c r="AAU210" s="36"/>
      <c r="AAV210" s="36"/>
      <c r="AAW210" s="36"/>
      <c r="AAX210" s="36"/>
      <c r="AAY210" s="36"/>
      <c r="AAZ210" s="36"/>
      <c r="ABA210" s="36"/>
      <c r="ABB210" s="36"/>
      <c r="ABC210" s="36"/>
      <c r="ABD210" s="36"/>
      <c r="ABE210" s="36"/>
      <c r="ABF210" s="36"/>
      <c r="ABG210" s="36"/>
      <c r="ABH210" s="36"/>
      <c r="ABI210" s="36"/>
      <c r="ABJ210" s="36"/>
      <c r="ABK210" s="36"/>
      <c r="ABL210" s="36"/>
      <c r="ABM210" s="36"/>
      <c r="ABN210" s="36"/>
      <c r="ABO210" s="36"/>
      <c r="ABP210" s="36"/>
      <c r="ABQ210" s="36"/>
      <c r="ABR210" s="36"/>
      <c r="ABS210" s="36"/>
      <c r="ABT210" s="36"/>
      <c r="ABU210" s="36"/>
      <c r="ABV210" s="36"/>
      <c r="ABW210" s="36"/>
      <c r="ABX210" s="36"/>
      <c r="ABY210" s="36"/>
      <c r="ABZ210" s="36"/>
      <c r="ACA210" s="36"/>
      <c r="ACB210" s="36"/>
      <c r="ACC210" s="36"/>
      <c r="ACD210" s="36"/>
      <c r="ACE210" s="36"/>
      <c r="ACF210" s="36"/>
      <c r="ACG210" s="36"/>
      <c r="ACH210" s="36"/>
      <c r="ACI210" s="36"/>
      <c r="ACJ210" s="36"/>
      <c r="ACK210" s="36"/>
      <c r="ACL210" s="36"/>
      <c r="ACM210" s="36"/>
      <c r="ACN210" s="36"/>
      <c r="ACO210" s="36"/>
      <c r="ACP210" s="36"/>
      <c r="ACQ210" s="36"/>
      <c r="ACR210" s="36"/>
      <c r="ACS210" s="36"/>
      <c r="ACT210" s="36"/>
      <c r="ACU210" s="36"/>
      <c r="ACV210" s="36"/>
      <c r="ACW210" s="36"/>
      <c r="ACX210" s="36"/>
      <c r="ACY210" s="36"/>
      <c r="ACZ210" s="36"/>
      <c r="ADA210" s="36"/>
      <c r="ADB210" s="36"/>
      <c r="ADC210" s="36"/>
      <c r="ADD210" s="36"/>
      <c r="ADE210" s="36"/>
      <c r="ADF210" s="36"/>
      <c r="ADG210" s="36"/>
      <c r="ADH210" s="36"/>
      <c r="ADI210" s="36"/>
      <c r="ADJ210" s="36"/>
      <c r="ADK210" s="36"/>
      <c r="ADL210" s="36"/>
      <c r="ADM210" s="36"/>
      <c r="ADN210" s="36"/>
      <c r="ADO210" s="36"/>
      <c r="ADP210" s="36"/>
      <c r="ADQ210" s="36"/>
      <c r="ADR210" s="36"/>
      <c r="ADS210" s="36"/>
      <c r="ADT210" s="36"/>
      <c r="ADU210" s="36"/>
      <c r="ADV210" s="36"/>
      <c r="ADW210" s="36"/>
      <c r="ADX210" s="36"/>
      <c r="ADY210" s="36"/>
      <c r="ADZ210" s="36"/>
      <c r="AEA210" s="36"/>
      <c r="AEB210" s="36"/>
      <c r="AEC210" s="36"/>
      <c r="AED210" s="36"/>
      <c r="AEE210" s="36"/>
      <c r="AEF210" s="36"/>
      <c r="AEG210" s="36"/>
      <c r="AEH210" s="36"/>
      <c r="AEI210" s="36"/>
      <c r="AEJ210" s="36"/>
      <c r="AEK210" s="36"/>
      <c r="AEL210" s="36"/>
      <c r="AEM210" s="36"/>
      <c r="AEN210" s="36"/>
      <c r="AEO210" s="36"/>
      <c r="AEP210" s="36"/>
      <c r="AEQ210" s="36"/>
      <c r="AER210" s="36"/>
      <c r="AES210" s="36"/>
      <c r="AET210" s="36"/>
      <c r="AEU210" s="36"/>
      <c r="AEV210" s="36"/>
      <c r="AEW210" s="36"/>
      <c r="AEX210" s="36"/>
      <c r="AEY210" s="36"/>
      <c r="AEZ210" s="36"/>
      <c r="AFA210" s="36"/>
      <c r="AFB210" s="36"/>
      <c r="AFC210" s="36"/>
      <c r="AFD210" s="36"/>
      <c r="AFE210" s="36"/>
      <c r="AFF210" s="36"/>
      <c r="AFG210" s="36"/>
      <c r="AFH210" s="36"/>
      <c r="AFI210" s="36"/>
      <c r="AFJ210" s="36"/>
      <c r="AFK210" s="36"/>
      <c r="AFL210" s="36"/>
      <c r="AFM210" s="36"/>
      <c r="AFN210" s="36"/>
      <c r="AFO210" s="36"/>
      <c r="AFP210" s="36"/>
      <c r="AFQ210" s="36"/>
      <c r="AFR210" s="36"/>
      <c r="AFS210" s="36"/>
      <c r="AFT210" s="36"/>
      <c r="AFU210" s="36"/>
      <c r="AFV210" s="36"/>
      <c r="AFW210" s="36"/>
      <c r="AFX210" s="36"/>
      <c r="AFY210" s="36"/>
      <c r="AFZ210" s="36"/>
      <c r="AGA210" s="36"/>
      <c r="AGB210" s="36"/>
      <c r="AGC210" s="36"/>
      <c r="AGD210" s="36"/>
      <c r="AGE210" s="36"/>
      <c r="AGF210" s="36"/>
      <c r="AGG210" s="36"/>
      <c r="AGH210" s="36"/>
      <c r="AGI210" s="36"/>
      <c r="AGJ210" s="36"/>
      <c r="AGK210" s="36"/>
      <c r="AGL210" s="36"/>
      <c r="AGM210" s="36"/>
      <c r="AGN210" s="36"/>
      <c r="AGO210" s="36"/>
      <c r="AGP210" s="36"/>
      <c r="AGQ210" s="36"/>
      <c r="AGR210" s="36"/>
      <c r="AGS210" s="36"/>
      <c r="AGT210" s="36"/>
      <c r="AGU210" s="36"/>
      <c r="AGV210" s="36"/>
      <c r="AGW210" s="36"/>
      <c r="AGX210" s="36"/>
      <c r="AGY210" s="36"/>
      <c r="AGZ210" s="36"/>
      <c r="AHA210" s="36"/>
      <c r="AHB210" s="36"/>
      <c r="AHC210" s="36"/>
      <c r="AHD210" s="36"/>
      <c r="AHE210" s="36"/>
      <c r="AHF210" s="36"/>
      <c r="AHG210" s="36"/>
      <c r="AHH210" s="36"/>
      <c r="AHI210" s="36"/>
      <c r="AHJ210" s="36"/>
      <c r="AHK210" s="36"/>
      <c r="AHL210" s="36"/>
      <c r="AHM210" s="36"/>
      <c r="AHN210" s="36"/>
      <c r="AHO210" s="36"/>
      <c r="AHP210" s="36"/>
      <c r="AHQ210" s="36"/>
      <c r="AHR210" s="36"/>
      <c r="AHS210" s="36"/>
      <c r="AHT210" s="36"/>
      <c r="AHU210" s="36"/>
      <c r="AHV210" s="36"/>
      <c r="AHW210" s="36"/>
      <c r="AHX210" s="36"/>
      <c r="AHY210" s="36"/>
      <c r="AHZ210" s="36"/>
      <c r="AIA210" s="36"/>
      <c r="AIB210" s="36"/>
      <c r="AIC210" s="36"/>
      <c r="AID210" s="36"/>
      <c r="AIE210" s="36"/>
      <c r="AIF210" s="36"/>
      <c r="AIG210" s="36"/>
      <c r="AIH210" s="36"/>
      <c r="AII210" s="36"/>
      <c r="AIJ210" s="36"/>
      <c r="AIK210" s="36"/>
      <c r="AIL210" s="36"/>
      <c r="AIM210" s="36"/>
      <c r="AIN210" s="36"/>
      <c r="AIO210" s="36"/>
      <c r="AIP210" s="36"/>
      <c r="AIQ210" s="36"/>
      <c r="AIR210" s="36"/>
      <c r="AIS210" s="36"/>
      <c r="AIT210" s="36"/>
      <c r="AIU210" s="36"/>
      <c r="AIV210" s="36"/>
      <c r="AIW210" s="36"/>
      <c r="AIX210" s="36"/>
      <c r="AIY210" s="36"/>
      <c r="AIZ210" s="36"/>
      <c r="AJA210" s="36"/>
      <c r="AJB210" s="36"/>
      <c r="AJC210" s="36"/>
      <c r="AJD210" s="36"/>
      <c r="AJE210" s="36"/>
      <c r="AJF210" s="36"/>
      <c r="AJG210" s="36"/>
      <c r="AJH210" s="36"/>
      <c r="AJI210" s="36"/>
      <c r="AJJ210" s="36"/>
      <c r="AJK210" s="36"/>
      <c r="AJL210" s="36"/>
      <c r="AJM210" s="36"/>
      <c r="AJN210" s="36"/>
      <c r="AJO210" s="36"/>
      <c r="AJP210" s="36"/>
      <c r="AJQ210" s="36"/>
      <c r="AJR210" s="36"/>
      <c r="AJS210" s="36"/>
      <c r="AJT210" s="36"/>
      <c r="AJU210" s="36"/>
      <c r="AJV210" s="36"/>
      <c r="AJW210" s="36"/>
      <c r="AJX210" s="36"/>
      <c r="AJY210" s="36"/>
      <c r="AJZ210" s="36"/>
      <c r="AKA210" s="36"/>
      <c r="AKB210" s="36"/>
      <c r="AKC210" s="36"/>
      <c r="AKD210" s="36"/>
      <c r="AKE210" s="36"/>
      <c r="AKF210" s="36"/>
      <c r="AKG210" s="36"/>
      <c r="AKH210" s="36"/>
      <c r="AKI210" s="36"/>
      <c r="AKJ210" s="36"/>
      <c r="AKK210" s="36"/>
      <c r="AKL210" s="36"/>
      <c r="AKM210" s="36"/>
      <c r="AKN210" s="36"/>
      <c r="AKO210" s="36"/>
      <c r="AKP210" s="36"/>
      <c r="AKQ210" s="36"/>
      <c r="AKR210" s="36"/>
      <c r="AKS210" s="36"/>
      <c r="AKT210" s="36"/>
      <c r="AKU210" s="36"/>
      <c r="AKV210" s="36"/>
      <c r="AKW210" s="36"/>
      <c r="AKX210" s="36"/>
      <c r="AKY210" s="36"/>
      <c r="AKZ210" s="36"/>
      <c r="ALA210" s="36"/>
      <c r="ALB210" s="36"/>
      <c r="ALC210" s="36"/>
      <c r="ALD210" s="36"/>
      <c r="ALE210" s="36"/>
      <c r="ALF210" s="36"/>
      <c r="ALG210" s="36"/>
      <c r="ALH210" s="36"/>
      <c r="ALI210" s="36"/>
      <c r="ALJ210" s="36"/>
      <c r="ALK210" s="36"/>
      <c r="ALL210" s="36"/>
      <c r="ALM210" s="36"/>
      <c r="ALN210" s="36"/>
      <c r="ALO210" s="36"/>
      <c r="ALP210" s="36"/>
      <c r="ALQ210" s="36"/>
      <c r="ALR210" s="36"/>
      <c r="ALS210" s="36"/>
      <c r="ALT210" s="36"/>
      <c r="ALU210" s="36"/>
      <c r="ALV210" s="36"/>
      <c r="ALW210" s="36"/>
      <c r="ALX210" s="36"/>
      <c r="ALY210" s="36"/>
      <c r="ALZ210" s="36"/>
      <c r="AMA210" s="36"/>
      <c r="AMB210" s="36"/>
      <c r="AMC210" s="36"/>
      <c r="AMD210" s="36"/>
      <c r="AME210" s="36"/>
      <c r="AMF210" s="36"/>
      <c r="AMG210" s="36"/>
      <c r="AMH210" s="36"/>
      <c r="AMI210" s="36"/>
      <c r="AMJ210" s="36"/>
      <c r="AMK210" s="36"/>
      <c r="AML210" s="36"/>
      <c r="AMM210" s="36"/>
    </row>
    <row r="211" spans="1:1027" s="51" customFormat="1" ht="12.75" hidden="1" customHeight="1">
      <c r="A211" s="349"/>
      <c r="B211" s="414"/>
      <c r="C211" s="386"/>
      <c r="D211" s="152" t="s">
        <v>15</v>
      </c>
      <c r="E211" s="8" t="s">
        <v>13</v>
      </c>
      <c r="F211" s="38" t="s">
        <v>82</v>
      </c>
      <c r="G211" s="38"/>
      <c r="H211" s="256"/>
      <c r="I211" s="33" t="s">
        <v>216</v>
      </c>
      <c r="J211" s="34" t="s">
        <v>40</v>
      </c>
      <c r="K211" s="35" t="s">
        <v>73</v>
      </c>
      <c r="L211" s="34" t="s">
        <v>159</v>
      </c>
      <c r="M211" s="174"/>
      <c r="N211" s="223"/>
      <c r="O211" s="195"/>
      <c r="P211" s="86"/>
      <c r="Q211" s="86"/>
      <c r="R211" s="86"/>
      <c r="S211" s="86"/>
      <c r="T211" s="86"/>
      <c r="U211" s="86"/>
      <c r="V211" s="86"/>
      <c r="W211" s="86"/>
      <c r="X211" s="86"/>
      <c r="Y211" s="86"/>
      <c r="Z211" s="86"/>
      <c r="AA211" s="86"/>
      <c r="AB211" s="86"/>
      <c r="AC211" s="86"/>
      <c r="AD211" s="86"/>
      <c r="AE211" s="86"/>
      <c r="AF211" s="86"/>
      <c r="AG211" s="86"/>
      <c r="AH211" s="86"/>
      <c r="AI211" s="86"/>
      <c r="AJ211" s="86"/>
      <c r="AK211" s="86"/>
      <c r="AL211" s="86"/>
      <c r="AM211" s="86"/>
      <c r="AN211" s="86"/>
      <c r="AO211" s="86"/>
      <c r="AP211" s="86"/>
      <c r="AQ211" s="75"/>
      <c r="AR211" s="75"/>
      <c r="AS211" s="75"/>
      <c r="AT211" s="75"/>
      <c r="AU211" s="75"/>
      <c r="AV211" s="75"/>
      <c r="AW211" s="75"/>
      <c r="AX211" s="75"/>
      <c r="AY211" s="75"/>
      <c r="AZ211" s="75"/>
      <c r="BA211" s="75"/>
      <c r="BB211" s="34"/>
      <c r="BC211" s="34"/>
      <c r="BD211" s="34"/>
      <c r="BE211" s="34"/>
      <c r="BF211" s="34"/>
      <c r="BG211" s="34"/>
      <c r="BH211" s="34"/>
      <c r="BI211" s="34"/>
      <c r="BJ211" s="34"/>
      <c r="BK211" s="34"/>
      <c r="BL211" s="34"/>
      <c r="BM211" s="34"/>
      <c r="BN211" s="34"/>
      <c r="BO211" s="34"/>
      <c r="BP211" s="34"/>
      <c r="BQ211" s="34"/>
      <c r="BR211" s="34"/>
      <c r="BS211" s="34"/>
      <c r="BT211" s="34"/>
      <c r="BU211" s="34"/>
      <c r="BV211" s="34"/>
      <c r="BW211" s="34"/>
      <c r="BX211" s="157"/>
      <c r="BY211" s="157"/>
      <c r="BZ211" s="157"/>
      <c r="CA211" s="157"/>
      <c r="CB211" s="157"/>
      <c r="CC211" s="157"/>
      <c r="CD211" s="157"/>
      <c r="CE211" s="121"/>
      <c r="CF211" s="121"/>
      <c r="CG211" s="121"/>
      <c r="CH211" s="121"/>
      <c r="CI211" s="121"/>
      <c r="CJ211" s="121"/>
      <c r="CK211" s="121"/>
      <c r="CL211" s="121"/>
      <c r="CM211" s="121"/>
      <c r="CN211" s="121"/>
      <c r="CO211" s="121"/>
      <c r="CP211" s="121"/>
      <c r="CQ211" s="121"/>
      <c r="CR211" s="121"/>
      <c r="CS211" s="121"/>
      <c r="CT211" s="121"/>
      <c r="CU211" s="121"/>
      <c r="CV211" s="121"/>
      <c r="CW211" s="121"/>
      <c r="CX211" s="121"/>
      <c r="CY211" s="121"/>
      <c r="CZ211" s="121"/>
      <c r="DA211" s="121"/>
      <c r="DB211" s="121"/>
      <c r="DC211" s="121"/>
      <c r="DD211" s="121"/>
      <c r="DE211" s="121"/>
      <c r="DF211" s="121"/>
      <c r="DG211" s="121"/>
      <c r="DH211" s="121"/>
      <c r="DI211" s="121"/>
      <c r="DJ211" s="121"/>
      <c r="DK211" s="121"/>
      <c r="DL211" s="121"/>
      <c r="DM211" s="121"/>
      <c r="DN211" s="121"/>
      <c r="DO211" s="121"/>
      <c r="DP211" s="121"/>
      <c r="DQ211" s="121"/>
      <c r="DR211" s="121"/>
      <c r="DS211" s="121"/>
      <c r="DT211" s="121"/>
      <c r="DU211" s="121"/>
      <c r="DV211" s="121"/>
      <c r="DW211" s="121"/>
      <c r="DX211" s="121"/>
      <c r="DY211" s="121"/>
      <c r="DZ211" s="121"/>
      <c r="EA211" s="121"/>
      <c r="EB211" s="121"/>
      <c r="EC211" s="121"/>
      <c r="ED211" s="121"/>
      <c r="EE211" s="121"/>
      <c r="EF211" s="121"/>
      <c r="EG211" s="121"/>
      <c r="EH211" s="121"/>
      <c r="EI211" s="121"/>
      <c r="EJ211" s="121"/>
      <c r="EK211" s="121"/>
      <c r="EL211" s="121"/>
      <c r="EM211" s="121"/>
      <c r="EN211" s="121"/>
      <c r="EO211" s="121"/>
      <c r="EP211" s="121"/>
      <c r="EQ211" s="121"/>
      <c r="ER211" s="121"/>
      <c r="ES211" s="121"/>
      <c r="ET211" s="121"/>
      <c r="EU211" s="121"/>
      <c r="EV211" s="121"/>
      <c r="EW211" s="121"/>
      <c r="EX211" s="121"/>
      <c r="EY211" s="121"/>
      <c r="EZ211" s="121"/>
      <c r="FA211" s="121"/>
      <c r="FB211" s="121"/>
      <c r="FC211" s="121"/>
      <c r="FD211" s="121"/>
      <c r="FE211" s="121"/>
      <c r="FF211" s="121"/>
      <c r="FG211" s="121"/>
      <c r="FH211" s="121"/>
      <c r="FI211" s="121"/>
      <c r="FJ211" s="121"/>
      <c r="FK211" s="121"/>
      <c r="FL211" s="121"/>
      <c r="FM211" s="121"/>
      <c r="FN211" s="121"/>
      <c r="FO211" s="121"/>
      <c r="FP211" s="121"/>
      <c r="FQ211" s="121"/>
      <c r="FR211" s="121"/>
      <c r="FS211" s="121"/>
      <c r="FT211" s="121"/>
      <c r="FU211" s="121"/>
      <c r="FV211" s="121"/>
      <c r="FW211" s="121"/>
      <c r="FX211" s="121"/>
      <c r="FY211" s="121"/>
      <c r="FZ211" s="121"/>
      <c r="GA211" s="121"/>
      <c r="GB211" s="121"/>
      <c r="GC211" s="121"/>
      <c r="GD211" s="121"/>
      <c r="GE211" s="121"/>
      <c r="GF211" s="121"/>
      <c r="GG211" s="121"/>
      <c r="GH211" s="121"/>
      <c r="GI211" s="121"/>
      <c r="GJ211" s="121"/>
      <c r="GK211" s="121"/>
      <c r="GL211" s="121"/>
      <c r="GM211" s="121"/>
      <c r="GN211" s="121"/>
      <c r="GO211" s="121"/>
      <c r="GP211" s="121"/>
      <c r="GQ211" s="121"/>
      <c r="GR211" s="121"/>
      <c r="GS211" s="121"/>
      <c r="GT211" s="121"/>
      <c r="GU211" s="121"/>
      <c r="GV211" s="121"/>
      <c r="GW211" s="121"/>
      <c r="GX211" s="121"/>
      <c r="GY211" s="121"/>
      <c r="GZ211" s="121"/>
      <c r="HA211" s="121"/>
      <c r="HB211" s="121"/>
      <c r="HC211" s="121"/>
      <c r="HD211" s="121"/>
      <c r="HE211" s="121"/>
      <c r="HF211" s="121"/>
      <c r="HG211" s="121"/>
      <c r="HH211" s="121"/>
      <c r="HI211" s="121"/>
      <c r="HJ211" s="121"/>
      <c r="HK211" s="121"/>
      <c r="HL211" s="121"/>
      <c r="HM211" s="121"/>
      <c r="HN211" s="121"/>
      <c r="HO211" s="121"/>
      <c r="HP211" s="121"/>
      <c r="HQ211" s="121"/>
      <c r="HR211" s="121"/>
      <c r="HS211" s="121"/>
      <c r="HT211" s="121"/>
      <c r="HU211" s="121"/>
      <c r="HV211" s="121"/>
      <c r="HW211" s="121"/>
      <c r="HX211" s="121"/>
      <c r="HY211" s="121"/>
      <c r="HZ211" s="121"/>
      <c r="IA211" s="121"/>
      <c r="IB211" s="121"/>
      <c r="IC211" s="121"/>
      <c r="ID211" s="121"/>
      <c r="IE211" s="121"/>
      <c r="IF211" s="121"/>
      <c r="IG211" s="121"/>
      <c r="IH211" s="121"/>
      <c r="II211" s="121"/>
      <c r="IJ211" s="121"/>
      <c r="IK211" s="121"/>
      <c r="IL211" s="121"/>
      <c r="IM211" s="121"/>
      <c r="IN211" s="121"/>
      <c r="IO211" s="121"/>
      <c r="IP211" s="121"/>
      <c r="IQ211" s="121"/>
      <c r="IR211" s="121"/>
      <c r="IS211" s="121"/>
      <c r="IT211" s="121"/>
      <c r="IU211" s="121"/>
      <c r="IV211" s="121"/>
      <c r="IW211" s="121"/>
      <c r="IX211" s="121"/>
      <c r="IY211" s="121"/>
      <c r="IZ211" s="121"/>
      <c r="JA211" s="121"/>
      <c r="JB211" s="121"/>
      <c r="JC211" s="121"/>
      <c r="JD211" s="121"/>
      <c r="JE211" s="121"/>
      <c r="JF211" s="121"/>
      <c r="JG211" s="121"/>
      <c r="JH211" s="121"/>
      <c r="JI211" s="121"/>
      <c r="JJ211" s="121"/>
      <c r="JK211" s="121"/>
      <c r="JL211" s="121"/>
      <c r="JM211" s="121"/>
      <c r="JN211" s="121"/>
      <c r="JO211" s="121"/>
      <c r="JP211" s="121"/>
      <c r="JQ211" s="121"/>
      <c r="JR211" s="121"/>
      <c r="JS211" s="121"/>
      <c r="JT211" s="121"/>
      <c r="JU211" s="121"/>
      <c r="JV211" s="121"/>
      <c r="JW211" s="121"/>
      <c r="JX211" s="121"/>
      <c r="JY211" s="121"/>
      <c r="JZ211" s="121"/>
      <c r="KA211" s="121"/>
      <c r="KB211" s="121"/>
      <c r="KC211" s="121"/>
      <c r="KD211" s="121"/>
      <c r="KE211" s="121"/>
      <c r="KF211" s="121"/>
      <c r="KG211" s="121"/>
      <c r="KH211" s="121"/>
      <c r="KI211" s="121"/>
      <c r="KJ211" s="121"/>
      <c r="KK211" s="121"/>
      <c r="KL211" s="121"/>
      <c r="KM211" s="121"/>
      <c r="KN211" s="121"/>
      <c r="KO211" s="121"/>
      <c r="KP211" s="121"/>
      <c r="KQ211" s="121"/>
      <c r="KR211" s="121"/>
      <c r="KS211" s="121"/>
      <c r="KT211" s="121"/>
      <c r="KU211" s="121"/>
      <c r="KV211" s="121"/>
      <c r="KW211" s="121"/>
      <c r="KX211" s="121"/>
      <c r="KY211" s="121"/>
      <c r="KZ211" s="121"/>
      <c r="LA211" s="121"/>
      <c r="LB211" s="121"/>
      <c r="LC211" s="121"/>
      <c r="LD211" s="121"/>
      <c r="LE211" s="121"/>
      <c r="LF211" s="121"/>
      <c r="LG211" s="121"/>
      <c r="LH211" s="121"/>
      <c r="LI211" s="121"/>
      <c r="LJ211" s="121"/>
      <c r="LK211" s="121"/>
      <c r="LL211" s="121"/>
      <c r="LM211" s="121"/>
      <c r="LN211" s="121"/>
      <c r="LO211" s="121"/>
      <c r="LP211" s="121"/>
      <c r="LQ211" s="121"/>
      <c r="LR211" s="121"/>
      <c r="LS211" s="121"/>
      <c r="LT211" s="121"/>
      <c r="LU211" s="121"/>
      <c r="LV211" s="36"/>
      <c r="LW211" s="36"/>
      <c r="LX211" s="36"/>
      <c r="LY211" s="36"/>
      <c r="LZ211" s="36"/>
      <c r="MA211" s="36"/>
      <c r="MB211" s="36"/>
      <c r="MC211" s="36"/>
      <c r="MD211" s="36"/>
      <c r="ME211" s="36"/>
      <c r="MF211" s="36"/>
      <c r="MG211" s="36"/>
      <c r="MH211" s="36"/>
      <c r="MI211" s="36"/>
      <c r="MJ211" s="36"/>
      <c r="MK211" s="36"/>
      <c r="ML211" s="36"/>
      <c r="MM211" s="36"/>
      <c r="MN211" s="36"/>
      <c r="MO211" s="36"/>
      <c r="MP211" s="36"/>
      <c r="MQ211" s="36"/>
      <c r="MR211" s="36"/>
      <c r="MS211" s="36"/>
      <c r="MT211" s="36"/>
      <c r="MU211" s="36"/>
      <c r="MV211" s="36"/>
      <c r="MW211" s="36"/>
      <c r="MX211" s="36"/>
      <c r="MY211" s="36"/>
      <c r="MZ211" s="36"/>
      <c r="NA211" s="36"/>
      <c r="NB211" s="36"/>
      <c r="NC211" s="36"/>
      <c r="ND211" s="36"/>
      <c r="NE211" s="36"/>
      <c r="NF211" s="36"/>
      <c r="NG211" s="36"/>
      <c r="NH211" s="36"/>
      <c r="NI211" s="36"/>
      <c r="NJ211" s="36"/>
      <c r="NK211" s="36"/>
      <c r="NL211" s="36"/>
      <c r="NM211" s="36"/>
      <c r="NN211" s="36"/>
      <c r="NO211" s="36"/>
      <c r="NP211" s="36"/>
      <c r="NQ211" s="36"/>
      <c r="NR211" s="36"/>
      <c r="NS211" s="36"/>
      <c r="NT211" s="36"/>
      <c r="NU211" s="36"/>
      <c r="NV211" s="36"/>
      <c r="NW211" s="36"/>
      <c r="NX211" s="36"/>
      <c r="NY211" s="36"/>
      <c r="NZ211" s="36"/>
      <c r="OA211" s="36"/>
      <c r="OB211" s="36"/>
      <c r="OC211" s="36"/>
      <c r="OD211" s="36"/>
      <c r="OE211" s="36"/>
      <c r="OF211" s="36"/>
      <c r="OG211" s="36"/>
      <c r="OH211" s="36"/>
      <c r="OI211" s="36"/>
      <c r="OJ211" s="36"/>
      <c r="OK211" s="36"/>
      <c r="OL211" s="36"/>
      <c r="OM211" s="36"/>
      <c r="ON211" s="36"/>
      <c r="OO211" s="36"/>
      <c r="OP211" s="36"/>
      <c r="OQ211" s="36"/>
      <c r="OR211" s="36"/>
      <c r="OS211" s="36"/>
      <c r="OT211" s="36"/>
      <c r="OU211" s="36"/>
      <c r="OV211" s="36"/>
      <c r="OW211" s="36"/>
      <c r="OX211" s="36"/>
      <c r="OY211" s="36"/>
      <c r="OZ211" s="36"/>
      <c r="PA211" s="36"/>
      <c r="PB211" s="36"/>
      <c r="PC211" s="36"/>
      <c r="PD211" s="36"/>
      <c r="PE211" s="36"/>
      <c r="PF211" s="36"/>
      <c r="PG211" s="36"/>
      <c r="PH211" s="36"/>
      <c r="PI211" s="36"/>
      <c r="PJ211" s="36"/>
      <c r="PK211" s="36"/>
      <c r="PL211" s="36"/>
      <c r="PM211" s="36"/>
      <c r="PN211" s="36"/>
      <c r="PO211" s="36"/>
      <c r="PP211" s="36"/>
      <c r="PQ211" s="36"/>
      <c r="PR211" s="36"/>
      <c r="PS211" s="36"/>
      <c r="PT211" s="36"/>
      <c r="PU211" s="36"/>
      <c r="PV211" s="36"/>
      <c r="PW211" s="36"/>
      <c r="PX211" s="36"/>
      <c r="PY211" s="36"/>
      <c r="PZ211" s="36"/>
      <c r="QA211" s="36"/>
      <c r="QB211" s="36"/>
      <c r="QC211" s="36"/>
      <c r="QD211" s="36"/>
      <c r="QE211" s="36"/>
      <c r="QF211" s="36"/>
      <c r="QG211" s="36"/>
      <c r="QH211" s="36"/>
      <c r="QI211" s="36"/>
      <c r="QJ211" s="36"/>
      <c r="QK211" s="36"/>
      <c r="QL211" s="36"/>
      <c r="QM211" s="36"/>
      <c r="QN211" s="36"/>
      <c r="QO211" s="36"/>
      <c r="QP211" s="36"/>
      <c r="QQ211" s="36"/>
      <c r="QR211" s="36"/>
      <c r="QS211" s="36"/>
      <c r="QT211" s="36"/>
      <c r="QU211" s="36"/>
      <c r="QV211" s="36"/>
      <c r="QW211" s="36"/>
      <c r="QX211" s="36"/>
      <c r="QY211" s="36"/>
      <c r="QZ211" s="36"/>
      <c r="RA211" s="36"/>
      <c r="RB211" s="36"/>
      <c r="RC211" s="36"/>
      <c r="RD211" s="36"/>
      <c r="RE211" s="36"/>
      <c r="RF211" s="36"/>
      <c r="RG211" s="36"/>
      <c r="RH211" s="36"/>
      <c r="RI211" s="36"/>
      <c r="RJ211" s="36"/>
      <c r="RK211" s="36"/>
      <c r="RL211" s="36"/>
      <c r="RM211" s="36"/>
      <c r="RN211" s="36"/>
      <c r="RO211" s="36"/>
      <c r="RP211" s="36"/>
      <c r="RQ211" s="36"/>
      <c r="RR211" s="36"/>
      <c r="RS211" s="36"/>
      <c r="RT211" s="36"/>
      <c r="RU211" s="36"/>
      <c r="RV211" s="36"/>
      <c r="RW211" s="36"/>
      <c r="RX211" s="36"/>
      <c r="RY211" s="36"/>
      <c r="RZ211" s="36"/>
      <c r="SA211" s="36"/>
      <c r="SB211" s="36"/>
      <c r="SC211" s="36"/>
      <c r="SD211" s="36"/>
      <c r="SE211" s="36"/>
      <c r="SF211" s="36"/>
      <c r="SG211" s="36"/>
      <c r="SH211" s="36"/>
      <c r="SI211" s="36"/>
      <c r="SJ211" s="36"/>
      <c r="SK211" s="36"/>
      <c r="SL211" s="36"/>
      <c r="SM211" s="36"/>
      <c r="SN211" s="36"/>
      <c r="SO211" s="36"/>
      <c r="SP211" s="36"/>
      <c r="SQ211" s="36"/>
      <c r="SR211" s="36"/>
      <c r="SS211" s="36"/>
      <c r="ST211" s="36"/>
      <c r="SU211" s="36"/>
      <c r="SV211" s="36"/>
      <c r="SW211" s="36"/>
      <c r="SX211" s="36"/>
      <c r="SY211" s="36"/>
      <c r="SZ211" s="36"/>
      <c r="TA211" s="36"/>
      <c r="TB211" s="36"/>
      <c r="TC211" s="36"/>
      <c r="TD211" s="36"/>
      <c r="TE211" s="36"/>
      <c r="TF211" s="36"/>
      <c r="TG211" s="36"/>
      <c r="TH211" s="36"/>
      <c r="TI211" s="36"/>
      <c r="TJ211" s="36"/>
      <c r="TK211" s="36"/>
      <c r="TL211" s="36"/>
      <c r="TM211" s="36"/>
      <c r="TN211" s="36"/>
      <c r="TO211" s="36"/>
      <c r="TP211" s="36"/>
      <c r="TQ211" s="36"/>
      <c r="TR211" s="36"/>
      <c r="TS211" s="36"/>
      <c r="TT211" s="36"/>
      <c r="TU211" s="36"/>
      <c r="TV211" s="36"/>
      <c r="TW211" s="36"/>
      <c r="TX211" s="36"/>
      <c r="TY211" s="36"/>
      <c r="TZ211" s="36"/>
      <c r="UA211" s="36"/>
      <c r="UB211" s="36"/>
      <c r="UC211" s="36"/>
      <c r="UD211" s="36"/>
      <c r="UE211" s="36"/>
      <c r="UF211" s="36"/>
      <c r="UG211" s="36"/>
      <c r="UH211" s="36"/>
      <c r="UI211" s="36"/>
      <c r="UJ211" s="36"/>
      <c r="UK211" s="36"/>
      <c r="UL211" s="36"/>
      <c r="UM211" s="36"/>
      <c r="UN211" s="36"/>
      <c r="UO211" s="36"/>
      <c r="UP211" s="36"/>
      <c r="UQ211" s="36"/>
      <c r="UR211" s="36"/>
      <c r="US211" s="36"/>
      <c r="UT211" s="36"/>
      <c r="UU211" s="36"/>
      <c r="UV211" s="36"/>
      <c r="UW211" s="36"/>
      <c r="UX211" s="36"/>
      <c r="UY211" s="36"/>
      <c r="UZ211" s="36"/>
      <c r="VA211" s="36"/>
      <c r="VB211" s="36"/>
      <c r="VC211" s="36"/>
      <c r="VD211" s="36"/>
      <c r="VE211" s="36"/>
      <c r="VF211" s="36"/>
      <c r="VG211" s="36"/>
      <c r="VH211" s="36"/>
      <c r="VI211" s="36"/>
      <c r="VJ211" s="36"/>
      <c r="VK211" s="36"/>
      <c r="VL211" s="36"/>
      <c r="VM211" s="36"/>
      <c r="VN211" s="36"/>
      <c r="VO211" s="36"/>
      <c r="VP211" s="36"/>
      <c r="VQ211" s="36"/>
      <c r="VR211" s="36"/>
      <c r="VS211" s="36"/>
      <c r="VT211" s="36"/>
      <c r="VU211" s="36"/>
      <c r="VV211" s="36"/>
      <c r="VW211" s="36"/>
      <c r="VX211" s="36"/>
      <c r="VY211" s="36"/>
      <c r="VZ211" s="36"/>
      <c r="WA211" s="36"/>
      <c r="WB211" s="36"/>
      <c r="WC211" s="36"/>
      <c r="WD211" s="36"/>
      <c r="WE211" s="36"/>
      <c r="WF211" s="36"/>
      <c r="WG211" s="36"/>
      <c r="WH211" s="36"/>
      <c r="WI211" s="36"/>
      <c r="WJ211" s="36"/>
      <c r="WK211" s="36"/>
      <c r="WL211" s="36"/>
      <c r="WM211" s="36"/>
      <c r="WN211" s="36"/>
      <c r="WO211" s="36"/>
      <c r="WP211" s="36"/>
      <c r="WQ211" s="36"/>
      <c r="WR211" s="36"/>
      <c r="WS211" s="36"/>
      <c r="WT211" s="36"/>
      <c r="WU211" s="36"/>
      <c r="WV211" s="36"/>
      <c r="WW211" s="36"/>
      <c r="WX211" s="36"/>
      <c r="WY211" s="36"/>
      <c r="WZ211" s="36"/>
      <c r="XA211" s="36"/>
      <c r="XB211" s="36"/>
      <c r="XC211" s="36"/>
      <c r="XD211" s="36"/>
      <c r="XE211" s="36"/>
      <c r="XF211" s="36"/>
      <c r="XG211" s="36"/>
      <c r="XH211" s="36"/>
      <c r="XI211" s="36"/>
      <c r="XJ211" s="36"/>
      <c r="XK211" s="36"/>
      <c r="XL211" s="36"/>
      <c r="XM211" s="36"/>
      <c r="XN211" s="36"/>
      <c r="XO211" s="36"/>
      <c r="XP211" s="36"/>
      <c r="XQ211" s="36"/>
      <c r="XR211" s="36"/>
      <c r="XS211" s="36"/>
      <c r="XT211" s="36"/>
      <c r="XU211" s="36"/>
      <c r="XV211" s="36"/>
      <c r="XW211" s="36"/>
      <c r="XX211" s="36"/>
      <c r="XY211" s="36"/>
      <c r="XZ211" s="36"/>
      <c r="YA211" s="36"/>
      <c r="YB211" s="36"/>
      <c r="YC211" s="36"/>
      <c r="YD211" s="36"/>
      <c r="YE211" s="36"/>
      <c r="YF211" s="36"/>
      <c r="YG211" s="36"/>
      <c r="YH211" s="36"/>
      <c r="YI211" s="36"/>
      <c r="YJ211" s="36"/>
      <c r="YK211" s="36"/>
      <c r="YL211" s="36"/>
      <c r="YM211" s="36"/>
      <c r="YN211" s="36"/>
      <c r="YO211" s="36"/>
      <c r="YP211" s="36"/>
      <c r="YQ211" s="36"/>
      <c r="YR211" s="36"/>
      <c r="YS211" s="36"/>
      <c r="YT211" s="36"/>
      <c r="YU211" s="36"/>
      <c r="YV211" s="36"/>
      <c r="YW211" s="36"/>
      <c r="YX211" s="36"/>
      <c r="YY211" s="36"/>
      <c r="YZ211" s="36"/>
      <c r="ZA211" s="36"/>
      <c r="ZB211" s="36"/>
      <c r="ZC211" s="36"/>
      <c r="ZD211" s="36"/>
      <c r="ZE211" s="36"/>
      <c r="ZF211" s="36"/>
      <c r="ZG211" s="36"/>
      <c r="ZH211" s="36"/>
      <c r="ZI211" s="36"/>
      <c r="ZJ211" s="36"/>
      <c r="ZK211" s="36"/>
      <c r="ZL211" s="36"/>
      <c r="ZM211" s="36"/>
      <c r="ZN211" s="36"/>
      <c r="ZO211" s="36"/>
      <c r="ZP211" s="36"/>
      <c r="ZQ211" s="36"/>
      <c r="ZR211" s="36"/>
      <c r="ZS211" s="36"/>
      <c r="ZT211" s="36"/>
      <c r="ZU211" s="36"/>
      <c r="ZV211" s="36"/>
      <c r="ZW211" s="36"/>
      <c r="ZX211" s="36"/>
      <c r="ZY211" s="36"/>
      <c r="ZZ211" s="36"/>
      <c r="AAA211" s="36"/>
      <c r="AAB211" s="36"/>
      <c r="AAC211" s="36"/>
      <c r="AAD211" s="36"/>
      <c r="AAE211" s="36"/>
      <c r="AAF211" s="36"/>
      <c r="AAG211" s="36"/>
      <c r="AAH211" s="36"/>
      <c r="AAI211" s="36"/>
      <c r="AAJ211" s="36"/>
      <c r="AAK211" s="36"/>
      <c r="AAL211" s="36"/>
      <c r="AAM211" s="36"/>
      <c r="AAN211" s="36"/>
      <c r="AAO211" s="36"/>
      <c r="AAP211" s="36"/>
      <c r="AAQ211" s="36"/>
      <c r="AAR211" s="36"/>
      <c r="AAS211" s="36"/>
      <c r="AAT211" s="36"/>
      <c r="AAU211" s="36"/>
      <c r="AAV211" s="36"/>
      <c r="AAW211" s="36"/>
      <c r="AAX211" s="36"/>
      <c r="AAY211" s="36"/>
      <c r="AAZ211" s="36"/>
      <c r="ABA211" s="36"/>
      <c r="ABB211" s="36"/>
      <c r="ABC211" s="36"/>
      <c r="ABD211" s="36"/>
      <c r="ABE211" s="36"/>
      <c r="ABF211" s="36"/>
      <c r="ABG211" s="36"/>
      <c r="ABH211" s="36"/>
      <c r="ABI211" s="36"/>
      <c r="ABJ211" s="36"/>
      <c r="ABK211" s="36"/>
      <c r="ABL211" s="36"/>
      <c r="ABM211" s="36"/>
      <c r="ABN211" s="36"/>
      <c r="ABO211" s="36"/>
      <c r="ABP211" s="36"/>
      <c r="ABQ211" s="36"/>
      <c r="ABR211" s="36"/>
      <c r="ABS211" s="36"/>
      <c r="ABT211" s="36"/>
      <c r="ABU211" s="36"/>
      <c r="ABV211" s="36"/>
      <c r="ABW211" s="36"/>
      <c r="ABX211" s="36"/>
      <c r="ABY211" s="36"/>
      <c r="ABZ211" s="36"/>
      <c r="ACA211" s="36"/>
      <c r="ACB211" s="36"/>
      <c r="ACC211" s="36"/>
      <c r="ACD211" s="36"/>
      <c r="ACE211" s="36"/>
      <c r="ACF211" s="36"/>
      <c r="ACG211" s="36"/>
      <c r="ACH211" s="36"/>
      <c r="ACI211" s="36"/>
      <c r="ACJ211" s="36"/>
      <c r="ACK211" s="36"/>
      <c r="ACL211" s="36"/>
      <c r="ACM211" s="36"/>
      <c r="ACN211" s="36"/>
      <c r="ACO211" s="36"/>
      <c r="ACP211" s="36"/>
      <c r="ACQ211" s="36"/>
      <c r="ACR211" s="36"/>
      <c r="ACS211" s="36"/>
      <c r="ACT211" s="36"/>
      <c r="ACU211" s="36"/>
      <c r="ACV211" s="36"/>
      <c r="ACW211" s="36"/>
      <c r="ACX211" s="36"/>
      <c r="ACY211" s="36"/>
      <c r="ACZ211" s="36"/>
      <c r="ADA211" s="36"/>
      <c r="ADB211" s="36"/>
      <c r="ADC211" s="36"/>
      <c r="ADD211" s="36"/>
      <c r="ADE211" s="36"/>
      <c r="ADF211" s="36"/>
      <c r="ADG211" s="36"/>
      <c r="ADH211" s="36"/>
      <c r="ADI211" s="36"/>
      <c r="ADJ211" s="36"/>
      <c r="ADK211" s="36"/>
      <c r="ADL211" s="36"/>
      <c r="ADM211" s="36"/>
      <c r="ADN211" s="36"/>
      <c r="ADO211" s="36"/>
      <c r="ADP211" s="36"/>
      <c r="ADQ211" s="36"/>
      <c r="ADR211" s="36"/>
      <c r="ADS211" s="36"/>
      <c r="ADT211" s="36"/>
      <c r="ADU211" s="36"/>
      <c r="ADV211" s="36"/>
      <c r="ADW211" s="36"/>
      <c r="ADX211" s="36"/>
      <c r="ADY211" s="36"/>
      <c r="ADZ211" s="36"/>
      <c r="AEA211" s="36"/>
      <c r="AEB211" s="36"/>
      <c r="AEC211" s="36"/>
      <c r="AED211" s="36"/>
      <c r="AEE211" s="36"/>
      <c r="AEF211" s="36"/>
      <c r="AEG211" s="36"/>
      <c r="AEH211" s="36"/>
      <c r="AEI211" s="36"/>
      <c r="AEJ211" s="36"/>
      <c r="AEK211" s="36"/>
      <c r="AEL211" s="36"/>
      <c r="AEM211" s="36"/>
      <c r="AEN211" s="36"/>
      <c r="AEO211" s="36"/>
      <c r="AEP211" s="36"/>
      <c r="AEQ211" s="36"/>
      <c r="AER211" s="36"/>
      <c r="AES211" s="36"/>
      <c r="AET211" s="36"/>
      <c r="AEU211" s="36"/>
      <c r="AEV211" s="36"/>
      <c r="AEW211" s="36"/>
      <c r="AEX211" s="36"/>
      <c r="AEY211" s="36"/>
      <c r="AEZ211" s="36"/>
      <c r="AFA211" s="36"/>
      <c r="AFB211" s="36"/>
      <c r="AFC211" s="36"/>
      <c r="AFD211" s="36"/>
      <c r="AFE211" s="36"/>
      <c r="AFF211" s="36"/>
      <c r="AFG211" s="36"/>
      <c r="AFH211" s="36"/>
      <c r="AFI211" s="36"/>
      <c r="AFJ211" s="36"/>
      <c r="AFK211" s="36"/>
      <c r="AFL211" s="36"/>
      <c r="AFM211" s="36"/>
      <c r="AFN211" s="36"/>
      <c r="AFO211" s="36"/>
      <c r="AFP211" s="36"/>
      <c r="AFQ211" s="36"/>
      <c r="AFR211" s="36"/>
      <c r="AFS211" s="36"/>
      <c r="AFT211" s="36"/>
      <c r="AFU211" s="36"/>
      <c r="AFV211" s="36"/>
      <c r="AFW211" s="36"/>
      <c r="AFX211" s="36"/>
      <c r="AFY211" s="36"/>
      <c r="AFZ211" s="36"/>
      <c r="AGA211" s="36"/>
      <c r="AGB211" s="36"/>
      <c r="AGC211" s="36"/>
      <c r="AGD211" s="36"/>
      <c r="AGE211" s="36"/>
      <c r="AGF211" s="36"/>
      <c r="AGG211" s="36"/>
      <c r="AGH211" s="36"/>
      <c r="AGI211" s="36"/>
      <c r="AGJ211" s="36"/>
      <c r="AGK211" s="36"/>
      <c r="AGL211" s="36"/>
      <c r="AGM211" s="36"/>
      <c r="AGN211" s="36"/>
      <c r="AGO211" s="36"/>
      <c r="AGP211" s="36"/>
      <c r="AGQ211" s="36"/>
      <c r="AGR211" s="36"/>
      <c r="AGS211" s="36"/>
      <c r="AGT211" s="36"/>
      <c r="AGU211" s="36"/>
      <c r="AGV211" s="36"/>
      <c r="AGW211" s="36"/>
      <c r="AGX211" s="36"/>
      <c r="AGY211" s="36"/>
      <c r="AGZ211" s="36"/>
      <c r="AHA211" s="36"/>
      <c r="AHB211" s="36"/>
      <c r="AHC211" s="36"/>
      <c r="AHD211" s="36"/>
      <c r="AHE211" s="36"/>
      <c r="AHF211" s="36"/>
      <c r="AHG211" s="36"/>
      <c r="AHH211" s="36"/>
      <c r="AHI211" s="36"/>
      <c r="AHJ211" s="36"/>
      <c r="AHK211" s="36"/>
      <c r="AHL211" s="36"/>
      <c r="AHM211" s="36"/>
      <c r="AHN211" s="36"/>
      <c r="AHO211" s="36"/>
      <c r="AHP211" s="36"/>
      <c r="AHQ211" s="36"/>
      <c r="AHR211" s="36"/>
      <c r="AHS211" s="36"/>
      <c r="AHT211" s="36"/>
      <c r="AHU211" s="36"/>
      <c r="AHV211" s="36"/>
      <c r="AHW211" s="36"/>
      <c r="AHX211" s="36"/>
      <c r="AHY211" s="36"/>
      <c r="AHZ211" s="36"/>
      <c r="AIA211" s="36"/>
      <c r="AIB211" s="36"/>
      <c r="AIC211" s="36"/>
      <c r="AID211" s="36"/>
      <c r="AIE211" s="36"/>
      <c r="AIF211" s="36"/>
      <c r="AIG211" s="36"/>
      <c r="AIH211" s="36"/>
      <c r="AII211" s="36"/>
      <c r="AIJ211" s="36"/>
      <c r="AIK211" s="36"/>
      <c r="AIL211" s="36"/>
      <c r="AIM211" s="36"/>
      <c r="AIN211" s="36"/>
      <c r="AIO211" s="36"/>
      <c r="AIP211" s="36"/>
      <c r="AIQ211" s="36"/>
      <c r="AIR211" s="36"/>
      <c r="AIS211" s="36"/>
      <c r="AIT211" s="36"/>
      <c r="AIU211" s="36"/>
      <c r="AIV211" s="36"/>
      <c r="AIW211" s="36"/>
      <c r="AIX211" s="36"/>
      <c r="AIY211" s="36"/>
      <c r="AIZ211" s="36"/>
      <c r="AJA211" s="36"/>
      <c r="AJB211" s="36"/>
      <c r="AJC211" s="36"/>
      <c r="AJD211" s="36"/>
      <c r="AJE211" s="36"/>
      <c r="AJF211" s="36"/>
      <c r="AJG211" s="36"/>
      <c r="AJH211" s="36"/>
      <c r="AJI211" s="36"/>
      <c r="AJJ211" s="36"/>
      <c r="AJK211" s="36"/>
      <c r="AJL211" s="36"/>
      <c r="AJM211" s="36"/>
      <c r="AJN211" s="36"/>
      <c r="AJO211" s="36"/>
      <c r="AJP211" s="36"/>
      <c r="AJQ211" s="36"/>
      <c r="AJR211" s="36"/>
      <c r="AJS211" s="36"/>
      <c r="AJT211" s="36"/>
      <c r="AJU211" s="36"/>
      <c r="AJV211" s="36"/>
      <c r="AJW211" s="36"/>
      <c r="AJX211" s="36"/>
      <c r="AJY211" s="36"/>
      <c r="AJZ211" s="36"/>
      <c r="AKA211" s="36"/>
      <c r="AKB211" s="36"/>
      <c r="AKC211" s="36"/>
      <c r="AKD211" s="36"/>
      <c r="AKE211" s="36"/>
      <c r="AKF211" s="36"/>
      <c r="AKG211" s="36"/>
      <c r="AKH211" s="36"/>
      <c r="AKI211" s="36"/>
      <c r="AKJ211" s="36"/>
      <c r="AKK211" s="36"/>
      <c r="AKL211" s="36"/>
      <c r="AKM211" s="36"/>
      <c r="AKN211" s="36"/>
      <c r="AKO211" s="36"/>
      <c r="AKP211" s="36"/>
      <c r="AKQ211" s="36"/>
      <c r="AKR211" s="36"/>
      <c r="AKS211" s="36"/>
      <c r="AKT211" s="36"/>
      <c r="AKU211" s="36"/>
      <c r="AKV211" s="36"/>
      <c r="AKW211" s="36"/>
      <c r="AKX211" s="36"/>
      <c r="AKY211" s="36"/>
      <c r="AKZ211" s="36"/>
      <c r="ALA211" s="36"/>
      <c r="ALB211" s="36"/>
      <c r="ALC211" s="36"/>
      <c r="ALD211" s="36"/>
      <c r="ALE211" s="36"/>
      <c r="ALF211" s="36"/>
      <c r="ALG211" s="36"/>
      <c r="ALH211" s="36"/>
      <c r="ALI211" s="36"/>
      <c r="ALJ211" s="36"/>
      <c r="ALK211" s="36"/>
      <c r="ALL211" s="36"/>
      <c r="ALM211" s="36"/>
      <c r="ALN211" s="36"/>
      <c r="ALO211" s="36"/>
      <c r="ALP211" s="36"/>
      <c r="ALQ211" s="36"/>
      <c r="ALR211" s="36"/>
      <c r="ALS211" s="36"/>
      <c r="ALT211" s="36"/>
      <c r="ALU211" s="36"/>
      <c r="ALV211" s="36"/>
      <c r="ALW211" s="36"/>
      <c r="ALX211" s="36"/>
      <c r="ALY211" s="36"/>
      <c r="ALZ211" s="36"/>
      <c r="AMA211" s="36"/>
      <c r="AMB211" s="36"/>
      <c r="AMC211" s="36"/>
      <c r="AMD211" s="36"/>
      <c r="AME211" s="36"/>
      <c r="AMF211" s="36"/>
      <c r="AMG211" s="36"/>
      <c r="AMH211" s="36"/>
      <c r="AMI211" s="36"/>
      <c r="AMJ211" s="36"/>
      <c r="AMK211" s="36"/>
      <c r="AML211" s="36"/>
      <c r="AMM211" s="36"/>
    </row>
    <row r="212" spans="1:1027" s="53" customFormat="1" ht="15" customHeight="1">
      <c r="A212" s="349"/>
      <c r="B212" s="414"/>
      <c r="C212" s="100" t="s">
        <v>283</v>
      </c>
      <c r="D212" s="11" t="s">
        <v>48</v>
      </c>
      <c r="E212" s="11" t="s">
        <v>49</v>
      </c>
      <c r="F212" s="41" t="s">
        <v>325</v>
      </c>
      <c r="G212" s="252"/>
      <c r="H212" s="269"/>
      <c r="I212" s="60" t="s">
        <v>216</v>
      </c>
      <c r="J212" s="42" t="s">
        <v>40</v>
      </c>
      <c r="K212" s="42" t="s">
        <v>75</v>
      </c>
      <c r="L212" s="42" t="s">
        <v>159</v>
      </c>
      <c r="M212" s="172" t="s">
        <v>213</v>
      </c>
      <c r="N212" s="310" t="s">
        <v>376</v>
      </c>
      <c r="O212" s="194"/>
      <c r="P212" s="76"/>
      <c r="Q212" s="76"/>
      <c r="R212" s="76"/>
      <c r="S212" s="76"/>
      <c r="T212" s="76"/>
      <c r="U212" s="76"/>
      <c r="V212" s="76"/>
      <c r="W212" s="76"/>
      <c r="X212" s="76"/>
      <c r="Y212" s="76"/>
      <c r="Z212" s="76"/>
      <c r="AA212" s="76"/>
      <c r="AB212" s="76"/>
      <c r="AC212" s="76"/>
      <c r="AD212" s="76"/>
      <c r="AE212" s="76"/>
      <c r="AF212" s="76"/>
      <c r="AG212" s="76"/>
      <c r="AH212" s="76"/>
      <c r="AI212" s="71"/>
      <c r="AJ212" s="71"/>
      <c r="AK212" s="71"/>
      <c r="AL212" s="71"/>
      <c r="AM212" s="71"/>
      <c r="AN212" s="71">
        <v>0.73015671389038472</v>
      </c>
      <c r="AO212" s="71">
        <v>0.72038462173933104</v>
      </c>
      <c r="AP212" s="71">
        <v>0.71061252958827725</v>
      </c>
      <c r="AQ212" s="71">
        <v>0.70084043743722357</v>
      </c>
      <c r="AR212" s="71">
        <v>0.69106834528616978</v>
      </c>
      <c r="AS212" s="71">
        <v>0.6812962531351161</v>
      </c>
      <c r="AT212" s="71">
        <v>0.66622713928069754</v>
      </c>
      <c r="AU212" s="71">
        <v>0.65115802542627899</v>
      </c>
      <c r="AV212" s="71">
        <v>0.63608891157186054</v>
      </c>
      <c r="AW212" s="71">
        <v>0.62101979771744198</v>
      </c>
      <c r="AX212" s="71">
        <v>0.60595068386302342</v>
      </c>
      <c r="AY212" s="71">
        <v>0.59088157000860486</v>
      </c>
      <c r="AZ212" s="71">
        <v>0.5758124561541863</v>
      </c>
      <c r="BA212" s="71">
        <v>0.56074334229976774</v>
      </c>
      <c r="BB212" s="71">
        <v>0.54567422844534919</v>
      </c>
      <c r="BC212" s="71">
        <v>0.53060511459093063</v>
      </c>
      <c r="BD212" s="71">
        <v>0.51624420855962194</v>
      </c>
      <c r="BE212" s="71">
        <v>0.50188330252831337</v>
      </c>
      <c r="BF212" s="71">
        <v>0.48752239649700468</v>
      </c>
      <c r="BG212" s="71">
        <v>0.47316149046569606</v>
      </c>
      <c r="BH212" s="71">
        <v>0.45880058443438743</v>
      </c>
      <c r="BI212" s="71" t="s">
        <v>377</v>
      </c>
      <c r="BJ212" s="71" t="s">
        <v>377</v>
      </c>
      <c r="BK212" s="71" t="s">
        <v>377</v>
      </c>
      <c r="BL212" s="71" t="s">
        <v>377</v>
      </c>
      <c r="BM212" s="71" t="s">
        <v>377</v>
      </c>
      <c r="BN212" s="71" t="s">
        <v>377</v>
      </c>
      <c r="BO212" s="71" t="s">
        <v>377</v>
      </c>
      <c r="BP212" s="71" t="s">
        <v>377</v>
      </c>
      <c r="BQ212" s="71" t="s">
        <v>377</v>
      </c>
      <c r="BR212" s="71" t="s">
        <v>377</v>
      </c>
      <c r="BS212" s="71" t="s">
        <v>377</v>
      </c>
      <c r="BT212" s="71" t="s">
        <v>377</v>
      </c>
      <c r="BU212" s="71" t="s">
        <v>377</v>
      </c>
      <c r="BV212" s="71" t="s">
        <v>377</v>
      </c>
      <c r="BW212" s="71" t="s">
        <v>377</v>
      </c>
      <c r="BX212" s="157"/>
      <c r="BY212" s="157"/>
      <c r="BZ212" s="157"/>
      <c r="CA212" s="157"/>
      <c r="CB212" s="157"/>
      <c r="CC212" s="157"/>
      <c r="CD212" s="157"/>
      <c r="CE212" s="121"/>
      <c r="CF212" s="121"/>
      <c r="CG212" s="121"/>
      <c r="CH212" s="121"/>
      <c r="CI212" s="121"/>
      <c r="CJ212" s="121"/>
      <c r="CK212" s="121"/>
      <c r="CL212" s="121"/>
      <c r="CM212" s="121"/>
      <c r="CN212" s="121"/>
      <c r="CO212" s="121"/>
      <c r="CP212" s="121"/>
      <c r="CQ212" s="121"/>
      <c r="CR212" s="121"/>
      <c r="CS212" s="121"/>
      <c r="CT212" s="121"/>
      <c r="CU212" s="121"/>
      <c r="CV212" s="121"/>
      <c r="CW212" s="121"/>
      <c r="CX212" s="121"/>
      <c r="CY212" s="121"/>
      <c r="CZ212" s="121"/>
      <c r="DA212" s="121"/>
      <c r="DB212" s="121"/>
      <c r="DC212" s="121"/>
      <c r="DD212" s="121"/>
      <c r="DE212" s="121"/>
      <c r="DF212" s="121"/>
      <c r="DG212" s="121"/>
      <c r="DH212" s="121"/>
      <c r="DI212" s="121"/>
      <c r="DJ212" s="121"/>
      <c r="DK212" s="121"/>
      <c r="DL212" s="121"/>
      <c r="DM212" s="121"/>
      <c r="DN212" s="121"/>
      <c r="DO212" s="121"/>
      <c r="DP212" s="121"/>
      <c r="DQ212" s="121"/>
      <c r="DR212" s="121"/>
      <c r="DS212" s="121"/>
      <c r="DT212" s="121"/>
      <c r="DU212" s="121"/>
      <c r="DV212" s="121"/>
      <c r="DW212" s="121"/>
      <c r="DX212" s="121"/>
      <c r="DY212" s="121"/>
      <c r="DZ212" s="121"/>
      <c r="EA212" s="121"/>
      <c r="EB212" s="121"/>
      <c r="EC212" s="121"/>
      <c r="ED212" s="121"/>
      <c r="EE212" s="121"/>
      <c r="EF212" s="121"/>
      <c r="EG212" s="121"/>
      <c r="EH212" s="121"/>
      <c r="EI212" s="121"/>
      <c r="EJ212" s="121"/>
      <c r="EK212" s="121"/>
      <c r="EL212" s="121"/>
      <c r="EM212" s="121"/>
      <c r="EN212" s="121"/>
      <c r="EO212" s="121"/>
      <c r="EP212" s="121"/>
      <c r="EQ212" s="121"/>
      <c r="ER212" s="121"/>
      <c r="ES212" s="121"/>
      <c r="ET212" s="121"/>
      <c r="EU212" s="121"/>
      <c r="EV212" s="121"/>
      <c r="EW212" s="121"/>
      <c r="EX212" s="121"/>
      <c r="EY212" s="121"/>
      <c r="EZ212" s="121"/>
      <c r="FA212" s="121"/>
      <c r="FB212" s="121"/>
      <c r="FC212" s="121"/>
      <c r="FD212" s="121"/>
      <c r="FE212" s="121"/>
      <c r="FF212" s="121"/>
      <c r="FG212" s="121"/>
      <c r="FH212" s="121"/>
      <c r="FI212" s="121"/>
      <c r="FJ212" s="121"/>
      <c r="FK212" s="121"/>
      <c r="FL212" s="121"/>
      <c r="FM212" s="121"/>
      <c r="FN212" s="121"/>
      <c r="FO212" s="121"/>
      <c r="FP212" s="121"/>
      <c r="FQ212" s="121"/>
      <c r="FR212" s="121"/>
      <c r="FS212" s="121"/>
      <c r="FT212" s="121"/>
      <c r="FU212" s="121"/>
      <c r="FV212" s="121"/>
      <c r="FW212" s="121"/>
      <c r="FX212" s="121"/>
      <c r="FY212" s="121"/>
      <c r="FZ212" s="121"/>
      <c r="GA212" s="121"/>
      <c r="GB212" s="121"/>
      <c r="GC212" s="121"/>
      <c r="GD212" s="121"/>
      <c r="GE212" s="121"/>
      <c r="GF212" s="121"/>
      <c r="GG212" s="121"/>
      <c r="GH212" s="121"/>
      <c r="GI212" s="121"/>
      <c r="GJ212" s="121"/>
      <c r="GK212" s="121"/>
      <c r="GL212" s="121"/>
      <c r="GM212" s="121"/>
      <c r="GN212" s="121"/>
      <c r="GO212" s="121"/>
      <c r="GP212" s="121"/>
      <c r="GQ212" s="121"/>
      <c r="GR212" s="121"/>
      <c r="GS212" s="121"/>
      <c r="GT212" s="121"/>
      <c r="GU212" s="121"/>
      <c r="GV212" s="121"/>
      <c r="GW212" s="121"/>
      <c r="GX212" s="121"/>
      <c r="GY212" s="121"/>
      <c r="GZ212" s="121"/>
      <c r="HA212" s="121"/>
      <c r="HB212" s="121"/>
      <c r="HC212" s="121"/>
      <c r="HD212" s="121"/>
      <c r="HE212" s="121"/>
      <c r="HF212" s="121"/>
      <c r="HG212" s="121"/>
      <c r="HH212" s="121"/>
      <c r="HI212" s="121"/>
      <c r="HJ212" s="121"/>
      <c r="HK212" s="121"/>
      <c r="HL212" s="121"/>
      <c r="HM212" s="121"/>
      <c r="HN212" s="121"/>
      <c r="HO212" s="121"/>
      <c r="HP212" s="121"/>
      <c r="HQ212" s="121"/>
      <c r="HR212" s="121"/>
      <c r="HS212" s="121"/>
      <c r="HT212" s="121"/>
      <c r="HU212" s="121"/>
      <c r="HV212" s="121"/>
      <c r="HW212" s="121"/>
      <c r="HX212" s="121"/>
      <c r="HY212" s="121"/>
      <c r="HZ212" s="121"/>
      <c r="IA212" s="121"/>
      <c r="IB212" s="121"/>
      <c r="IC212" s="121"/>
      <c r="ID212" s="121"/>
      <c r="IE212" s="121"/>
      <c r="IF212" s="121"/>
      <c r="IG212" s="121"/>
      <c r="IH212" s="121"/>
      <c r="II212" s="121"/>
      <c r="IJ212" s="121"/>
      <c r="IK212" s="121"/>
      <c r="IL212" s="121"/>
      <c r="IM212" s="121"/>
      <c r="IN212" s="121"/>
      <c r="IO212" s="121"/>
      <c r="IP212" s="121"/>
      <c r="IQ212" s="121"/>
      <c r="IR212" s="121"/>
      <c r="IS212" s="121"/>
      <c r="IT212" s="121"/>
      <c r="IU212" s="121"/>
      <c r="IV212" s="121"/>
      <c r="IW212" s="121"/>
      <c r="IX212" s="121"/>
      <c r="IY212" s="121"/>
      <c r="IZ212" s="121"/>
      <c r="JA212" s="121"/>
      <c r="JB212" s="121"/>
      <c r="JC212" s="121"/>
      <c r="JD212" s="121"/>
      <c r="JE212" s="121"/>
      <c r="JF212" s="121"/>
      <c r="JG212" s="121"/>
      <c r="JH212" s="121"/>
      <c r="JI212" s="121"/>
      <c r="JJ212" s="121"/>
      <c r="JK212" s="121"/>
      <c r="JL212" s="121"/>
      <c r="JM212" s="121"/>
      <c r="JN212" s="121"/>
      <c r="JO212" s="121"/>
      <c r="JP212" s="121"/>
      <c r="JQ212" s="121"/>
      <c r="JR212" s="121"/>
      <c r="JS212" s="121"/>
      <c r="JT212" s="121"/>
      <c r="JU212" s="121"/>
      <c r="JV212" s="121"/>
      <c r="JW212" s="121"/>
      <c r="JX212" s="121"/>
      <c r="JY212" s="121"/>
      <c r="JZ212" s="121"/>
      <c r="KA212" s="121"/>
      <c r="KB212" s="121"/>
      <c r="KC212" s="121"/>
      <c r="KD212" s="121"/>
      <c r="KE212" s="121"/>
      <c r="KF212" s="121"/>
      <c r="KG212" s="121"/>
      <c r="KH212" s="121"/>
      <c r="KI212" s="121"/>
      <c r="KJ212" s="121"/>
      <c r="KK212" s="121"/>
      <c r="KL212" s="121"/>
      <c r="KM212" s="121"/>
      <c r="KN212" s="121"/>
      <c r="KO212" s="121"/>
      <c r="KP212" s="121"/>
      <c r="KQ212" s="121"/>
      <c r="KR212" s="121"/>
      <c r="KS212" s="121"/>
      <c r="KT212" s="121"/>
      <c r="KU212" s="121"/>
      <c r="KV212" s="121"/>
      <c r="KW212" s="121"/>
      <c r="KX212" s="121"/>
      <c r="KY212" s="121"/>
      <c r="KZ212" s="121"/>
      <c r="LA212" s="121"/>
      <c r="LB212" s="121"/>
      <c r="LC212" s="121"/>
      <c r="LD212" s="121"/>
      <c r="LE212" s="121"/>
      <c r="LF212" s="121"/>
      <c r="LG212" s="121"/>
      <c r="LH212" s="121"/>
      <c r="LI212" s="121"/>
      <c r="LJ212" s="121"/>
      <c r="LK212" s="121"/>
      <c r="LL212" s="121"/>
      <c r="LM212" s="121"/>
      <c r="LN212" s="121"/>
      <c r="LO212" s="121"/>
      <c r="LP212" s="121"/>
      <c r="LQ212" s="121"/>
      <c r="LR212" s="121"/>
      <c r="LS212" s="121"/>
      <c r="LT212" s="121"/>
      <c r="LU212" s="121"/>
      <c r="LV212" s="49"/>
      <c r="LW212" s="49"/>
      <c r="LX212" s="49"/>
      <c r="LY212" s="49"/>
      <c r="LZ212" s="49"/>
      <c r="MA212" s="49"/>
      <c r="MB212" s="49"/>
      <c r="MC212" s="49"/>
      <c r="MD212" s="49"/>
      <c r="ME212" s="49"/>
      <c r="MF212" s="49"/>
      <c r="MG212" s="49"/>
      <c r="MH212" s="49"/>
      <c r="MI212" s="49"/>
      <c r="MJ212" s="49"/>
      <c r="MK212" s="49"/>
      <c r="ML212" s="49"/>
      <c r="MM212" s="49"/>
      <c r="MN212" s="49"/>
      <c r="MO212" s="49"/>
      <c r="MP212" s="49"/>
      <c r="MQ212" s="49"/>
      <c r="MR212" s="49"/>
      <c r="MS212" s="49"/>
      <c r="MT212" s="49"/>
      <c r="MU212" s="49"/>
      <c r="MV212" s="49"/>
      <c r="MW212" s="49"/>
      <c r="MX212" s="49"/>
      <c r="MY212" s="49"/>
      <c r="MZ212" s="49"/>
      <c r="NA212" s="49"/>
      <c r="NB212" s="49"/>
      <c r="NC212" s="49"/>
      <c r="ND212" s="49"/>
      <c r="NE212" s="49"/>
      <c r="NF212" s="49"/>
      <c r="NG212" s="49"/>
      <c r="NH212" s="49"/>
      <c r="NI212" s="49"/>
      <c r="NJ212" s="49"/>
      <c r="NK212" s="49"/>
      <c r="NL212" s="49"/>
      <c r="NM212" s="49"/>
      <c r="NN212" s="49"/>
      <c r="NO212" s="49"/>
      <c r="NP212" s="49"/>
      <c r="NQ212" s="49"/>
      <c r="NR212" s="49"/>
      <c r="NS212" s="49"/>
      <c r="NT212" s="49"/>
      <c r="NU212" s="49"/>
      <c r="NV212" s="49"/>
      <c r="NW212" s="49"/>
      <c r="NX212" s="49"/>
      <c r="NY212" s="49"/>
      <c r="NZ212" s="49"/>
      <c r="OA212" s="49"/>
      <c r="OB212" s="49"/>
      <c r="OC212" s="49"/>
      <c r="OD212" s="49"/>
      <c r="OE212" s="49"/>
      <c r="OF212" s="49"/>
      <c r="OG212" s="49"/>
      <c r="OH212" s="49"/>
      <c r="OI212" s="49"/>
      <c r="OJ212" s="49"/>
      <c r="OK212" s="49"/>
      <c r="OL212" s="49"/>
      <c r="OM212" s="49"/>
      <c r="ON212" s="49"/>
      <c r="OO212" s="49"/>
      <c r="OP212" s="49"/>
      <c r="OQ212" s="49"/>
      <c r="OR212" s="49"/>
      <c r="OS212" s="49"/>
      <c r="OT212" s="49"/>
      <c r="OU212" s="49"/>
      <c r="OV212" s="49"/>
      <c r="OW212" s="49"/>
      <c r="OX212" s="49"/>
      <c r="OY212" s="49"/>
      <c r="OZ212" s="49"/>
      <c r="PA212" s="49"/>
      <c r="PB212" s="49"/>
      <c r="PC212" s="49"/>
      <c r="PD212" s="49"/>
      <c r="PE212" s="49"/>
      <c r="PF212" s="49"/>
      <c r="PG212" s="49"/>
      <c r="PH212" s="49"/>
      <c r="PI212" s="49"/>
      <c r="PJ212" s="49"/>
      <c r="PK212" s="49"/>
      <c r="PL212" s="49"/>
      <c r="PM212" s="49"/>
      <c r="PN212" s="49"/>
      <c r="PO212" s="49"/>
      <c r="PP212" s="49"/>
      <c r="PQ212" s="49"/>
      <c r="PR212" s="49"/>
      <c r="PS212" s="49"/>
      <c r="PT212" s="49"/>
      <c r="PU212" s="49"/>
      <c r="PV212" s="49"/>
      <c r="PW212" s="49"/>
      <c r="PX212" s="49"/>
      <c r="PY212" s="49"/>
      <c r="PZ212" s="49"/>
      <c r="QA212" s="49"/>
      <c r="QB212" s="49"/>
      <c r="QC212" s="49"/>
      <c r="QD212" s="49"/>
      <c r="QE212" s="49"/>
      <c r="QF212" s="49"/>
      <c r="QG212" s="49"/>
      <c r="QH212" s="49"/>
      <c r="QI212" s="49"/>
      <c r="QJ212" s="49"/>
      <c r="QK212" s="49"/>
      <c r="QL212" s="49"/>
      <c r="QM212" s="49"/>
      <c r="QN212" s="49"/>
      <c r="QO212" s="49"/>
      <c r="QP212" s="49"/>
      <c r="QQ212" s="49"/>
      <c r="QR212" s="49"/>
      <c r="QS212" s="49"/>
      <c r="QT212" s="49"/>
      <c r="QU212" s="49"/>
      <c r="QV212" s="49"/>
      <c r="QW212" s="49"/>
      <c r="QX212" s="49"/>
      <c r="QY212" s="49"/>
      <c r="QZ212" s="49"/>
      <c r="RA212" s="49"/>
      <c r="RB212" s="49"/>
      <c r="RC212" s="49"/>
      <c r="RD212" s="49"/>
      <c r="RE212" s="49"/>
      <c r="RF212" s="49"/>
      <c r="RG212" s="49"/>
      <c r="RH212" s="49"/>
      <c r="RI212" s="49"/>
      <c r="RJ212" s="49"/>
      <c r="RK212" s="49"/>
      <c r="RL212" s="49"/>
      <c r="RM212" s="49"/>
      <c r="RN212" s="49"/>
      <c r="RO212" s="49"/>
      <c r="RP212" s="49"/>
      <c r="RQ212" s="49"/>
      <c r="RR212" s="49"/>
      <c r="RS212" s="49"/>
      <c r="RT212" s="49"/>
      <c r="RU212" s="49"/>
      <c r="RV212" s="49"/>
      <c r="RW212" s="49"/>
      <c r="RX212" s="49"/>
      <c r="RY212" s="49"/>
      <c r="RZ212" s="49"/>
      <c r="SA212" s="49"/>
      <c r="SB212" s="49"/>
      <c r="SC212" s="49"/>
      <c r="SD212" s="49"/>
      <c r="SE212" s="49"/>
      <c r="SF212" s="49"/>
      <c r="SG212" s="49"/>
      <c r="SH212" s="49"/>
      <c r="SI212" s="49"/>
      <c r="SJ212" s="49"/>
      <c r="SK212" s="49"/>
      <c r="SL212" s="49"/>
      <c r="SM212" s="49"/>
      <c r="SN212" s="49"/>
      <c r="SO212" s="49"/>
      <c r="SP212" s="49"/>
      <c r="SQ212" s="49"/>
      <c r="SR212" s="49"/>
      <c r="SS212" s="49"/>
      <c r="ST212" s="49"/>
      <c r="SU212" s="49"/>
      <c r="SV212" s="49"/>
      <c r="SW212" s="49"/>
      <c r="SX212" s="49"/>
      <c r="SY212" s="49"/>
      <c r="SZ212" s="49"/>
      <c r="TA212" s="49"/>
      <c r="TB212" s="49"/>
      <c r="TC212" s="49"/>
      <c r="TD212" s="49"/>
      <c r="TE212" s="49"/>
      <c r="TF212" s="49"/>
      <c r="TG212" s="49"/>
      <c r="TH212" s="49"/>
      <c r="TI212" s="49"/>
      <c r="TJ212" s="49"/>
      <c r="TK212" s="49"/>
      <c r="TL212" s="49"/>
      <c r="TM212" s="49"/>
      <c r="TN212" s="49"/>
      <c r="TO212" s="49"/>
      <c r="TP212" s="49"/>
      <c r="TQ212" s="49"/>
      <c r="TR212" s="49"/>
      <c r="TS212" s="49"/>
      <c r="TT212" s="49"/>
      <c r="TU212" s="49"/>
      <c r="TV212" s="49"/>
      <c r="TW212" s="49"/>
      <c r="TX212" s="49"/>
      <c r="TY212" s="49"/>
      <c r="TZ212" s="49"/>
      <c r="UA212" s="49"/>
      <c r="UB212" s="49"/>
      <c r="UC212" s="49"/>
      <c r="UD212" s="49"/>
      <c r="UE212" s="49"/>
      <c r="UF212" s="49"/>
      <c r="UG212" s="49"/>
      <c r="UH212" s="49"/>
      <c r="UI212" s="49"/>
      <c r="UJ212" s="49"/>
      <c r="UK212" s="49"/>
      <c r="UL212" s="49"/>
      <c r="UM212" s="49"/>
      <c r="UN212" s="49"/>
      <c r="UO212" s="49"/>
      <c r="UP212" s="49"/>
      <c r="UQ212" s="49"/>
      <c r="UR212" s="49"/>
      <c r="US212" s="49"/>
      <c r="UT212" s="49"/>
      <c r="UU212" s="49"/>
      <c r="UV212" s="49"/>
      <c r="UW212" s="49"/>
      <c r="UX212" s="49"/>
      <c r="UY212" s="49"/>
      <c r="UZ212" s="49"/>
      <c r="VA212" s="49"/>
      <c r="VB212" s="49"/>
      <c r="VC212" s="49"/>
      <c r="VD212" s="49"/>
      <c r="VE212" s="49"/>
      <c r="VF212" s="49"/>
      <c r="VG212" s="49"/>
      <c r="VH212" s="49"/>
      <c r="VI212" s="49"/>
      <c r="VJ212" s="49"/>
      <c r="VK212" s="49"/>
      <c r="VL212" s="49"/>
      <c r="VM212" s="49"/>
      <c r="VN212" s="49"/>
      <c r="VO212" s="49"/>
      <c r="VP212" s="49"/>
      <c r="VQ212" s="49"/>
      <c r="VR212" s="49"/>
      <c r="VS212" s="49"/>
      <c r="VT212" s="49"/>
      <c r="VU212" s="49"/>
      <c r="VV212" s="49"/>
      <c r="VW212" s="49"/>
      <c r="VX212" s="49"/>
      <c r="VY212" s="49"/>
      <c r="VZ212" s="49"/>
      <c r="WA212" s="49"/>
      <c r="WB212" s="49"/>
      <c r="WC212" s="49"/>
      <c r="WD212" s="49"/>
      <c r="WE212" s="49"/>
      <c r="WF212" s="49"/>
      <c r="WG212" s="49"/>
      <c r="WH212" s="49"/>
      <c r="WI212" s="49"/>
      <c r="WJ212" s="49"/>
      <c r="WK212" s="49"/>
      <c r="WL212" s="49"/>
      <c r="WM212" s="49"/>
      <c r="WN212" s="49"/>
      <c r="WO212" s="49"/>
      <c r="WP212" s="49"/>
      <c r="WQ212" s="49"/>
      <c r="WR212" s="49"/>
      <c r="WS212" s="49"/>
      <c r="WT212" s="49"/>
      <c r="WU212" s="49"/>
      <c r="WV212" s="49"/>
      <c r="WW212" s="49"/>
      <c r="WX212" s="49"/>
      <c r="WY212" s="49"/>
      <c r="WZ212" s="49"/>
      <c r="XA212" s="49"/>
      <c r="XB212" s="49"/>
      <c r="XC212" s="49"/>
      <c r="XD212" s="49"/>
      <c r="XE212" s="49"/>
      <c r="XF212" s="49"/>
      <c r="XG212" s="49"/>
      <c r="XH212" s="49"/>
      <c r="XI212" s="49"/>
      <c r="XJ212" s="49"/>
      <c r="XK212" s="49"/>
      <c r="XL212" s="49"/>
      <c r="XM212" s="49"/>
      <c r="XN212" s="49"/>
      <c r="XO212" s="49"/>
      <c r="XP212" s="49"/>
      <c r="XQ212" s="49"/>
      <c r="XR212" s="49"/>
      <c r="XS212" s="49"/>
      <c r="XT212" s="49"/>
      <c r="XU212" s="49"/>
      <c r="XV212" s="49"/>
      <c r="XW212" s="49"/>
      <c r="XX212" s="49"/>
      <c r="XY212" s="49"/>
      <c r="XZ212" s="49"/>
      <c r="YA212" s="49"/>
      <c r="YB212" s="49"/>
      <c r="YC212" s="49"/>
      <c r="YD212" s="49"/>
      <c r="YE212" s="49"/>
      <c r="YF212" s="49"/>
      <c r="YG212" s="49"/>
      <c r="YH212" s="49"/>
      <c r="YI212" s="49"/>
      <c r="YJ212" s="49"/>
      <c r="YK212" s="49"/>
      <c r="YL212" s="49"/>
      <c r="YM212" s="49"/>
      <c r="YN212" s="49"/>
      <c r="YO212" s="49"/>
      <c r="YP212" s="49"/>
      <c r="YQ212" s="49"/>
      <c r="YR212" s="49"/>
      <c r="YS212" s="49"/>
      <c r="YT212" s="49"/>
      <c r="YU212" s="49"/>
      <c r="YV212" s="49"/>
      <c r="YW212" s="49"/>
      <c r="YX212" s="49"/>
      <c r="YY212" s="49"/>
      <c r="YZ212" s="49"/>
      <c r="ZA212" s="49"/>
      <c r="ZB212" s="49"/>
      <c r="ZC212" s="49"/>
      <c r="ZD212" s="49"/>
      <c r="ZE212" s="49"/>
      <c r="ZF212" s="49"/>
      <c r="ZG212" s="49"/>
      <c r="ZH212" s="49"/>
      <c r="ZI212" s="49"/>
      <c r="ZJ212" s="49"/>
      <c r="ZK212" s="49"/>
      <c r="ZL212" s="49"/>
      <c r="ZM212" s="49"/>
      <c r="ZN212" s="49"/>
      <c r="ZO212" s="49"/>
      <c r="ZP212" s="49"/>
      <c r="ZQ212" s="49"/>
      <c r="ZR212" s="49"/>
      <c r="ZS212" s="49"/>
      <c r="ZT212" s="49"/>
      <c r="ZU212" s="49"/>
      <c r="ZV212" s="49"/>
      <c r="ZW212" s="49"/>
      <c r="ZX212" s="49"/>
      <c r="ZY212" s="49"/>
      <c r="ZZ212" s="49"/>
      <c r="AAA212" s="49"/>
      <c r="AAB212" s="49"/>
      <c r="AAC212" s="49"/>
      <c r="AAD212" s="49"/>
      <c r="AAE212" s="49"/>
      <c r="AAF212" s="49"/>
      <c r="AAG212" s="49"/>
      <c r="AAH212" s="49"/>
      <c r="AAI212" s="49"/>
      <c r="AAJ212" s="49"/>
      <c r="AAK212" s="49"/>
      <c r="AAL212" s="49"/>
      <c r="AAM212" s="49"/>
      <c r="AAN212" s="49"/>
      <c r="AAO212" s="49"/>
      <c r="AAP212" s="49"/>
      <c r="AAQ212" s="49"/>
      <c r="AAR212" s="49"/>
      <c r="AAS212" s="49"/>
      <c r="AAT212" s="49"/>
      <c r="AAU212" s="49"/>
      <c r="AAV212" s="49"/>
      <c r="AAW212" s="49"/>
      <c r="AAX212" s="49"/>
      <c r="AAY212" s="49"/>
      <c r="AAZ212" s="49"/>
      <c r="ABA212" s="49"/>
      <c r="ABB212" s="49"/>
      <c r="ABC212" s="49"/>
      <c r="ABD212" s="49"/>
      <c r="ABE212" s="49"/>
      <c r="ABF212" s="49"/>
      <c r="ABG212" s="49"/>
      <c r="ABH212" s="49"/>
      <c r="ABI212" s="49"/>
      <c r="ABJ212" s="49"/>
      <c r="ABK212" s="49"/>
      <c r="ABL212" s="49"/>
      <c r="ABM212" s="49"/>
      <c r="ABN212" s="49"/>
      <c r="ABO212" s="49"/>
      <c r="ABP212" s="49"/>
      <c r="ABQ212" s="49"/>
      <c r="ABR212" s="49"/>
      <c r="ABS212" s="49"/>
      <c r="ABT212" s="49"/>
      <c r="ABU212" s="49"/>
      <c r="ABV212" s="49"/>
      <c r="ABW212" s="49"/>
      <c r="ABX212" s="49"/>
      <c r="ABY212" s="49"/>
      <c r="ABZ212" s="49"/>
      <c r="ACA212" s="49"/>
      <c r="ACB212" s="49"/>
      <c r="ACC212" s="49"/>
      <c r="ACD212" s="49"/>
      <c r="ACE212" s="49"/>
      <c r="ACF212" s="49"/>
      <c r="ACG212" s="49"/>
      <c r="ACH212" s="49"/>
      <c r="ACI212" s="49"/>
      <c r="ACJ212" s="49"/>
      <c r="ACK212" s="49"/>
      <c r="ACL212" s="49"/>
      <c r="ACM212" s="49"/>
      <c r="ACN212" s="49"/>
      <c r="ACO212" s="49"/>
      <c r="ACP212" s="49"/>
      <c r="ACQ212" s="49"/>
      <c r="ACR212" s="49"/>
      <c r="ACS212" s="49"/>
      <c r="ACT212" s="49"/>
      <c r="ACU212" s="49"/>
      <c r="ACV212" s="49"/>
      <c r="ACW212" s="49"/>
      <c r="ACX212" s="49"/>
      <c r="ACY212" s="49"/>
      <c r="ACZ212" s="49"/>
      <c r="ADA212" s="49"/>
      <c r="ADB212" s="49"/>
      <c r="ADC212" s="49"/>
      <c r="ADD212" s="49"/>
      <c r="ADE212" s="49"/>
      <c r="ADF212" s="49"/>
      <c r="ADG212" s="49"/>
      <c r="ADH212" s="49"/>
      <c r="ADI212" s="49"/>
      <c r="ADJ212" s="49"/>
      <c r="ADK212" s="49"/>
      <c r="ADL212" s="49"/>
      <c r="ADM212" s="49"/>
      <c r="ADN212" s="49"/>
      <c r="ADO212" s="49"/>
      <c r="ADP212" s="49"/>
      <c r="ADQ212" s="49"/>
      <c r="ADR212" s="49"/>
      <c r="ADS212" s="49"/>
      <c r="ADT212" s="49"/>
      <c r="ADU212" s="49"/>
      <c r="ADV212" s="49"/>
      <c r="ADW212" s="49"/>
      <c r="ADX212" s="49"/>
      <c r="ADY212" s="49"/>
      <c r="ADZ212" s="49"/>
      <c r="AEA212" s="49"/>
      <c r="AEB212" s="49"/>
      <c r="AEC212" s="49"/>
      <c r="AED212" s="49"/>
      <c r="AEE212" s="49"/>
      <c r="AEF212" s="49"/>
      <c r="AEG212" s="49"/>
      <c r="AEH212" s="49"/>
      <c r="AEI212" s="49"/>
      <c r="AEJ212" s="49"/>
      <c r="AEK212" s="49"/>
      <c r="AEL212" s="49"/>
      <c r="AEM212" s="49"/>
      <c r="AEN212" s="49"/>
      <c r="AEO212" s="49"/>
      <c r="AEP212" s="49"/>
      <c r="AEQ212" s="49"/>
      <c r="AER212" s="49"/>
      <c r="AES212" s="49"/>
      <c r="AET212" s="49"/>
      <c r="AEU212" s="49"/>
      <c r="AEV212" s="49"/>
      <c r="AEW212" s="49"/>
      <c r="AEX212" s="49"/>
      <c r="AEY212" s="49"/>
      <c r="AEZ212" s="49"/>
      <c r="AFA212" s="49"/>
      <c r="AFB212" s="49"/>
      <c r="AFC212" s="49"/>
      <c r="AFD212" s="49"/>
      <c r="AFE212" s="49"/>
      <c r="AFF212" s="49"/>
      <c r="AFG212" s="49"/>
      <c r="AFH212" s="49"/>
      <c r="AFI212" s="49"/>
      <c r="AFJ212" s="49"/>
      <c r="AFK212" s="49"/>
      <c r="AFL212" s="49"/>
      <c r="AFM212" s="49"/>
      <c r="AFN212" s="49"/>
      <c r="AFO212" s="49"/>
      <c r="AFP212" s="49"/>
      <c r="AFQ212" s="49"/>
      <c r="AFR212" s="49"/>
      <c r="AFS212" s="49"/>
      <c r="AFT212" s="49"/>
      <c r="AFU212" s="49"/>
      <c r="AFV212" s="49"/>
      <c r="AFW212" s="49"/>
      <c r="AFX212" s="49"/>
      <c r="AFY212" s="49"/>
      <c r="AFZ212" s="49"/>
      <c r="AGA212" s="49"/>
      <c r="AGB212" s="49"/>
      <c r="AGC212" s="49"/>
      <c r="AGD212" s="49"/>
      <c r="AGE212" s="49"/>
      <c r="AGF212" s="49"/>
      <c r="AGG212" s="49"/>
      <c r="AGH212" s="49"/>
      <c r="AGI212" s="49"/>
      <c r="AGJ212" s="49"/>
      <c r="AGK212" s="49"/>
      <c r="AGL212" s="49"/>
      <c r="AGM212" s="49"/>
      <c r="AGN212" s="49"/>
      <c r="AGO212" s="49"/>
      <c r="AGP212" s="49"/>
      <c r="AGQ212" s="49"/>
      <c r="AGR212" s="49"/>
      <c r="AGS212" s="49"/>
      <c r="AGT212" s="49"/>
      <c r="AGU212" s="49"/>
      <c r="AGV212" s="49"/>
      <c r="AGW212" s="49"/>
      <c r="AGX212" s="49"/>
      <c r="AGY212" s="49"/>
      <c r="AGZ212" s="49"/>
      <c r="AHA212" s="49"/>
      <c r="AHB212" s="49"/>
      <c r="AHC212" s="49"/>
      <c r="AHD212" s="49"/>
      <c r="AHE212" s="49"/>
      <c r="AHF212" s="49"/>
      <c r="AHG212" s="49"/>
      <c r="AHH212" s="49"/>
      <c r="AHI212" s="49"/>
      <c r="AHJ212" s="49"/>
      <c r="AHK212" s="49"/>
      <c r="AHL212" s="49"/>
      <c r="AHM212" s="49"/>
      <c r="AHN212" s="49"/>
      <c r="AHO212" s="49"/>
      <c r="AHP212" s="49"/>
      <c r="AHQ212" s="49"/>
      <c r="AHR212" s="49"/>
      <c r="AHS212" s="49"/>
      <c r="AHT212" s="49"/>
      <c r="AHU212" s="49"/>
      <c r="AHV212" s="49"/>
      <c r="AHW212" s="49"/>
      <c r="AHX212" s="49"/>
      <c r="AHY212" s="49"/>
      <c r="AHZ212" s="49"/>
      <c r="AIA212" s="49"/>
      <c r="AIB212" s="49"/>
      <c r="AIC212" s="49"/>
      <c r="AID212" s="49"/>
      <c r="AIE212" s="49"/>
      <c r="AIF212" s="49"/>
      <c r="AIG212" s="49"/>
      <c r="AIH212" s="49"/>
      <c r="AII212" s="49"/>
      <c r="AIJ212" s="49"/>
      <c r="AIK212" s="49"/>
      <c r="AIL212" s="49"/>
      <c r="AIM212" s="49"/>
      <c r="AIN212" s="49"/>
      <c r="AIO212" s="49"/>
      <c r="AIP212" s="49"/>
      <c r="AIQ212" s="49"/>
      <c r="AIR212" s="49"/>
      <c r="AIS212" s="49"/>
      <c r="AIT212" s="49"/>
      <c r="AIU212" s="49"/>
      <c r="AIV212" s="49"/>
      <c r="AIW212" s="49"/>
      <c r="AIX212" s="49"/>
      <c r="AIY212" s="49"/>
      <c r="AIZ212" s="49"/>
      <c r="AJA212" s="49"/>
      <c r="AJB212" s="49"/>
      <c r="AJC212" s="49"/>
      <c r="AJD212" s="49"/>
      <c r="AJE212" s="49"/>
      <c r="AJF212" s="49"/>
      <c r="AJG212" s="49"/>
      <c r="AJH212" s="49"/>
      <c r="AJI212" s="49"/>
      <c r="AJJ212" s="49"/>
      <c r="AJK212" s="49"/>
      <c r="AJL212" s="49"/>
      <c r="AJM212" s="49"/>
      <c r="AJN212" s="49"/>
      <c r="AJO212" s="49"/>
      <c r="AJP212" s="49"/>
      <c r="AJQ212" s="49"/>
      <c r="AJR212" s="49"/>
      <c r="AJS212" s="49"/>
      <c r="AJT212" s="49"/>
      <c r="AJU212" s="49"/>
      <c r="AJV212" s="49"/>
      <c r="AJW212" s="49"/>
      <c r="AJX212" s="49"/>
      <c r="AJY212" s="49"/>
      <c r="AJZ212" s="49"/>
      <c r="AKA212" s="49"/>
      <c r="AKB212" s="49"/>
      <c r="AKC212" s="49"/>
      <c r="AKD212" s="49"/>
      <c r="AKE212" s="49"/>
      <c r="AKF212" s="49"/>
      <c r="AKG212" s="49"/>
      <c r="AKH212" s="49"/>
      <c r="AKI212" s="49"/>
      <c r="AKJ212" s="49"/>
      <c r="AKK212" s="49"/>
      <c r="AKL212" s="49"/>
      <c r="AKM212" s="49"/>
      <c r="AKN212" s="49"/>
      <c r="AKO212" s="49"/>
      <c r="AKP212" s="49"/>
      <c r="AKQ212" s="49"/>
      <c r="AKR212" s="49"/>
      <c r="AKS212" s="49"/>
      <c r="AKT212" s="49"/>
      <c r="AKU212" s="49"/>
      <c r="AKV212" s="49"/>
      <c r="AKW212" s="49"/>
      <c r="AKX212" s="49"/>
      <c r="AKY212" s="49"/>
      <c r="AKZ212" s="49"/>
      <c r="ALA212" s="49"/>
      <c r="ALB212" s="49"/>
      <c r="ALC212" s="49"/>
      <c r="ALD212" s="49"/>
      <c r="ALE212" s="49"/>
      <c r="ALF212" s="49"/>
      <c r="ALG212" s="49"/>
      <c r="ALH212" s="49"/>
      <c r="ALI212" s="49"/>
      <c r="ALJ212" s="49"/>
      <c r="ALK212" s="49"/>
      <c r="ALL212" s="49"/>
      <c r="ALM212" s="49"/>
      <c r="ALN212" s="49"/>
      <c r="ALO212" s="49"/>
      <c r="ALP212" s="49"/>
      <c r="ALQ212" s="49"/>
      <c r="ALR212" s="49"/>
      <c r="ALS212" s="49"/>
      <c r="ALT212" s="49"/>
      <c r="ALU212" s="49"/>
      <c r="ALV212" s="49"/>
      <c r="ALW212" s="49"/>
      <c r="ALX212" s="49"/>
      <c r="ALY212" s="49"/>
      <c r="ALZ212" s="49"/>
      <c r="AMA212" s="49"/>
      <c r="AMB212" s="49"/>
      <c r="AMC212" s="49"/>
      <c r="AMD212" s="49"/>
      <c r="AME212" s="49"/>
      <c r="AMF212" s="49"/>
      <c r="AMG212" s="49"/>
      <c r="AMH212" s="49"/>
      <c r="AMI212" s="49"/>
      <c r="AMJ212" s="49"/>
      <c r="AMK212" s="49"/>
      <c r="AML212" s="49"/>
      <c r="AMM212" s="49"/>
    </row>
    <row r="213" spans="1:1027" s="53" customFormat="1" ht="15" customHeight="1">
      <c r="A213" s="350"/>
      <c r="B213" s="415"/>
      <c r="C213" s="292" t="s">
        <v>357</v>
      </c>
      <c r="D213" s="287"/>
      <c r="E213" s="287"/>
      <c r="F213" s="288"/>
      <c r="G213" s="289"/>
      <c r="H213" s="290"/>
      <c r="I213" s="291"/>
      <c r="J213" s="149"/>
      <c r="K213" s="149"/>
      <c r="L213" s="149"/>
      <c r="M213" s="175"/>
      <c r="N213" s="311" t="s">
        <v>375</v>
      </c>
      <c r="O213" s="192"/>
      <c r="P213" s="150"/>
      <c r="Q213" s="150"/>
      <c r="R213" s="150"/>
      <c r="S213" s="150"/>
      <c r="T213" s="150"/>
      <c r="U213" s="150"/>
      <c r="V213" s="150"/>
      <c r="W213" s="150"/>
      <c r="X213" s="150"/>
      <c r="Y213" s="150"/>
      <c r="Z213" s="150"/>
      <c r="AA213" s="150"/>
      <c r="AB213" s="150"/>
      <c r="AC213" s="150"/>
      <c r="AD213" s="150"/>
      <c r="AE213" s="150"/>
      <c r="AF213" s="150"/>
      <c r="AG213" s="150"/>
      <c r="AH213" s="150"/>
      <c r="AI213" s="150"/>
      <c r="AJ213" s="150"/>
      <c r="AK213" s="150"/>
      <c r="AL213" s="150"/>
      <c r="AM213" s="150"/>
      <c r="AN213" s="150"/>
      <c r="AO213" s="150"/>
      <c r="AP213" s="150"/>
      <c r="AQ213" s="150"/>
      <c r="AR213" s="150">
        <v>0.87620920552613324</v>
      </c>
      <c r="AS213" s="150">
        <v>0.87690984829257401</v>
      </c>
      <c r="AT213" s="150">
        <v>0.86814025640029924</v>
      </c>
      <c r="AU213" s="150">
        <v>0.85937066450802446</v>
      </c>
      <c r="AV213" s="150">
        <v>0.85060107261574969</v>
      </c>
      <c r="AW213" s="150">
        <v>0.84183148072347491</v>
      </c>
      <c r="AX213" s="150">
        <v>0.83306188883120003</v>
      </c>
      <c r="AY213" s="150">
        <v>0.82047833314980068</v>
      </c>
      <c r="AZ213" s="150">
        <v>0.80789477746840133</v>
      </c>
      <c r="BA213" s="150">
        <v>0.79531122178700198</v>
      </c>
      <c r="BB213" s="150">
        <v>0.78272766610560263</v>
      </c>
      <c r="BC213" s="150">
        <v>0.77014411042420305</v>
      </c>
      <c r="BD213" s="150">
        <v>0.747512905225173</v>
      </c>
      <c r="BE213" s="150">
        <v>0.72488170002614294</v>
      </c>
      <c r="BF213" s="150">
        <v>0.70225049482711288</v>
      </c>
      <c r="BG213" s="150">
        <v>0.67961928962808282</v>
      </c>
      <c r="BH213" s="150">
        <v>0.65698808442905277</v>
      </c>
      <c r="BI213" s="150">
        <v>0.63435687923002271</v>
      </c>
      <c r="BJ213" s="150">
        <v>0.61172567403099265</v>
      </c>
      <c r="BK213" s="150">
        <v>0.58909446883196259</v>
      </c>
      <c r="BL213" s="150">
        <v>0.56646326363293253</v>
      </c>
      <c r="BM213" s="150">
        <v>0.54383205843390248</v>
      </c>
      <c r="BN213" s="150">
        <v>0.52120085323487242</v>
      </c>
      <c r="BO213" s="150">
        <v>0.49856964803584231</v>
      </c>
      <c r="BP213" s="150">
        <v>0.47593844283681219</v>
      </c>
      <c r="BQ213" s="150">
        <v>0.45330723763778208</v>
      </c>
      <c r="BR213" s="150">
        <v>0.43067603243875197</v>
      </c>
      <c r="BS213" s="150">
        <v>0.40804482723972185</v>
      </c>
      <c r="BT213" s="150">
        <v>0.38541362204069174</v>
      </c>
      <c r="BU213" s="150">
        <v>0.36278241684166163</v>
      </c>
      <c r="BV213" s="150">
        <v>0.34015121164263151</v>
      </c>
      <c r="BW213" s="150">
        <v>0.31752000644360079</v>
      </c>
      <c r="BX213" s="157"/>
      <c r="BY213" s="157"/>
      <c r="BZ213" s="157"/>
      <c r="CA213" s="157"/>
      <c r="CB213" s="157"/>
      <c r="CC213" s="157"/>
      <c r="CD213" s="157"/>
      <c r="CE213" s="121"/>
      <c r="CF213" s="121"/>
      <c r="CG213" s="121"/>
      <c r="CH213" s="121"/>
      <c r="CI213" s="121"/>
      <c r="CJ213" s="121"/>
      <c r="CK213" s="121"/>
      <c r="CL213" s="121"/>
      <c r="CM213" s="121"/>
      <c r="CN213" s="121"/>
      <c r="CO213" s="121"/>
      <c r="CP213" s="121"/>
      <c r="CQ213" s="121"/>
      <c r="CR213" s="121"/>
      <c r="CS213" s="121"/>
      <c r="CT213" s="121"/>
      <c r="CU213" s="121"/>
      <c r="CV213" s="121"/>
      <c r="CW213" s="121"/>
      <c r="CX213" s="121"/>
      <c r="CY213" s="121"/>
      <c r="CZ213" s="121"/>
      <c r="DA213" s="121"/>
      <c r="DB213" s="121"/>
      <c r="DC213" s="121"/>
      <c r="DD213" s="121"/>
      <c r="DE213" s="121"/>
      <c r="DF213" s="121"/>
      <c r="DG213" s="121"/>
      <c r="DH213" s="121"/>
      <c r="DI213" s="121"/>
      <c r="DJ213" s="121"/>
      <c r="DK213" s="121"/>
      <c r="DL213" s="121"/>
      <c r="DM213" s="121"/>
      <c r="DN213" s="121"/>
      <c r="DO213" s="121"/>
      <c r="DP213" s="121"/>
      <c r="DQ213" s="121"/>
      <c r="DR213" s="121"/>
      <c r="DS213" s="121"/>
      <c r="DT213" s="121"/>
      <c r="DU213" s="121"/>
      <c r="DV213" s="121"/>
      <c r="DW213" s="121"/>
      <c r="DX213" s="121"/>
      <c r="DY213" s="121"/>
      <c r="DZ213" s="121"/>
      <c r="EA213" s="121"/>
      <c r="EB213" s="121"/>
      <c r="EC213" s="121"/>
      <c r="ED213" s="121"/>
      <c r="EE213" s="121"/>
      <c r="EF213" s="121"/>
      <c r="EG213" s="121"/>
      <c r="EH213" s="121"/>
      <c r="EI213" s="121"/>
      <c r="EJ213" s="121"/>
      <c r="EK213" s="121"/>
      <c r="EL213" s="121"/>
      <c r="EM213" s="121"/>
      <c r="EN213" s="121"/>
      <c r="EO213" s="121"/>
      <c r="EP213" s="121"/>
      <c r="EQ213" s="121"/>
      <c r="ER213" s="121"/>
      <c r="ES213" s="121"/>
      <c r="ET213" s="121"/>
      <c r="EU213" s="121"/>
      <c r="EV213" s="121"/>
      <c r="EW213" s="121"/>
      <c r="EX213" s="121"/>
      <c r="EY213" s="121"/>
      <c r="EZ213" s="121"/>
      <c r="FA213" s="121"/>
      <c r="FB213" s="121"/>
      <c r="FC213" s="121"/>
      <c r="FD213" s="121"/>
      <c r="FE213" s="121"/>
      <c r="FF213" s="121"/>
      <c r="FG213" s="121"/>
      <c r="FH213" s="121"/>
      <c r="FI213" s="121"/>
      <c r="FJ213" s="121"/>
      <c r="FK213" s="121"/>
      <c r="FL213" s="121"/>
      <c r="FM213" s="121"/>
      <c r="FN213" s="121"/>
      <c r="FO213" s="121"/>
      <c r="FP213" s="121"/>
      <c r="FQ213" s="121"/>
      <c r="FR213" s="121"/>
      <c r="FS213" s="121"/>
      <c r="FT213" s="121"/>
      <c r="FU213" s="121"/>
      <c r="FV213" s="121"/>
      <c r="FW213" s="121"/>
      <c r="FX213" s="121"/>
      <c r="FY213" s="121"/>
      <c r="FZ213" s="121"/>
      <c r="GA213" s="121"/>
      <c r="GB213" s="121"/>
      <c r="GC213" s="121"/>
      <c r="GD213" s="121"/>
      <c r="GE213" s="121"/>
      <c r="GF213" s="121"/>
      <c r="GG213" s="121"/>
      <c r="GH213" s="121"/>
      <c r="GI213" s="121"/>
      <c r="GJ213" s="121"/>
      <c r="GK213" s="121"/>
      <c r="GL213" s="121"/>
      <c r="GM213" s="121"/>
      <c r="GN213" s="121"/>
      <c r="GO213" s="121"/>
      <c r="GP213" s="121"/>
      <c r="GQ213" s="121"/>
      <c r="GR213" s="121"/>
      <c r="GS213" s="121"/>
      <c r="GT213" s="121"/>
      <c r="GU213" s="121"/>
      <c r="GV213" s="121"/>
      <c r="GW213" s="121"/>
      <c r="GX213" s="121"/>
      <c r="GY213" s="121"/>
      <c r="GZ213" s="121"/>
      <c r="HA213" s="121"/>
      <c r="HB213" s="121"/>
      <c r="HC213" s="121"/>
      <c r="HD213" s="121"/>
      <c r="HE213" s="121"/>
      <c r="HF213" s="121"/>
      <c r="HG213" s="121"/>
      <c r="HH213" s="121"/>
      <c r="HI213" s="121"/>
      <c r="HJ213" s="121"/>
      <c r="HK213" s="121"/>
      <c r="HL213" s="121"/>
      <c r="HM213" s="121"/>
      <c r="HN213" s="121"/>
      <c r="HO213" s="121"/>
      <c r="HP213" s="121"/>
      <c r="HQ213" s="121"/>
      <c r="HR213" s="121"/>
      <c r="HS213" s="121"/>
      <c r="HT213" s="121"/>
      <c r="HU213" s="121"/>
      <c r="HV213" s="121"/>
      <c r="HW213" s="121"/>
      <c r="HX213" s="121"/>
      <c r="HY213" s="121"/>
      <c r="HZ213" s="121"/>
      <c r="IA213" s="121"/>
      <c r="IB213" s="121"/>
      <c r="IC213" s="121"/>
      <c r="ID213" s="121"/>
      <c r="IE213" s="121"/>
      <c r="IF213" s="121"/>
      <c r="IG213" s="121"/>
      <c r="IH213" s="121"/>
      <c r="II213" s="121"/>
      <c r="IJ213" s="121"/>
      <c r="IK213" s="121"/>
      <c r="IL213" s="121"/>
      <c r="IM213" s="121"/>
      <c r="IN213" s="121"/>
      <c r="IO213" s="121"/>
      <c r="IP213" s="121"/>
      <c r="IQ213" s="121"/>
      <c r="IR213" s="121"/>
      <c r="IS213" s="121"/>
      <c r="IT213" s="121"/>
      <c r="IU213" s="121"/>
      <c r="IV213" s="121"/>
      <c r="IW213" s="121"/>
      <c r="IX213" s="121"/>
      <c r="IY213" s="121"/>
      <c r="IZ213" s="121"/>
      <c r="JA213" s="121"/>
      <c r="JB213" s="121"/>
      <c r="JC213" s="121"/>
      <c r="JD213" s="121"/>
      <c r="JE213" s="121"/>
      <c r="JF213" s="121"/>
      <c r="JG213" s="121"/>
      <c r="JH213" s="121"/>
      <c r="JI213" s="121"/>
      <c r="JJ213" s="121"/>
      <c r="JK213" s="121"/>
      <c r="JL213" s="121"/>
      <c r="JM213" s="121"/>
      <c r="JN213" s="121"/>
      <c r="JO213" s="121"/>
      <c r="JP213" s="121"/>
      <c r="JQ213" s="121"/>
      <c r="JR213" s="121"/>
      <c r="JS213" s="121"/>
      <c r="JT213" s="121"/>
      <c r="JU213" s="121"/>
      <c r="JV213" s="121"/>
      <c r="JW213" s="121"/>
      <c r="JX213" s="121"/>
      <c r="JY213" s="121"/>
      <c r="JZ213" s="121"/>
      <c r="KA213" s="121"/>
      <c r="KB213" s="121"/>
      <c r="KC213" s="121"/>
      <c r="KD213" s="121"/>
      <c r="KE213" s="121"/>
      <c r="KF213" s="121"/>
      <c r="KG213" s="121"/>
      <c r="KH213" s="121"/>
      <c r="KI213" s="121"/>
      <c r="KJ213" s="121"/>
      <c r="KK213" s="121"/>
      <c r="KL213" s="121"/>
      <c r="KM213" s="121"/>
      <c r="KN213" s="121"/>
      <c r="KO213" s="121"/>
      <c r="KP213" s="121"/>
      <c r="KQ213" s="121"/>
      <c r="KR213" s="121"/>
      <c r="KS213" s="121"/>
      <c r="KT213" s="121"/>
      <c r="KU213" s="121"/>
      <c r="KV213" s="121"/>
      <c r="KW213" s="121"/>
      <c r="KX213" s="121"/>
      <c r="KY213" s="121"/>
      <c r="KZ213" s="121"/>
      <c r="LA213" s="121"/>
      <c r="LB213" s="121"/>
      <c r="LC213" s="121"/>
      <c r="LD213" s="121"/>
      <c r="LE213" s="121"/>
      <c r="LF213" s="121"/>
      <c r="LG213" s="121"/>
      <c r="LH213" s="121"/>
      <c r="LI213" s="121"/>
      <c r="LJ213" s="121"/>
      <c r="LK213" s="121"/>
      <c r="LL213" s="121"/>
      <c r="LM213" s="121"/>
      <c r="LN213" s="121"/>
      <c r="LO213" s="121"/>
      <c r="LP213" s="121"/>
      <c r="LQ213" s="121"/>
      <c r="LR213" s="121"/>
      <c r="LS213" s="121"/>
      <c r="LT213" s="121"/>
      <c r="LU213" s="121"/>
      <c r="LV213" s="49"/>
      <c r="LW213" s="49"/>
      <c r="LX213" s="49"/>
      <c r="LY213" s="49"/>
      <c r="LZ213" s="49"/>
      <c r="MA213" s="49"/>
      <c r="MB213" s="49"/>
      <c r="MC213" s="49"/>
      <c r="MD213" s="49"/>
      <c r="ME213" s="49"/>
      <c r="MF213" s="49"/>
      <c r="MG213" s="49"/>
      <c r="MH213" s="49"/>
      <c r="MI213" s="49"/>
      <c r="MJ213" s="49"/>
      <c r="MK213" s="49"/>
      <c r="ML213" s="49"/>
      <c r="MM213" s="49"/>
      <c r="MN213" s="49"/>
      <c r="MO213" s="49"/>
      <c r="MP213" s="49"/>
      <c r="MQ213" s="49"/>
      <c r="MR213" s="49"/>
      <c r="MS213" s="49"/>
      <c r="MT213" s="49"/>
      <c r="MU213" s="49"/>
      <c r="MV213" s="49"/>
      <c r="MW213" s="49"/>
      <c r="MX213" s="49"/>
      <c r="MY213" s="49"/>
      <c r="MZ213" s="49"/>
      <c r="NA213" s="49"/>
      <c r="NB213" s="49"/>
      <c r="NC213" s="49"/>
      <c r="ND213" s="49"/>
      <c r="NE213" s="49"/>
      <c r="NF213" s="49"/>
      <c r="NG213" s="49"/>
      <c r="NH213" s="49"/>
      <c r="NI213" s="49"/>
      <c r="NJ213" s="49"/>
      <c r="NK213" s="49"/>
      <c r="NL213" s="49"/>
      <c r="NM213" s="49"/>
      <c r="NN213" s="49"/>
      <c r="NO213" s="49"/>
      <c r="NP213" s="49"/>
      <c r="NQ213" s="49"/>
      <c r="NR213" s="49"/>
      <c r="NS213" s="49"/>
      <c r="NT213" s="49"/>
      <c r="NU213" s="49"/>
      <c r="NV213" s="49"/>
      <c r="NW213" s="49"/>
      <c r="NX213" s="49"/>
      <c r="NY213" s="49"/>
      <c r="NZ213" s="49"/>
      <c r="OA213" s="49"/>
      <c r="OB213" s="49"/>
      <c r="OC213" s="49"/>
      <c r="OD213" s="49"/>
      <c r="OE213" s="49"/>
      <c r="OF213" s="49"/>
      <c r="OG213" s="49"/>
      <c r="OH213" s="49"/>
      <c r="OI213" s="49"/>
      <c r="OJ213" s="49"/>
      <c r="OK213" s="49"/>
      <c r="OL213" s="49"/>
      <c r="OM213" s="49"/>
      <c r="ON213" s="49"/>
      <c r="OO213" s="49"/>
      <c r="OP213" s="49"/>
      <c r="OQ213" s="49"/>
      <c r="OR213" s="49"/>
      <c r="OS213" s="49"/>
      <c r="OT213" s="49"/>
      <c r="OU213" s="49"/>
      <c r="OV213" s="49"/>
      <c r="OW213" s="49"/>
      <c r="OX213" s="49"/>
      <c r="OY213" s="49"/>
      <c r="OZ213" s="49"/>
      <c r="PA213" s="49"/>
      <c r="PB213" s="49"/>
      <c r="PC213" s="49"/>
      <c r="PD213" s="49"/>
      <c r="PE213" s="49"/>
      <c r="PF213" s="49"/>
      <c r="PG213" s="49"/>
      <c r="PH213" s="49"/>
      <c r="PI213" s="49"/>
      <c r="PJ213" s="49"/>
      <c r="PK213" s="49"/>
      <c r="PL213" s="49"/>
      <c r="PM213" s="49"/>
      <c r="PN213" s="49"/>
      <c r="PO213" s="49"/>
      <c r="PP213" s="49"/>
      <c r="PQ213" s="49"/>
      <c r="PR213" s="49"/>
      <c r="PS213" s="49"/>
      <c r="PT213" s="49"/>
      <c r="PU213" s="49"/>
      <c r="PV213" s="49"/>
      <c r="PW213" s="49"/>
      <c r="PX213" s="49"/>
      <c r="PY213" s="49"/>
      <c r="PZ213" s="49"/>
      <c r="QA213" s="49"/>
      <c r="QB213" s="49"/>
      <c r="QC213" s="49"/>
      <c r="QD213" s="49"/>
      <c r="QE213" s="49"/>
      <c r="QF213" s="49"/>
      <c r="QG213" s="49"/>
      <c r="QH213" s="49"/>
      <c r="QI213" s="49"/>
      <c r="QJ213" s="49"/>
      <c r="QK213" s="49"/>
      <c r="QL213" s="49"/>
      <c r="QM213" s="49"/>
      <c r="QN213" s="49"/>
      <c r="QO213" s="49"/>
      <c r="QP213" s="49"/>
      <c r="QQ213" s="49"/>
      <c r="QR213" s="49"/>
      <c r="QS213" s="49"/>
      <c r="QT213" s="49"/>
      <c r="QU213" s="49"/>
      <c r="QV213" s="49"/>
      <c r="QW213" s="49"/>
      <c r="QX213" s="49"/>
      <c r="QY213" s="49"/>
      <c r="QZ213" s="49"/>
      <c r="RA213" s="49"/>
      <c r="RB213" s="49"/>
      <c r="RC213" s="49"/>
      <c r="RD213" s="49"/>
      <c r="RE213" s="49"/>
      <c r="RF213" s="49"/>
      <c r="RG213" s="49"/>
      <c r="RH213" s="49"/>
      <c r="RI213" s="49"/>
      <c r="RJ213" s="49"/>
      <c r="RK213" s="49"/>
      <c r="RL213" s="49"/>
      <c r="RM213" s="49"/>
      <c r="RN213" s="49"/>
      <c r="RO213" s="49"/>
      <c r="RP213" s="49"/>
      <c r="RQ213" s="49"/>
      <c r="RR213" s="49"/>
      <c r="RS213" s="49"/>
      <c r="RT213" s="49"/>
      <c r="RU213" s="49"/>
      <c r="RV213" s="49"/>
      <c r="RW213" s="49"/>
      <c r="RX213" s="49"/>
      <c r="RY213" s="49"/>
      <c r="RZ213" s="49"/>
      <c r="SA213" s="49"/>
      <c r="SB213" s="49"/>
      <c r="SC213" s="49"/>
      <c r="SD213" s="49"/>
      <c r="SE213" s="49"/>
      <c r="SF213" s="49"/>
      <c r="SG213" s="49"/>
      <c r="SH213" s="49"/>
      <c r="SI213" s="49"/>
      <c r="SJ213" s="49"/>
      <c r="SK213" s="49"/>
      <c r="SL213" s="49"/>
      <c r="SM213" s="49"/>
      <c r="SN213" s="49"/>
      <c r="SO213" s="49"/>
      <c r="SP213" s="49"/>
      <c r="SQ213" s="49"/>
      <c r="SR213" s="49"/>
      <c r="SS213" s="49"/>
      <c r="ST213" s="49"/>
      <c r="SU213" s="49"/>
      <c r="SV213" s="49"/>
      <c r="SW213" s="49"/>
      <c r="SX213" s="49"/>
      <c r="SY213" s="49"/>
      <c r="SZ213" s="49"/>
      <c r="TA213" s="49"/>
      <c r="TB213" s="49"/>
      <c r="TC213" s="49"/>
      <c r="TD213" s="49"/>
      <c r="TE213" s="49"/>
      <c r="TF213" s="49"/>
      <c r="TG213" s="49"/>
      <c r="TH213" s="49"/>
      <c r="TI213" s="49"/>
      <c r="TJ213" s="49"/>
      <c r="TK213" s="49"/>
      <c r="TL213" s="49"/>
      <c r="TM213" s="49"/>
      <c r="TN213" s="49"/>
      <c r="TO213" s="49"/>
      <c r="TP213" s="49"/>
      <c r="TQ213" s="49"/>
      <c r="TR213" s="49"/>
      <c r="TS213" s="49"/>
      <c r="TT213" s="49"/>
      <c r="TU213" s="49"/>
      <c r="TV213" s="49"/>
      <c r="TW213" s="49"/>
      <c r="TX213" s="49"/>
      <c r="TY213" s="49"/>
      <c r="TZ213" s="49"/>
      <c r="UA213" s="49"/>
      <c r="UB213" s="49"/>
      <c r="UC213" s="49"/>
      <c r="UD213" s="49"/>
      <c r="UE213" s="49"/>
      <c r="UF213" s="49"/>
      <c r="UG213" s="49"/>
      <c r="UH213" s="49"/>
      <c r="UI213" s="49"/>
      <c r="UJ213" s="49"/>
      <c r="UK213" s="49"/>
      <c r="UL213" s="49"/>
      <c r="UM213" s="49"/>
      <c r="UN213" s="49"/>
      <c r="UO213" s="49"/>
      <c r="UP213" s="49"/>
      <c r="UQ213" s="49"/>
      <c r="UR213" s="49"/>
      <c r="US213" s="49"/>
      <c r="UT213" s="49"/>
      <c r="UU213" s="49"/>
      <c r="UV213" s="49"/>
      <c r="UW213" s="49"/>
      <c r="UX213" s="49"/>
      <c r="UY213" s="49"/>
      <c r="UZ213" s="49"/>
      <c r="VA213" s="49"/>
      <c r="VB213" s="49"/>
      <c r="VC213" s="49"/>
      <c r="VD213" s="49"/>
      <c r="VE213" s="49"/>
      <c r="VF213" s="49"/>
      <c r="VG213" s="49"/>
      <c r="VH213" s="49"/>
      <c r="VI213" s="49"/>
      <c r="VJ213" s="49"/>
      <c r="VK213" s="49"/>
      <c r="VL213" s="49"/>
      <c r="VM213" s="49"/>
      <c r="VN213" s="49"/>
      <c r="VO213" s="49"/>
      <c r="VP213" s="49"/>
      <c r="VQ213" s="49"/>
      <c r="VR213" s="49"/>
      <c r="VS213" s="49"/>
      <c r="VT213" s="49"/>
      <c r="VU213" s="49"/>
      <c r="VV213" s="49"/>
      <c r="VW213" s="49"/>
      <c r="VX213" s="49"/>
      <c r="VY213" s="49"/>
      <c r="VZ213" s="49"/>
      <c r="WA213" s="49"/>
      <c r="WB213" s="49"/>
      <c r="WC213" s="49"/>
      <c r="WD213" s="49"/>
      <c r="WE213" s="49"/>
      <c r="WF213" s="49"/>
      <c r="WG213" s="49"/>
      <c r="WH213" s="49"/>
      <c r="WI213" s="49"/>
      <c r="WJ213" s="49"/>
      <c r="WK213" s="49"/>
      <c r="WL213" s="49"/>
      <c r="WM213" s="49"/>
      <c r="WN213" s="49"/>
      <c r="WO213" s="49"/>
      <c r="WP213" s="49"/>
      <c r="WQ213" s="49"/>
      <c r="WR213" s="49"/>
      <c r="WS213" s="49"/>
      <c r="WT213" s="49"/>
      <c r="WU213" s="49"/>
      <c r="WV213" s="49"/>
      <c r="WW213" s="49"/>
      <c r="WX213" s="49"/>
      <c r="WY213" s="49"/>
      <c r="WZ213" s="49"/>
      <c r="XA213" s="49"/>
      <c r="XB213" s="49"/>
      <c r="XC213" s="49"/>
      <c r="XD213" s="49"/>
      <c r="XE213" s="49"/>
      <c r="XF213" s="49"/>
      <c r="XG213" s="49"/>
      <c r="XH213" s="49"/>
      <c r="XI213" s="49"/>
      <c r="XJ213" s="49"/>
      <c r="XK213" s="49"/>
      <c r="XL213" s="49"/>
      <c r="XM213" s="49"/>
      <c r="XN213" s="49"/>
      <c r="XO213" s="49"/>
      <c r="XP213" s="49"/>
      <c r="XQ213" s="49"/>
      <c r="XR213" s="49"/>
      <c r="XS213" s="49"/>
      <c r="XT213" s="49"/>
      <c r="XU213" s="49"/>
      <c r="XV213" s="49"/>
      <c r="XW213" s="49"/>
      <c r="XX213" s="49"/>
      <c r="XY213" s="49"/>
      <c r="XZ213" s="49"/>
      <c r="YA213" s="49"/>
      <c r="YB213" s="49"/>
      <c r="YC213" s="49"/>
      <c r="YD213" s="49"/>
      <c r="YE213" s="49"/>
      <c r="YF213" s="49"/>
      <c r="YG213" s="49"/>
      <c r="YH213" s="49"/>
      <c r="YI213" s="49"/>
      <c r="YJ213" s="49"/>
      <c r="YK213" s="49"/>
      <c r="YL213" s="49"/>
      <c r="YM213" s="49"/>
      <c r="YN213" s="49"/>
      <c r="YO213" s="49"/>
      <c r="YP213" s="49"/>
      <c r="YQ213" s="49"/>
      <c r="YR213" s="49"/>
      <c r="YS213" s="49"/>
      <c r="YT213" s="49"/>
      <c r="YU213" s="49"/>
      <c r="YV213" s="49"/>
      <c r="YW213" s="49"/>
      <c r="YX213" s="49"/>
      <c r="YY213" s="49"/>
      <c r="YZ213" s="49"/>
      <c r="ZA213" s="49"/>
      <c r="ZB213" s="49"/>
      <c r="ZC213" s="49"/>
      <c r="ZD213" s="49"/>
      <c r="ZE213" s="49"/>
      <c r="ZF213" s="49"/>
      <c r="ZG213" s="49"/>
      <c r="ZH213" s="49"/>
      <c r="ZI213" s="49"/>
      <c r="ZJ213" s="49"/>
      <c r="ZK213" s="49"/>
      <c r="ZL213" s="49"/>
      <c r="ZM213" s="49"/>
      <c r="ZN213" s="49"/>
      <c r="ZO213" s="49"/>
      <c r="ZP213" s="49"/>
      <c r="ZQ213" s="49"/>
      <c r="ZR213" s="49"/>
      <c r="ZS213" s="49"/>
      <c r="ZT213" s="49"/>
      <c r="ZU213" s="49"/>
      <c r="ZV213" s="49"/>
      <c r="ZW213" s="49"/>
      <c r="ZX213" s="49"/>
      <c r="ZY213" s="49"/>
      <c r="ZZ213" s="49"/>
      <c r="AAA213" s="49"/>
      <c r="AAB213" s="49"/>
      <c r="AAC213" s="49"/>
      <c r="AAD213" s="49"/>
      <c r="AAE213" s="49"/>
      <c r="AAF213" s="49"/>
      <c r="AAG213" s="49"/>
      <c r="AAH213" s="49"/>
      <c r="AAI213" s="49"/>
      <c r="AAJ213" s="49"/>
      <c r="AAK213" s="49"/>
      <c r="AAL213" s="49"/>
      <c r="AAM213" s="49"/>
      <c r="AAN213" s="49"/>
      <c r="AAO213" s="49"/>
      <c r="AAP213" s="49"/>
      <c r="AAQ213" s="49"/>
      <c r="AAR213" s="49"/>
      <c r="AAS213" s="49"/>
      <c r="AAT213" s="49"/>
      <c r="AAU213" s="49"/>
      <c r="AAV213" s="49"/>
      <c r="AAW213" s="49"/>
      <c r="AAX213" s="49"/>
      <c r="AAY213" s="49"/>
      <c r="AAZ213" s="49"/>
      <c r="ABA213" s="49"/>
      <c r="ABB213" s="49"/>
      <c r="ABC213" s="49"/>
      <c r="ABD213" s="49"/>
      <c r="ABE213" s="49"/>
      <c r="ABF213" s="49"/>
      <c r="ABG213" s="49"/>
      <c r="ABH213" s="49"/>
      <c r="ABI213" s="49"/>
      <c r="ABJ213" s="49"/>
      <c r="ABK213" s="49"/>
      <c r="ABL213" s="49"/>
      <c r="ABM213" s="49"/>
      <c r="ABN213" s="49"/>
      <c r="ABO213" s="49"/>
      <c r="ABP213" s="49"/>
      <c r="ABQ213" s="49"/>
      <c r="ABR213" s="49"/>
      <c r="ABS213" s="49"/>
      <c r="ABT213" s="49"/>
      <c r="ABU213" s="49"/>
      <c r="ABV213" s="49"/>
      <c r="ABW213" s="49"/>
      <c r="ABX213" s="49"/>
      <c r="ABY213" s="49"/>
      <c r="ABZ213" s="49"/>
      <c r="ACA213" s="49"/>
      <c r="ACB213" s="49"/>
      <c r="ACC213" s="49"/>
      <c r="ACD213" s="49"/>
      <c r="ACE213" s="49"/>
      <c r="ACF213" s="49"/>
      <c r="ACG213" s="49"/>
      <c r="ACH213" s="49"/>
      <c r="ACI213" s="49"/>
      <c r="ACJ213" s="49"/>
      <c r="ACK213" s="49"/>
      <c r="ACL213" s="49"/>
      <c r="ACM213" s="49"/>
      <c r="ACN213" s="49"/>
      <c r="ACO213" s="49"/>
      <c r="ACP213" s="49"/>
      <c r="ACQ213" s="49"/>
      <c r="ACR213" s="49"/>
      <c r="ACS213" s="49"/>
      <c r="ACT213" s="49"/>
      <c r="ACU213" s="49"/>
      <c r="ACV213" s="49"/>
      <c r="ACW213" s="49"/>
      <c r="ACX213" s="49"/>
      <c r="ACY213" s="49"/>
      <c r="ACZ213" s="49"/>
      <c r="ADA213" s="49"/>
      <c r="ADB213" s="49"/>
      <c r="ADC213" s="49"/>
      <c r="ADD213" s="49"/>
      <c r="ADE213" s="49"/>
      <c r="ADF213" s="49"/>
      <c r="ADG213" s="49"/>
      <c r="ADH213" s="49"/>
      <c r="ADI213" s="49"/>
      <c r="ADJ213" s="49"/>
      <c r="ADK213" s="49"/>
      <c r="ADL213" s="49"/>
      <c r="ADM213" s="49"/>
      <c r="ADN213" s="49"/>
      <c r="ADO213" s="49"/>
      <c r="ADP213" s="49"/>
      <c r="ADQ213" s="49"/>
      <c r="ADR213" s="49"/>
      <c r="ADS213" s="49"/>
      <c r="ADT213" s="49"/>
      <c r="ADU213" s="49"/>
      <c r="ADV213" s="49"/>
      <c r="ADW213" s="49"/>
      <c r="ADX213" s="49"/>
      <c r="ADY213" s="49"/>
      <c r="ADZ213" s="49"/>
      <c r="AEA213" s="49"/>
      <c r="AEB213" s="49"/>
      <c r="AEC213" s="49"/>
      <c r="AED213" s="49"/>
      <c r="AEE213" s="49"/>
      <c r="AEF213" s="49"/>
      <c r="AEG213" s="49"/>
      <c r="AEH213" s="49"/>
      <c r="AEI213" s="49"/>
      <c r="AEJ213" s="49"/>
      <c r="AEK213" s="49"/>
      <c r="AEL213" s="49"/>
      <c r="AEM213" s="49"/>
      <c r="AEN213" s="49"/>
      <c r="AEO213" s="49"/>
      <c r="AEP213" s="49"/>
      <c r="AEQ213" s="49"/>
      <c r="AER213" s="49"/>
      <c r="AES213" s="49"/>
      <c r="AET213" s="49"/>
      <c r="AEU213" s="49"/>
      <c r="AEV213" s="49"/>
      <c r="AEW213" s="49"/>
      <c r="AEX213" s="49"/>
      <c r="AEY213" s="49"/>
      <c r="AEZ213" s="49"/>
      <c r="AFA213" s="49"/>
      <c r="AFB213" s="49"/>
      <c r="AFC213" s="49"/>
      <c r="AFD213" s="49"/>
      <c r="AFE213" s="49"/>
      <c r="AFF213" s="49"/>
      <c r="AFG213" s="49"/>
      <c r="AFH213" s="49"/>
      <c r="AFI213" s="49"/>
      <c r="AFJ213" s="49"/>
      <c r="AFK213" s="49"/>
      <c r="AFL213" s="49"/>
      <c r="AFM213" s="49"/>
      <c r="AFN213" s="49"/>
      <c r="AFO213" s="49"/>
      <c r="AFP213" s="49"/>
      <c r="AFQ213" s="49"/>
      <c r="AFR213" s="49"/>
      <c r="AFS213" s="49"/>
      <c r="AFT213" s="49"/>
      <c r="AFU213" s="49"/>
      <c r="AFV213" s="49"/>
      <c r="AFW213" s="49"/>
      <c r="AFX213" s="49"/>
      <c r="AFY213" s="49"/>
      <c r="AFZ213" s="49"/>
      <c r="AGA213" s="49"/>
      <c r="AGB213" s="49"/>
      <c r="AGC213" s="49"/>
      <c r="AGD213" s="49"/>
      <c r="AGE213" s="49"/>
      <c r="AGF213" s="49"/>
      <c r="AGG213" s="49"/>
      <c r="AGH213" s="49"/>
      <c r="AGI213" s="49"/>
      <c r="AGJ213" s="49"/>
      <c r="AGK213" s="49"/>
      <c r="AGL213" s="49"/>
      <c r="AGM213" s="49"/>
      <c r="AGN213" s="49"/>
      <c r="AGO213" s="49"/>
      <c r="AGP213" s="49"/>
      <c r="AGQ213" s="49"/>
      <c r="AGR213" s="49"/>
      <c r="AGS213" s="49"/>
      <c r="AGT213" s="49"/>
      <c r="AGU213" s="49"/>
      <c r="AGV213" s="49"/>
      <c r="AGW213" s="49"/>
      <c r="AGX213" s="49"/>
      <c r="AGY213" s="49"/>
      <c r="AGZ213" s="49"/>
      <c r="AHA213" s="49"/>
      <c r="AHB213" s="49"/>
      <c r="AHC213" s="49"/>
      <c r="AHD213" s="49"/>
      <c r="AHE213" s="49"/>
      <c r="AHF213" s="49"/>
      <c r="AHG213" s="49"/>
      <c r="AHH213" s="49"/>
      <c r="AHI213" s="49"/>
      <c r="AHJ213" s="49"/>
      <c r="AHK213" s="49"/>
      <c r="AHL213" s="49"/>
      <c r="AHM213" s="49"/>
      <c r="AHN213" s="49"/>
      <c r="AHO213" s="49"/>
      <c r="AHP213" s="49"/>
      <c r="AHQ213" s="49"/>
      <c r="AHR213" s="49"/>
      <c r="AHS213" s="49"/>
      <c r="AHT213" s="49"/>
      <c r="AHU213" s="49"/>
      <c r="AHV213" s="49"/>
      <c r="AHW213" s="49"/>
      <c r="AHX213" s="49"/>
      <c r="AHY213" s="49"/>
      <c r="AHZ213" s="49"/>
      <c r="AIA213" s="49"/>
      <c r="AIB213" s="49"/>
      <c r="AIC213" s="49"/>
      <c r="AID213" s="49"/>
      <c r="AIE213" s="49"/>
      <c r="AIF213" s="49"/>
      <c r="AIG213" s="49"/>
      <c r="AIH213" s="49"/>
      <c r="AII213" s="49"/>
      <c r="AIJ213" s="49"/>
      <c r="AIK213" s="49"/>
      <c r="AIL213" s="49"/>
      <c r="AIM213" s="49"/>
      <c r="AIN213" s="49"/>
      <c r="AIO213" s="49"/>
      <c r="AIP213" s="49"/>
      <c r="AIQ213" s="49"/>
      <c r="AIR213" s="49"/>
      <c r="AIS213" s="49"/>
      <c r="AIT213" s="49"/>
      <c r="AIU213" s="49"/>
      <c r="AIV213" s="49"/>
      <c r="AIW213" s="49"/>
      <c r="AIX213" s="49"/>
      <c r="AIY213" s="49"/>
      <c r="AIZ213" s="49"/>
      <c r="AJA213" s="49"/>
      <c r="AJB213" s="49"/>
      <c r="AJC213" s="49"/>
      <c r="AJD213" s="49"/>
      <c r="AJE213" s="49"/>
      <c r="AJF213" s="49"/>
      <c r="AJG213" s="49"/>
      <c r="AJH213" s="49"/>
      <c r="AJI213" s="49"/>
      <c r="AJJ213" s="49"/>
      <c r="AJK213" s="49"/>
      <c r="AJL213" s="49"/>
      <c r="AJM213" s="49"/>
      <c r="AJN213" s="49"/>
      <c r="AJO213" s="49"/>
      <c r="AJP213" s="49"/>
      <c r="AJQ213" s="49"/>
      <c r="AJR213" s="49"/>
      <c r="AJS213" s="49"/>
      <c r="AJT213" s="49"/>
      <c r="AJU213" s="49"/>
      <c r="AJV213" s="49"/>
      <c r="AJW213" s="49"/>
      <c r="AJX213" s="49"/>
      <c r="AJY213" s="49"/>
      <c r="AJZ213" s="49"/>
      <c r="AKA213" s="49"/>
      <c r="AKB213" s="49"/>
      <c r="AKC213" s="49"/>
      <c r="AKD213" s="49"/>
      <c r="AKE213" s="49"/>
      <c r="AKF213" s="49"/>
      <c r="AKG213" s="49"/>
      <c r="AKH213" s="49"/>
      <c r="AKI213" s="49"/>
      <c r="AKJ213" s="49"/>
      <c r="AKK213" s="49"/>
      <c r="AKL213" s="49"/>
      <c r="AKM213" s="49"/>
      <c r="AKN213" s="49"/>
      <c r="AKO213" s="49"/>
      <c r="AKP213" s="49"/>
      <c r="AKQ213" s="49"/>
      <c r="AKR213" s="49"/>
      <c r="AKS213" s="49"/>
      <c r="AKT213" s="49"/>
      <c r="AKU213" s="49"/>
      <c r="AKV213" s="49"/>
      <c r="AKW213" s="49"/>
      <c r="AKX213" s="49"/>
      <c r="AKY213" s="49"/>
      <c r="AKZ213" s="49"/>
      <c r="ALA213" s="49"/>
      <c r="ALB213" s="49"/>
      <c r="ALC213" s="49"/>
      <c r="ALD213" s="49"/>
      <c r="ALE213" s="49"/>
      <c r="ALF213" s="49"/>
      <c r="ALG213" s="49"/>
      <c r="ALH213" s="49"/>
      <c r="ALI213" s="49"/>
      <c r="ALJ213" s="49"/>
      <c r="ALK213" s="49"/>
      <c r="ALL213" s="49"/>
      <c r="ALM213" s="49"/>
      <c r="ALN213" s="49"/>
      <c r="ALO213" s="49"/>
      <c r="ALP213" s="49"/>
      <c r="ALQ213" s="49"/>
      <c r="ALR213" s="49"/>
      <c r="ALS213" s="49"/>
      <c r="ALT213" s="49"/>
      <c r="ALU213" s="49"/>
      <c r="ALV213" s="49"/>
      <c r="ALW213" s="49"/>
      <c r="ALX213" s="49"/>
      <c r="ALY213" s="49"/>
      <c r="ALZ213" s="49"/>
      <c r="AMA213" s="49"/>
      <c r="AMB213" s="49"/>
      <c r="AMC213" s="49"/>
      <c r="AMD213" s="49"/>
      <c r="AME213" s="49"/>
      <c r="AMF213" s="49"/>
      <c r="AMG213" s="49"/>
      <c r="AMH213" s="49"/>
      <c r="AMI213" s="49"/>
      <c r="AMJ213" s="49"/>
      <c r="AMK213" s="49"/>
      <c r="AML213" s="49"/>
      <c r="AMM213" s="49"/>
    </row>
    <row r="214" spans="1:1027" s="30" customFormat="1">
      <c r="A214" s="26"/>
      <c r="B214" s="45"/>
      <c r="C214" s="27"/>
      <c r="D214" s="26"/>
      <c r="E214" s="26"/>
      <c r="F214" s="28"/>
      <c r="G214" s="28"/>
      <c r="H214" s="264"/>
      <c r="I214" s="28"/>
      <c r="J214" s="29"/>
      <c r="K214" s="29"/>
      <c r="L214" s="29"/>
      <c r="M214" s="169"/>
      <c r="N214" s="198"/>
      <c r="O214" s="186"/>
      <c r="P214" s="73"/>
      <c r="Q214" s="73"/>
      <c r="R214" s="73"/>
      <c r="S214" s="73"/>
      <c r="T214" s="73"/>
      <c r="U214" s="73"/>
      <c r="V214" s="73"/>
      <c r="W214" s="73"/>
      <c r="X214" s="73"/>
      <c r="Y214" s="73"/>
      <c r="Z214" s="73"/>
      <c r="AA214" s="73"/>
      <c r="AB214" s="73"/>
      <c r="AC214" s="73"/>
      <c r="AD214" s="73"/>
      <c r="AE214" s="73"/>
      <c r="AF214" s="73"/>
      <c r="AG214" s="73"/>
      <c r="AH214" s="73"/>
      <c r="AI214" s="73"/>
      <c r="AJ214" s="73"/>
      <c r="AK214" s="73"/>
      <c r="AL214" s="73"/>
      <c r="AM214" s="73"/>
      <c r="AN214" s="73"/>
      <c r="AO214" s="73"/>
      <c r="AP214" s="73"/>
      <c r="AQ214" s="73"/>
      <c r="AR214" s="73"/>
      <c r="AS214" s="73"/>
      <c r="AT214" s="73"/>
      <c r="AU214" s="73"/>
      <c r="AV214" s="73"/>
      <c r="AW214" s="73"/>
      <c r="AX214" s="73"/>
      <c r="AY214" s="73"/>
      <c r="AZ214" s="73"/>
      <c r="BA214" s="73"/>
      <c r="BB214" s="29"/>
      <c r="BC214" s="29"/>
      <c r="BD214" s="29"/>
      <c r="BE214" s="29"/>
      <c r="BF214" s="29"/>
      <c r="BG214" s="29"/>
      <c r="BH214" s="29"/>
      <c r="BI214" s="29"/>
      <c r="BJ214" s="29"/>
      <c r="BK214" s="29"/>
      <c r="BL214" s="29"/>
      <c r="BM214" s="29"/>
      <c r="BN214" s="29"/>
      <c r="BO214" s="29"/>
      <c r="BP214" s="29"/>
      <c r="BQ214" s="29"/>
      <c r="BR214" s="29"/>
      <c r="BS214" s="29"/>
      <c r="BT214" s="29"/>
      <c r="BU214" s="29"/>
      <c r="BV214" s="29"/>
      <c r="BW214" s="29"/>
      <c r="BX214" s="158"/>
      <c r="BY214" s="158"/>
      <c r="BZ214" s="158"/>
      <c r="CA214" s="158"/>
      <c r="CB214" s="158"/>
      <c r="CC214" s="158"/>
      <c r="CD214" s="158"/>
      <c r="CE214" s="154"/>
      <c r="CF214" s="154"/>
      <c r="CG214" s="154"/>
      <c r="CH214" s="154"/>
      <c r="CI214" s="154"/>
      <c r="CJ214" s="154"/>
      <c r="CK214" s="154"/>
      <c r="CL214" s="154"/>
      <c r="CM214" s="154"/>
      <c r="CN214" s="154"/>
      <c r="CO214" s="154"/>
      <c r="CP214" s="154"/>
      <c r="CQ214" s="154"/>
      <c r="CR214" s="154"/>
      <c r="CS214" s="154"/>
      <c r="CT214" s="154"/>
      <c r="CU214" s="154"/>
      <c r="CV214" s="154"/>
      <c r="CW214" s="154"/>
      <c r="CX214" s="154"/>
      <c r="CY214" s="154"/>
      <c r="CZ214" s="154"/>
      <c r="DA214" s="154"/>
      <c r="DB214" s="154"/>
      <c r="DC214" s="154"/>
      <c r="DD214" s="154"/>
      <c r="DE214" s="154"/>
      <c r="DF214" s="154"/>
      <c r="DG214" s="154"/>
      <c r="DH214" s="154"/>
      <c r="DI214" s="154"/>
      <c r="DJ214" s="154"/>
      <c r="DK214" s="154"/>
      <c r="DL214" s="154"/>
      <c r="DM214" s="154"/>
      <c r="DN214" s="154"/>
      <c r="DO214" s="154"/>
      <c r="DP214" s="154"/>
      <c r="DQ214" s="154"/>
      <c r="DR214" s="154"/>
      <c r="DS214" s="154"/>
      <c r="DT214" s="154"/>
      <c r="DU214" s="154"/>
      <c r="DV214" s="154"/>
      <c r="DW214" s="154"/>
      <c r="DX214" s="154"/>
      <c r="DY214" s="154"/>
      <c r="DZ214" s="154"/>
      <c r="EA214" s="154"/>
      <c r="EB214" s="154"/>
      <c r="EC214" s="154"/>
      <c r="ED214" s="154"/>
      <c r="EE214" s="154"/>
      <c r="EF214" s="154"/>
      <c r="EG214" s="154"/>
      <c r="EH214" s="154"/>
      <c r="EI214" s="154"/>
      <c r="EJ214" s="154"/>
      <c r="EK214" s="154"/>
      <c r="EL214" s="154"/>
      <c r="EM214" s="154"/>
      <c r="EN214" s="154"/>
      <c r="EO214" s="154"/>
      <c r="EP214" s="154"/>
      <c r="EQ214" s="154"/>
      <c r="ER214" s="154"/>
      <c r="ES214" s="154"/>
      <c r="ET214" s="154"/>
      <c r="EU214" s="154"/>
      <c r="EV214" s="154"/>
      <c r="EW214" s="154"/>
      <c r="EX214" s="154"/>
      <c r="EY214" s="154"/>
      <c r="EZ214" s="154"/>
      <c r="FA214" s="154"/>
      <c r="FB214" s="154"/>
      <c r="FC214" s="154"/>
      <c r="FD214" s="154"/>
      <c r="FE214" s="154"/>
      <c r="FF214" s="154"/>
      <c r="FG214" s="154"/>
      <c r="FH214" s="154"/>
      <c r="FI214" s="154"/>
      <c r="FJ214" s="154"/>
      <c r="FK214" s="154"/>
      <c r="FL214" s="154"/>
      <c r="FM214" s="154"/>
      <c r="FN214" s="154"/>
      <c r="FO214" s="154"/>
      <c r="FP214" s="154"/>
      <c r="FQ214" s="154"/>
      <c r="FR214" s="154"/>
      <c r="FS214" s="154"/>
      <c r="FT214" s="154"/>
      <c r="FU214" s="154"/>
      <c r="FV214" s="154"/>
      <c r="FW214" s="154"/>
      <c r="FX214" s="154"/>
      <c r="FY214" s="154"/>
      <c r="FZ214" s="154"/>
      <c r="GA214" s="154"/>
      <c r="GB214" s="154"/>
      <c r="GC214" s="154"/>
      <c r="GD214" s="154"/>
      <c r="GE214" s="154"/>
      <c r="GF214" s="154"/>
      <c r="GG214" s="154"/>
      <c r="GH214" s="154"/>
      <c r="GI214" s="154"/>
      <c r="GJ214" s="154"/>
      <c r="GK214" s="154"/>
      <c r="GL214" s="154"/>
      <c r="GM214" s="154"/>
      <c r="GN214" s="154"/>
      <c r="GO214" s="154"/>
      <c r="GP214" s="154"/>
      <c r="GQ214" s="154"/>
      <c r="GR214" s="154"/>
      <c r="GS214" s="154"/>
      <c r="GT214" s="154"/>
      <c r="GU214" s="154"/>
      <c r="GV214" s="154"/>
      <c r="GW214" s="154"/>
      <c r="GX214" s="154"/>
      <c r="GY214" s="154"/>
      <c r="GZ214" s="154"/>
      <c r="HA214" s="154"/>
      <c r="HB214" s="154"/>
      <c r="HC214" s="154"/>
      <c r="HD214" s="154"/>
      <c r="HE214" s="154"/>
      <c r="HF214" s="154"/>
      <c r="HG214" s="154"/>
      <c r="HH214" s="154"/>
      <c r="HI214" s="154"/>
      <c r="HJ214" s="154"/>
      <c r="HK214" s="154"/>
      <c r="HL214" s="154"/>
      <c r="HM214" s="154"/>
      <c r="HN214" s="154"/>
      <c r="HO214" s="154"/>
      <c r="HP214" s="154"/>
      <c r="HQ214" s="154"/>
      <c r="HR214" s="154"/>
      <c r="HS214" s="154"/>
      <c r="HT214" s="154"/>
      <c r="HU214" s="154"/>
      <c r="HV214" s="154"/>
      <c r="HW214" s="154"/>
      <c r="HX214" s="154"/>
      <c r="HY214" s="154"/>
      <c r="HZ214" s="154"/>
      <c r="IA214" s="154"/>
      <c r="IB214" s="154"/>
      <c r="IC214" s="154"/>
      <c r="ID214" s="154"/>
      <c r="IE214" s="154"/>
      <c r="IF214" s="154"/>
      <c r="IG214" s="154"/>
      <c r="IH214" s="154"/>
      <c r="II214" s="154"/>
      <c r="IJ214" s="154"/>
      <c r="IK214" s="154"/>
      <c r="IL214" s="154"/>
      <c r="IM214" s="154"/>
      <c r="IN214" s="154"/>
      <c r="IO214" s="154"/>
      <c r="IP214" s="154"/>
      <c r="IQ214" s="154"/>
      <c r="IR214" s="154"/>
      <c r="IS214" s="154"/>
      <c r="IT214" s="154"/>
      <c r="IU214" s="154"/>
      <c r="IV214" s="154"/>
      <c r="IW214" s="154"/>
      <c r="IX214" s="154"/>
      <c r="IY214" s="154"/>
      <c r="IZ214" s="154"/>
      <c r="JA214" s="154"/>
      <c r="JB214" s="154"/>
      <c r="JC214" s="154"/>
      <c r="JD214" s="154"/>
      <c r="JE214" s="154"/>
      <c r="JF214" s="154"/>
      <c r="JG214" s="154"/>
      <c r="JH214" s="154"/>
      <c r="JI214" s="154"/>
      <c r="JJ214" s="154"/>
      <c r="JK214" s="154"/>
      <c r="JL214" s="154"/>
      <c r="JM214" s="154"/>
      <c r="JN214" s="154"/>
      <c r="JO214" s="154"/>
      <c r="JP214" s="154"/>
      <c r="JQ214" s="154"/>
      <c r="JR214" s="154"/>
      <c r="JS214" s="154"/>
      <c r="JT214" s="154"/>
      <c r="JU214" s="154"/>
      <c r="JV214" s="154"/>
      <c r="JW214" s="154"/>
      <c r="JX214" s="154"/>
      <c r="JY214" s="154"/>
      <c r="JZ214" s="154"/>
      <c r="KA214" s="154"/>
      <c r="KB214" s="154"/>
      <c r="KC214" s="154"/>
      <c r="KD214" s="154"/>
      <c r="KE214" s="154"/>
      <c r="KF214" s="154"/>
      <c r="KG214" s="154"/>
      <c r="KH214" s="154"/>
      <c r="KI214" s="154"/>
      <c r="KJ214" s="154"/>
      <c r="KK214" s="154"/>
      <c r="KL214" s="154"/>
      <c r="KM214" s="154"/>
      <c r="KN214" s="154"/>
      <c r="KO214" s="154"/>
      <c r="KP214" s="154"/>
      <c r="KQ214" s="154"/>
      <c r="KR214" s="154"/>
      <c r="KS214" s="154"/>
      <c r="KT214" s="154"/>
      <c r="KU214" s="154"/>
      <c r="KV214" s="154"/>
      <c r="KW214" s="154"/>
      <c r="KX214" s="154"/>
      <c r="KY214" s="154"/>
      <c r="KZ214" s="154"/>
      <c r="LA214" s="154"/>
      <c r="LB214" s="154"/>
      <c r="LC214" s="154"/>
      <c r="LD214" s="154"/>
      <c r="LE214" s="154"/>
      <c r="LF214" s="154"/>
      <c r="LG214" s="154"/>
      <c r="LH214" s="154"/>
      <c r="LI214" s="154"/>
      <c r="LJ214" s="154"/>
      <c r="LK214" s="154"/>
      <c r="LL214" s="154"/>
      <c r="LM214" s="154"/>
      <c r="LN214" s="154"/>
      <c r="LO214" s="154"/>
      <c r="LP214" s="154"/>
      <c r="LQ214" s="154"/>
      <c r="LR214" s="154"/>
      <c r="LS214" s="154"/>
      <c r="LT214" s="154"/>
      <c r="LU214" s="154"/>
    </row>
    <row r="215" spans="1:1027" ht="12.75" customHeight="1">
      <c r="A215" s="397" t="s">
        <v>70</v>
      </c>
      <c r="B215" s="397" t="s">
        <v>66</v>
      </c>
      <c r="C215" s="331" t="s">
        <v>58</v>
      </c>
      <c r="D215" s="9" t="s">
        <v>12</v>
      </c>
      <c r="E215" s="9" t="s">
        <v>19</v>
      </c>
      <c r="F215" s="21" t="s">
        <v>20</v>
      </c>
      <c r="G215" s="329" t="s">
        <v>73</v>
      </c>
      <c r="H215" s="334" t="s">
        <v>334</v>
      </c>
      <c r="I215" s="10" t="s">
        <v>216</v>
      </c>
      <c r="J215" s="241" t="s">
        <v>21</v>
      </c>
      <c r="K215" s="22" t="s">
        <v>22</v>
      </c>
      <c r="L215" s="241" t="s">
        <v>76</v>
      </c>
      <c r="M215" s="171"/>
      <c r="N215" s="390"/>
      <c r="O215" s="181">
        <v>78.116411588563295</v>
      </c>
      <c r="P215" s="64">
        <v>79.388548650855796</v>
      </c>
      <c r="Q215" s="64">
        <v>80.660185246565007</v>
      </c>
      <c r="R215" s="64">
        <v>68.457348186362495</v>
      </c>
      <c r="S215" s="64">
        <v>65.3306687303415</v>
      </c>
      <c r="T215" s="64">
        <v>67.874816199133804</v>
      </c>
      <c r="U215" s="64">
        <v>71.652042301011406</v>
      </c>
      <c r="V215" s="64">
        <v>67.306208847805706</v>
      </c>
      <c r="W215" s="64">
        <v>79.607100938006297</v>
      </c>
      <c r="X215" s="64">
        <v>72.604920413237593</v>
      </c>
      <c r="Y215" s="64">
        <v>71.430782574852699</v>
      </c>
      <c r="Z215" s="64">
        <v>64.882681384824195</v>
      </c>
      <c r="AA215" s="64">
        <v>66.985380070225602</v>
      </c>
      <c r="AB215" s="64">
        <v>70.252360693254104</v>
      </c>
      <c r="AC215" s="64">
        <v>68.896682725798499</v>
      </c>
      <c r="AD215" s="64">
        <v>74.127491311144396</v>
      </c>
      <c r="AE215" s="64">
        <v>70.107144410067704</v>
      </c>
      <c r="AF215" s="64">
        <v>69.682218221206895</v>
      </c>
      <c r="AG215" s="64">
        <v>68.750934629334793</v>
      </c>
      <c r="AH215" s="64">
        <v>66.494892825739896</v>
      </c>
      <c r="AI215" s="64">
        <v>66.546696771161095</v>
      </c>
      <c r="AJ215" s="64">
        <v>57.771802356504601</v>
      </c>
      <c r="AK215" s="64">
        <v>58.485106242337999</v>
      </c>
      <c r="AL215" s="64">
        <v>57.697221720953898</v>
      </c>
      <c r="AM215" s="64">
        <v>44.6984277311809</v>
      </c>
      <c r="AN215" s="64">
        <v>46.664764271840603</v>
      </c>
      <c r="AO215" s="64">
        <v>50.000779265942199</v>
      </c>
      <c r="AP215" s="64">
        <v>54.236320137836898</v>
      </c>
      <c r="AQ215" s="225"/>
      <c r="AR215" s="64"/>
      <c r="AS215" s="64"/>
      <c r="AT215" s="64"/>
      <c r="AU215" s="64"/>
      <c r="AV215" s="64"/>
      <c r="AW215" s="64"/>
      <c r="AX215" s="64"/>
      <c r="AY215" s="64"/>
      <c r="AZ215" s="64"/>
      <c r="BA215" s="64"/>
      <c r="BB215" s="241"/>
      <c r="BC215" s="241"/>
      <c r="BD215" s="241"/>
      <c r="BE215" s="241"/>
      <c r="BF215" s="241"/>
      <c r="BG215" s="241"/>
      <c r="BH215" s="241"/>
      <c r="BI215" s="241"/>
      <c r="BJ215" s="241"/>
      <c r="BK215" s="241"/>
      <c r="BL215" s="241"/>
      <c r="BM215" s="241"/>
      <c r="BN215" s="241"/>
      <c r="BO215" s="241"/>
      <c r="BP215" s="241"/>
      <c r="BQ215" s="241"/>
      <c r="BR215" s="241"/>
      <c r="BS215" s="241"/>
      <c r="BT215" s="241"/>
      <c r="BU215" s="241"/>
      <c r="BV215" s="241"/>
      <c r="BW215" s="241"/>
      <c r="BX215" s="158"/>
      <c r="BY215" s="158"/>
      <c r="BZ215" s="158"/>
      <c r="CA215" s="158"/>
      <c r="CB215" s="158"/>
      <c r="CC215" s="158"/>
      <c r="CD215" s="158"/>
    </row>
    <row r="216" spans="1:1027" ht="15" customHeight="1">
      <c r="A216" s="398"/>
      <c r="B216" s="398"/>
      <c r="C216" s="420"/>
      <c r="D216" s="9" t="s">
        <v>15</v>
      </c>
      <c r="E216" s="9" t="s">
        <v>19</v>
      </c>
      <c r="F216" s="21" t="s">
        <v>20</v>
      </c>
      <c r="G216" s="330"/>
      <c r="H216" s="339"/>
      <c r="I216" s="10" t="s">
        <v>216</v>
      </c>
      <c r="J216" s="241" t="s">
        <v>21</v>
      </c>
      <c r="K216" s="22" t="s">
        <v>22</v>
      </c>
      <c r="L216" s="241" t="s">
        <v>76</v>
      </c>
      <c r="M216" s="171"/>
      <c r="N216" s="391"/>
      <c r="O216" s="181"/>
      <c r="P216" s="64"/>
      <c r="Q216" s="64"/>
      <c r="R216" s="64"/>
      <c r="S216" s="64"/>
      <c r="T216" s="64"/>
      <c r="U216" s="64"/>
      <c r="V216" s="64"/>
      <c r="W216" s="64"/>
      <c r="X216" s="64"/>
      <c r="Y216" s="64"/>
      <c r="Z216" s="64"/>
      <c r="AA216" s="64"/>
      <c r="AB216" s="64"/>
      <c r="AC216" s="64"/>
      <c r="AD216" s="64"/>
      <c r="AE216" s="64"/>
      <c r="AF216" s="64"/>
      <c r="AG216" s="64"/>
      <c r="AH216" s="64"/>
      <c r="AI216" s="64"/>
      <c r="AJ216" s="64"/>
      <c r="AK216" s="64"/>
      <c r="AL216" s="64"/>
      <c r="AM216" s="64"/>
      <c r="AN216" s="64"/>
      <c r="AO216" s="64"/>
      <c r="AP216" s="64"/>
      <c r="AQ216" s="64">
        <v>45.988402799865099</v>
      </c>
      <c r="AR216" s="64"/>
      <c r="AS216" s="64"/>
      <c r="AT216" s="64"/>
      <c r="AU216" s="64"/>
      <c r="AV216" s="64"/>
      <c r="AW216" s="64"/>
      <c r="AX216" s="64"/>
      <c r="AY216" s="64"/>
      <c r="AZ216" s="64"/>
      <c r="BA216" s="64"/>
      <c r="BB216" s="241"/>
      <c r="BC216" s="241"/>
      <c r="BD216" s="241"/>
      <c r="BE216" s="241"/>
      <c r="BF216" s="241"/>
      <c r="BG216" s="241"/>
      <c r="BH216" s="241"/>
      <c r="BI216" s="241"/>
      <c r="BJ216" s="241"/>
      <c r="BK216" s="241"/>
      <c r="BL216" s="241"/>
      <c r="BM216" s="241"/>
      <c r="BN216" s="241"/>
      <c r="BO216" s="241"/>
      <c r="BP216" s="241"/>
      <c r="BQ216" s="241"/>
      <c r="BR216" s="241"/>
      <c r="BS216" s="241"/>
      <c r="BT216" s="241"/>
      <c r="BU216" s="241"/>
      <c r="BV216" s="241"/>
      <c r="BW216" s="241"/>
      <c r="BX216" s="158"/>
      <c r="BY216" s="158"/>
      <c r="BZ216" s="158"/>
      <c r="CA216" s="158"/>
      <c r="CB216" s="158"/>
      <c r="CC216" s="158"/>
      <c r="CD216" s="158"/>
    </row>
    <row r="217" spans="1:1027" s="70" customFormat="1" ht="14.25" customHeight="1">
      <c r="A217" s="398"/>
      <c r="B217" s="398"/>
      <c r="C217" s="420"/>
      <c r="D217" s="57" t="s">
        <v>15</v>
      </c>
      <c r="E217" s="57" t="s">
        <v>238</v>
      </c>
      <c r="F217" s="55" t="s">
        <v>20</v>
      </c>
      <c r="G217" s="55" t="s">
        <v>22</v>
      </c>
      <c r="H217" s="260"/>
      <c r="I217" s="55" t="s">
        <v>216</v>
      </c>
      <c r="J217" s="22" t="s">
        <v>21</v>
      </c>
      <c r="K217" s="22" t="s">
        <v>73</v>
      </c>
      <c r="L217" s="22" t="s">
        <v>76</v>
      </c>
      <c r="M217" s="244"/>
      <c r="N217" s="391"/>
      <c r="O217" s="187"/>
      <c r="P217" s="83"/>
      <c r="Q217" s="83"/>
      <c r="R217" s="83"/>
      <c r="S217" s="83"/>
      <c r="T217" s="83"/>
      <c r="U217" s="83"/>
      <c r="V217" s="83"/>
      <c r="W217" s="83"/>
      <c r="X217" s="83"/>
      <c r="Y217" s="83"/>
      <c r="Z217" s="83"/>
      <c r="AA217" s="83"/>
      <c r="AB217" s="83"/>
      <c r="AC217" s="83"/>
      <c r="AD217" s="83"/>
      <c r="AE217" s="83"/>
      <c r="AF217" s="83"/>
      <c r="AG217" s="83"/>
      <c r="AH217" s="83"/>
      <c r="AI217" s="83"/>
      <c r="AJ217" s="83">
        <v>60.927837477694119</v>
      </c>
      <c r="AK217" s="83">
        <v>58.423256219355018</v>
      </c>
      <c r="AL217" s="83">
        <v>55.695309007324902</v>
      </c>
      <c r="AM217" s="83">
        <v>48.536189594521581</v>
      </c>
      <c r="AN217" s="83">
        <v>48.765979617569215</v>
      </c>
      <c r="AO217" s="83">
        <v>49.956589330045915</v>
      </c>
      <c r="AP217" s="83">
        <v>55.301274727616089</v>
      </c>
      <c r="AQ217" s="83">
        <v>51.032428140122597</v>
      </c>
      <c r="AR217" s="83"/>
      <c r="AS217" s="83"/>
      <c r="AT217" s="83"/>
      <c r="AU217" s="83"/>
      <c r="AV217" s="83"/>
      <c r="AW217" s="83"/>
      <c r="AX217" s="83"/>
      <c r="AY217" s="83"/>
      <c r="AZ217" s="83"/>
      <c r="BA217" s="83"/>
      <c r="BB217" s="22"/>
      <c r="BC217" s="22"/>
      <c r="BD217" s="22"/>
      <c r="BE217" s="22"/>
      <c r="BF217" s="22"/>
      <c r="BG217" s="22"/>
      <c r="BH217" s="22"/>
      <c r="BI217" s="22"/>
      <c r="BJ217" s="22"/>
      <c r="BK217" s="22"/>
      <c r="BL217" s="22"/>
      <c r="BM217" s="22"/>
      <c r="BN217" s="22"/>
      <c r="BO217" s="22"/>
      <c r="BP217" s="22"/>
      <c r="BQ217" s="22"/>
      <c r="BR217" s="22"/>
      <c r="BS217" s="22"/>
      <c r="BT217" s="22"/>
      <c r="BU217" s="22"/>
      <c r="BV217" s="22"/>
      <c r="BW217" s="22"/>
      <c r="BX217" s="216"/>
      <c r="BY217" s="216"/>
      <c r="BZ217" s="216"/>
      <c r="CA217" s="216"/>
      <c r="CB217" s="216"/>
      <c r="CC217" s="216"/>
      <c r="CD217" s="216"/>
      <c r="CE217" s="69"/>
      <c r="CF217" s="69"/>
      <c r="CG217" s="69"/>
      <c r="CH217" s="69"/>
      <c r="CI217" s="69"/>
      <c r="CJ217" s="69"/>
      <c r="CK217" s="69"/>
      <c r="CL217" s="69"/>
      <c r="CM217" s="69"/>
      <c r="CN217" s="69"/>
      <c r="CO217" s="69"/>
      <c r="CP217" s="69"/>
      <c r="CQ217" s="69"/>
      <c r="CR217" s="69"/>
      <c r="CS217" s="69"/>
      <c r="CT217" s="69"/>
      <c r="CU217" s="69"/>
      <c r="CV217" s="69"/>
      <c r="CW217" s="69"/>
      <c r="CX217" s="69"/>
      <c r="CY217" s="69"/>
      <c r="CZ217" s="69"/>
      <c r="DA217" s="69"/>
      <c r="DB217" s="69"/>
      <c r="DC217" s="69"/>
      <c r="DD217" s="69"/>
      <c r="DE217" s="69"/>
      <c r="DF217" s="69"/>
      <c r="DG217" s="69"/>
      <c r="DH217" s="69"/>
      <c r="DI217" s="69"/>
      <c r="DJ217" s="69"/>
      <c r="DK217" s="69"/>
      <c r="DL217" s="69"/>
      <c r="DM217" s="69"/>
      <c r="DN217" s="69"/>
      <c r="DO217" s="69"/>
      <c r="DP217" s="69"/>
      <c r="DQ217" s="69"/>
      <c r="DR217" s="69"/>
      <c r="DS217" s="69"/>
      <c r="DT217" s="69"/>
      <c r="DU217" s="69"/>
      <c r="DV217" s="69"/>
      <c r="DW217" s="69"/>
      <c r="DX217" s="69"/>
      <c r="DY217" s="69"/>
      <c r="DZ217" s="69"/>
      <c r="EA217" s="69"/>
      <c r="EB217" s="69"/>
      <c r="EC217" s="69"/>
      <c r="ED217" s="69"/>
      <c r="EE217" s="69"/>
      <c r="EF217" s="69"/>
      <c r="EG217" s="69"/>
      <c r="EH217" s="69"/>
      <c r="EI217" s="69"/>
      <c r="EJ217" s="69"/>
      <c r="EK217" s="69"/>
      <c r="EL217" s="69"/>
      <c r="EM217" s="69"/>
      <c r="EN217" s="69"/>
      <c r="EO217" s="69"/>
      <c r="EP217" s="69"/>
      <c r="EQ217" s="69"/>
      <c r="ER217" s="69"/>
      <c r="ES217" s="69"/>
      <c r="ET217" s="69"/>
      <c r="EU217" s="69"/>
      <c r="EV217" s="69"/>
      <c r="EW217" s="69"/>
      <c r="EX217" s="69"/>
      <c r="EY217" s="69"/>
      <c r="EZ217" s="69"/>
      <c r="FA217" s="69"/>
      <c r="FB217" s="69"/>
      <c r="FC217" s="69"/>
      <c r="FD217" s="69"/>
      <c r="FE217" s="69"/>
      <c r="FF217" s="69"/>
      <c r="FG217" s="69"/>
      <c r="FH217" s="69"/>
      <c r="FI217" s="69"/>
      <c r="FJ217" s="69"/>
      <c r="FK217" s="69"/>
      <c r="FL217" s="69"/>
      <c r="FM217" s="69"/>
      <c r="FN217" s="69"/>
      <c r="FO217" s="69"/>
      <c r="FP217" s="69"/>
      <c r="FQ217" s="69"/>
      <c r="FR217" s="69"/>
      <c r="FS217" s="69"/>
      <c r="FT217" s="69"/>
      <c r="FU217" s="69"/>
      <c r="FV217" s="69"/>
      <c r="FW217" s="69"/>
      <c r="FX217" s="69"/>
      <c r="FY217" s="69"/>
      <c r="FZ217" s="69"/>
      <c r="GA217" s="69"/>
      <c r="GB217" s="69"/>
      <c r="GC217" s="69"/>
      <c r="GD217" s="69"/>
      <c r="GE217" s="69"/>
      <c r="GF217" s="69"/>
      <c r="GG217" s="69"/>
      <c r="GH217" s="69"/>
      <c r="GI217" s="69"/>
      <c r="GJ217" s="69"/>
      <c r="GK217" s="69"/>
      <c r="GL217" s="69"/>
      <c r="GM217" s="69"/>
      <c r="GN217" s="69"/>
      <c r="GO217" s="69"/>
      <c r="GP217" s="69"/>
      <c r="GQ217" s="69"/>
      <c r="GR217" s="69"/>
      <c r="GS217" s="69"/>
      <c r="GT217" s="69"/>
      <c r="GU217" s="69"/>
      <c r="GV217" s="69"/>
      <c r="GW217" s="69"/>
      <c r="GX217" s="69"/>
      <c r="GY217" s="69"/>
      <c r="GZ217" s="69"/>
      <c r="HA217" s="69"/>
      <c r="HB217" s="69"/>
      <c r="HC217" s="69"/>
      <c r="HD217" s="69"/>
      <c r="HE217" s="69"/>
      <c r="HF217" s="69"/>
      <c r="HG217" s="69"/>
      <c r="HH217" s="69"/>
      <c r="HI217" s="69"/>
      <c r="HJ217" s="69"/>
      <c r="HK217" s="69"/>
      <c r="HL217" s="69"/>
      <c r="HM217" s="69"/>
      <c r="HN217" s="69"/>
      <c r="HO217" s="69"/>
      <c r="HP217" s="69"/>
      <c r="HQ217" s="69"/>
      <c r="HR217" s="69"/>
      <c r="HS217" s="69"/>
      <c r="HT217" s="69"/>
      <c r="HU217" s="69"/>
      <c r="HV217" s="69"/>
      <c r="HW217" s="69"/>
      <c r="HX217" s="69"/>
      <c r="HY217" s="69"/>
      <c r="HZ217" s="69"/>
      <c r="IA217" s="69"/>
      <c r="IB217" s="69"/>
      <c r="IC217" s="69"/>
      <c r="ID217" s="69"/>
      <c r="IE217" s="69"/>
      <c r="IF217" s="69"/>
      <c r="IG217" s="69"/>
      <c r="IH217" s="69"/>
      <c r="II217" s="69"/>
      <c r="IJ217" s="69"/>
      <c r="IK217" s="69"/>
      <c r="IL217" s="69"/>
      <c r="IM217" s="69"/>
      <c r="IN217" s="69"/>
      <c r="IO217" s="69"/>
      <c r="IP217" s="69"/>
      <c r="IQ217" s="69"/>
      <c r="IR217" s="69"/>
      <c r="IS217" s="69"/>
      <c r="IT217" s="69"/>
      <c r="IU217" s="69"/>
      <c r="IV217" s="69"/>
      <c r="IW217" s="69"/>
      <c r="IX217" s="69"/>
      <c r="IY217" s="69"/>
      <c r="IZ217" s="69"/>
      <c r="JA217" s="69"/>
      <c r="JB217" s="69"/>
      <c r="JC217" s="69"/>
      <c r="JD217" s="69"/>
      <c r="JE217" s="69"/>
      <c r="JF217" s="69"/>
      <c r="JG217" s="69"/>
      <c r="JH217" s="69"/>
      <c r="JI217" s="69"/>
      <c r="JJ217" s="69"/>
      <c r="JK217" s="69"/>
      <c r="JL217" s="69"/>
      <c r="JM217" s="69"/>
      <c r="JN217" s="69"/>
      <c r="JO217" s="69"/>
      <c r="JP217" s="69"/>
      <c r="JQ217" s="69"/>
      <c r="JR217" s="69"/>
      <c r="JS217" s="69"/>
      <c r="JT217" s="69"/>
      <c r="JU217" s="69"/>
      <c r="JV217" s="69"/>
      <c r="JW217" s="69"/>
      <c r="JX217" s="69"/>
      <c r="JY217" s="69"/>
      <c r="JZ217" s="69"/>
      <c r="KA217" s="69"/>
      <c r="KB217" s="69"/>
      <c r="KC217" s="69"/>
      <c r="KD217" s="69"/>
      <c r="KE217" s="69"/>
      <c r="KF217" s="69"/>
      <c r="KG217" s="69"/>
      <c r="KH217" s="69"/>
      <c r="KI217" s="69"/>
      <c r="KJ217" s="69"/>
      <c r="KK217" s="69"/>
      <c r="KL217" s="69"/>
      <c r="KM217" s="69"/>
      <c r="KN217" s="69"/>
      <c r="KO217" s="69"/>
      <c r="KP217" s="69"/>
      <c r="KQ217" s="69"/>
      <c r="KR217" s="69"/>
      <c r="KS217" s="69"/>
      <c r="KT217" s="69"/>
      <c r="KU217" s="69"/>
      <c r="KV217" s="69"/>
      <c r="KW217" s="69"/>
      <c r="KX217" s="69"/>
      <c r="KY217" s="69"/>
      <c r="KZ217" s="69"/>
      <c r="LA217" s="69"/>
      <c r="LB217" s="69"/>
      <c r="LC217" s="69"/>
      <c r="LD217" s="69"/>
      <c r="LE217" s="69"/>
      <c r="LF217" s="69"/>
      <c r="LG217" s="69"/>
      <c r="LH217" s="69"/>
      <c r="LI217" s="69"/>
      <c r="LJ217" s="69"/>
      <c r="LK217" s="69"/>
      <c r="LL217" s="69"/>
      <c r="LM217" s="69"/>
      <c r="LN217" s="69"/>
      <c r="LO217" s="69"/>
      <c r="LP217" s="69"/>
      <c r="LQ217" s="69"/>
      <c r="LR217" s="69"/>
      <c r="LS217" s="69"/>
      <c r="LT217" s="69"/>
      <c r="LU217" s="69"/>
      <c r="LV217" s="69"/>
      <c r="LW217" s="69"/>
      <c r="LX217" s="69"/>
      <c r="LY217" s="69"/>
      <c r="LZ217" s="69"/>
      <c r="MA217" s="69"/>
      <c r="MB217" s="69"/>
      <c r="MC217" s="69"/>
      <c r="MD217" s="69"/>
      <c r="ME217" s="69"/>
      <c r="MF217" s="69"/>
      <c r="MG217" s="69"/>
      <c r="MH217" s="69"/>
      <c r="MI217" s="69"/>
      <c r="MJ217" s="69"/>
      <c r="MK217" s="69"/>
      <c r="ML217" s="69"/>
      <c r="MM217" s="69"/>
      <c r="MN217" s="69"/>
      <c r="MO217" s="69"/>
      <c r="MP217" s="69"/>
      <c r="MQ217" s="69"/>
      <c r="MR217" s="69"/>
      <c r="MS217" s="69"/>
      <c r="MT217" s="69"/>
      <c r="MU217" s="69"/>
      <c r="MV217" s="69"/>
      <c r="MW217" s="69"/>
      <c r="MX217" s="69"/>
      <c r="MY217" s="69"/>
      <c r="MZ217" s="69"/>
      <c r="NA217" s="69"/>
      <c r="NB217" s="69"/>
      <c r="NC217" s="69"/>
      <c r="ND217" s="69"/>
      <c r="NE217" s="69"/>
      <c r="NF217" s="69"/>
      <c r="NG217" s="69"/>
      <c r="NH217" s="69"/>
      <c r="NI217" s="69"/>
      <c r="NJ217" s="69"/>
      <c r="NK217" s="69"/>
      <c r="NL217" s="69"/>
      <c r="NM217" s="69"/>
      <c r="NN217" s="69"/>
      <c r="NO217" s="69"/>
      <c r="NP217" s="69"/>
      <c r="NQ217" s="69"/>
      <c r="NR217" s="69"/>
      <c r="NS217" s="69"/>
      <c r="NT217" s="69"/>
      <c r="NU217" s="69"/>
      <c r="NV217" s="69"/>
      <c r="NW217" s="69"/>
      <c r="NX217" s="69"/>
      <c r="NY217" s="69"/>
      <c r="NZ217" s="69"/>
      <c r="OA217" s="69"/>
      <c r="OB217" s="69"/>
      <c r="OC217" s="69"/>
      <c r="OD217" s="69"/>
      <c r="OE217" s="69"/>
      <c r="OF217" s="69"/>
      <c r="OG217" s="69"/>
      <c r="OH217" s="69"/>
      <c r="OI217" s="69"/>
      <c r="OJ217" s="69"/>
      <c r="OK217" s="69"/>
      <c r="OL217" s="69"/>
      <c r="OM217" s="69"/>
      <c r="ON217" s="69"/>
      <c r="OO217" s="69"/>
      <c r="OP217" s="69"/>
      <c r="OQ217" s="69"/>
      <c r="OR217" s="69"/>
      <c r="OS217" s="69"/>
      <c r="OT217" s="69"/>
      <c r="OU217" s="69"/>
      <c r="OV217" s="69"/>
      <c r="OW217" s="69"/>
      <c r="OX217" s="69"/>
      <c r="OY217" s="69"/>
      <c r="OZ217" s="69"/>
      <c r="PA217" s="69"/>
      <c r="PB217" s="69"/>
      <c r="PC217" s="69"/>
      <c r="PD217" s="69"/>
      <c r="PE217" s="69"/>
      <c r="PF217" s="69"/>
      <c r="PG217" s="69"/>
      <c r="PH217" s="69"/>
      <c r="PI217" s="69"/>
      <c r="PJ217" s="69"/>
      <c r="PK217" s="69"/>
      <c r="PL217" s="69"/>
      <c r="PM217" s="69"/>
      <c r="PN217" s="69"/>
      <c r="PO217" s="69"/>
      <c r="PP217" s="69"/>
      <c r="PQ217" s="69"/>
      <c r="PR217" s="69"/>
      <c r="PS217" s="69"/>
      <c r="PT217" s="69"/>
      <c r="PU217" s="69"/>
      <c r="PV217" s="69"/>
      <c r="PW217" s="69"/>
      <c r="PX217" s="69"/>
      <c r="PY217" s="69"/>
      <c r="PZ217" s="69"/>
      <c r="QA217" s="69"/>
      <c r="QB217" s="69"/>
      <c r="QC217" s="69"/>
      <c r="QD217" s="69"/>
      <c r="QE217" s="69"/>
      <c r="QF217" s="69"/>
      <c r="QG217" s="69"/>
      <c r="QH217" s="69"/>
      <c r="QI217" s="69"/>
      <c r="QJ217" s="69"/>
      <c r="QK217" s="69"/>
      <c r="QL217" s="69"/>
      <c r="QM217" s="69"/>
      <c r="QN217" s="69"/>
      <c r="QO217" s="69"/>
      <c r="QP217" s="69"/>
      <c r="QQ217" s="69"/>
      <c r="QR217" s="69"/>
      <c r="QS217" s="69"/>
      <c r="QT217" s="69"/>
      <c r="QU217" s="69"/>
      <c r="QV217" s="69"/>
      <c r="QW217" s="69"/>
      <c r="QX217" s="69"/>
      <c r="QY217" s="69"/>
      <c r="QZ217" s="69"/>
      <c r="RA217" s="69"/>
      <c r="RB217" s="69"/>
      <c r="RC217" s="69"/>
      <c r="RD217" s="69"/>
      <c r="RE217" s="69"/>
      <c r="RF217" s="69"/>
      <c r="RG217" s="69"/>
      <c r="RH217" s="69"/>
      <c r="RI217" s="69"/>
      <c r="RJ217" s="69"/>
      <c r="RK217" s="69"/>
      <c r="RL217" s="69"/>
      <c r="RM217" s="69"/>
      <c r="RN217" s="69"/>
      <c r="RO217" s="69"/>
      <c r="RP217" s="69"/>
      <c r="RQ217" s="69"/>
      <c r="RR217" s="69"/>
      <c r="RS217" s="69"/>
      <c r="RT217" s="69"/>
      <c r="RU217" s="69"/>
      <c r="RV217" s="69"/>
      <c r="RW217" s="69"/>
      <c r="RX217" s="69"/>
      <c r="RY217" s="69"/>
      <c r="RZ217" s="69"/>
      <c r="SA217" s="69"/>
      <c r="SB217" s="69"/>
      <c r="SC217" s="69"/>
      <c r="SD217" s="69"/>
      <c r="SE217" s="69"/>
      <c r="SF217" s="69"/>
      <c r="SG217" s="69"/>
      <c r="SH217" s="69"/>
      <c r="SI217" s="69"/>
      <c r="SJ217" s="69"/>
      <c r="SK217" s="69"/>
      <c r="SL217" s="69"/>
      <c r="SM217" s="69"/>
      <c r="SN217" s="69"/>
      <c r="SO217" s="69"/>
      <c r="SP217" s="69"/>
      <c r="SQ217" s="69"/>
      <c r="SR217" s="69"/>
      <c r="SS217" s="69"/>
      <c r="ST217" s="69"/>
      <c r="SU217" s="69"/>
      <c r="SV217" s="69"/>
      <c r="SW217" s="69"/>
      <c r="SX217" s="69"/>
      <c r="SY217" s="69"/>
      <c r="SZ217" s="69"/>
      <c r="TA217" s="69"/>
      <c r="TB217" s="69"/>
      <c r="TC217" s="69"/>
      <c r="TD217" s="69"/>
      <c r="TE217" s="69"/>
      <c r="TF217" s="69"/>
      <c r="TG217" s="69"/>
      <c r="TH217" s="69"/>
      <c r="TI217" s="69"/>
      <c r="TJ217" s="69"/>
      <c r="TK217" s="69"/>
      <c r="TL217" s="69"/>
      <c r="TM217" s="69"/>
      <c r="TN217" s="69"/>
      <c r="TO217" s="69"/>
      <c r="TP217" s="69"/>
      <c r="TQ217" s="69"/>
      <c r="TR217" s="69"/>
      <c r="TS217" s="69"/>
      <c r="TT217" s="69"/>
      <c r="TU217" s="69"/>
      <c r="TV217" s="69"/>
      <c r="TW217" s="69"/>
      <c r="TX217" s="69"/>
      <c r="TY217" s="69"/>
      <c r="TZ217" s="69"/>
      <c r="UA217" s="69"/>
      <c r="UB217" s="69"/>
      <c r="UC217" s="69"/>
      <c r="UD217" s="69"/>
      <c r="UE217" s="69"/>
      <c r="UF217" s="69"/>
      <c r="UG217" s="69"/>
      <c r="UH217" s="69"/>
      <c r="UI217" s="69"/>
      <c r="UJ217" s="69"/>
      <c r="UK217" s="69"/>
      <c r="UL217" s="69"/>
      <c r="UM217" s="69"/>
      <c r="UN217" s="69"/>
      <c r="UO217" s="69"/>
      <c r="UP217" s="69"/>
      <c r="UQ217" s="69"/>
      <c r="UR217" s="69"/>
      <c r="US217" s="69"/>
      <c r="UT217" s="69"/>
      <c r="UU217" s="69"/>
      <c r="UV217" s="69"/>
      <c r="UW217" s="69"/>
      <c r="UX217" s="69"/>
      <c r="UY217" s="69"/>
      <c r="UZ217" s="69"/>
      <c r="VA217" s="69"/>
      <c r="VB217" s="69"/>
      <c r="VC217" s="69"/>
      <c r="VD217" s="69"/>
      <c r="VE217" s="69"/>
      <c r="VF217" s="69"/>
      <c r="VG217" s="69"/>
      <c r="VH217" s="69"/>
      <c r="VI217" s="69"/>
      <c r="VJ217" s="69"/>
      <c r="VK217" s="69"/>
      <c r="VL217" s="69"/>
      <c r="VM217" s="69"/>
      <c r="VN217" s="69"/>
      <c r="VO217" s="69"/>
      <c r="VP217" s="69"/>
      <c r="VQ217" s="69"/>
      <c r="VR217" s="69"/>
      <c r="VS217" s="69"/>
      <c r="VT217" s="69"/>
      <c r="VU217" s="69"/>
      <c r="VV217" s="69"/>
      <c r="VW217" s="69"/>
      <c r="VX217" s="69"/>
      <c r="VY217" s="69"/>
      <c r="VZ217" s="69"/>
      <c r="WA217" s="69"/>
      <c r="WB217" s="69"/>
      <c r="WC217" s="69"/>
      <c r="WD217" s="69"/>
      <c r="WE217" s="69"/>
      <c r="WF217" s="69"/>
      <c r="WG217" s="69"/>
      <c r="WH217" s="69"/>
      <c r="WI217" s="69"/>
      <c r="WJ217" s="69"/>
      <c r="WK217" s="69"/>
      <c r="WL217" s="69"/>
      <c r="WM217" s="69"/>
      <c r="WN217" s="69"/>
      <c r="WO217" s="69"/>
      <c r="WP217" s="69"/>
      <c r="WQ217" s="69"/>
      <c r="WR217" s="69"/>
      <c r="WS217" s="69"/>
      <c r="WT217" s="69"/>
      <c r="WU217" s="69"/>
      <c r="WV217" s="69"/>
      <c r="WW217" s="69"/>
      <c r="WX217" s="69"/>
      <c r="WY217" s="69"/>
      <c r="WZ217" s="69"/>
      <c r="XA217" s="69"/>
      <c r="XB217" s="69"/>
      <c r="XC217" s="69"/>
      <c r="XD217" s="69"/>
      <c r="XE217" s="69"/>
      <c r="XF217" s="69"/>
      <c r="XG217" s="69"/>
      <c r="XH217" s="69"/>
      <c r="XI217" s="69"/>
      <c r="XJ217" s="69"/>
      <c r="XK217" s="69"/>
      <c r="XL217" s="69"/>
      <c r="XM217" s="69"/>
      <c r="XN217" s="69"/>
      <c r="XO217" s="69"/>
      <c r="XP217" s="69"/>
      <c r="XQ217" s="69"/>
      <c r="XR217" s="69"/>
      <c r="XS217" s="69"/>
      <c r="XT217" s="69"/>
      <c r="XU217" s="69"/>
      <c r="XV217" s="69"/>
      <c r="XW217" s="69"/>
      <c r="XX217" s="69"/>
      <c r="XY217" s="69"/>
      <c r="XZ217" s="69"/>
      <c r="YA217" s="69"/>
      <c r="YB217" s="69"/>
      <c r="YC217" s="69"/>
      <c r="YD217" s="69"/>
      <c r="YE217" s="69"/>
      <c r="YF217" s="69"/>
      <c r="YG217" s="69"/>
      <c r="YH217" s="69"/>
      <c r="YI217" s="69"/>
      <c r="YJ217" s="69"/>
      <c r="YK217" s="69"/>
      <c r="YL217" s="69"/>
      <c r="YM217" s="69"/>
      <c r="YN217" s="69"/>
      <c r="YO217" s="69"/>
      <c r="YP217" s="69"/>
      <c r="YQ217" s="69"/>
      <c r="YR217" s="69"/>
      <c r="YS217" s="69"/>
      <c r="YT217" s="69"/>
      <c r="YU217" s="69"/>
      <c r="YV217" s="69"/>
      <c r="YW217" s="69"/>
      <c r="YX217" s="69"/>
      <c r="YY217" s="69"/>
      <c r="YZ217" s="69"/>
      <c r="ZA217" s="69"/>
      <c r="ZB217" s="69"/>
      <c r="ZC217" s="69"/>
      <c r="ZD217" s="69"/>
      <c r="ZE217" s="69"/>
      <c r="ZF217" s="69"/>
      <c r="ZG217" s="69"/>
      <c r="ZH217" s="69"/>
      <c r="ZI217" s="69"/>
      <c r="ZJ217" s="69"/>
      <c r="ZK217" s="69"/>
      <c r="ZL217" s="69"/>
      <c r="ZM217" s="69"/>
      <c r="ZN217" s="69"/>
      <c r="ZO217" s="69"/>
      <c r="ZP217" s="69"/>
      <c r="ZQ217" s="69"/>
      <c r="ZR217" s="69"/>
      <c r="ZS217" s="69"/>
      <c r="ZT217" s="69"/>
      <c r="ZU217" s="69"/>
      <c r="ZV217" s="69"/>
      <c r="ZW217" s="69"/>
      <c r="ZX217" s="69"/>
      <c r="ZY217" s="69"/>
      <c r="ZZ217" s="69"/>
      <c r="AAA217" s="69"/>
      <c r="AAB217" s="69"/>
      <c r="AAC217" s="69"/>
      <c r="AAD217" s="69"/>
      <c r="AAE217" s="69"/>
      <c r="AAF217" s="69"/>
      <c r="AAG217" s="69"/>
      <c r="AAH217" s="69"/>
      <c r="AAI217" s="69"/>
      <c r="AAJ217" s="69"/>
      <c r="AAK217" s="69"/>
      <c r="AAL217" s="69"/>
      <c r="AAM217" s="69"/>
      <c r="AAN217" s="69"/>
      <c r="AAO217" s="69"/>
      <c r="AAP217" s="69"/>
      <c r="AAQ217" s="69"/>
      <c r="AAR217" s="69"/>
      <c r="AAS217" s="69"/>
      <c r="AAT217" s="69"/>
      <c r="AAU217" s="69"/>
      <c r="AAV217" s="69"/>
      <c r="AAW217" s="69"/>
      <c r="AAX217" s="69"/>
      <c r="AAY217" s="69"/>
      <c r="AAZ217" s="69"/>
      <c r="ABA217" s="69"/>
      <c r="ABB217" s="69"/>
      <c r="ABC217" s="69"/>
      <c r="ABD217" s="69"/>
      <c r="ABE217" s="69"/>
      <c r="ABF217" s="69"/>
      <c r="ABG217" s="69"/>
      <c r="ABH217" s="69"/>
      <c r="ABI217" s="69"/>
      <c r="ABJ217" s="69"/>
      <c r="ABK217" s="69"/>
      <c r="ABL217" s="69"/>
      <c r="ABM217" s="69"/>
      <c r="ABN217" s="69"/>
      <c r="ABO217" s="69"/>
      <c r="ABP217" s="69"/>
      <c r="ABQ217" s="69"/>
      <c r="ABR217" s="69"/>
      <c r="ABS217" s="69"/>
      <c r="ABT217" s="69"/>
      <c r="ABU217" s="69"/>
      <c r="ABV217" s="69"/>
      <c r="ABW217" s="69"/>
      <c r="ABX217" s="69"/>
      <c r="ABY217" s="69"/>
      <c r="ABZ217" s="69"/>
      <c r="ACA217" s="69"/>
      <c r="ACB217" s="69"/>
      <c r="ACC217" s="69"/>
      <c r="ACD217" s="69"/>
      <c r="ACE217" s="69"/>
      <c r="ACF217" s="69"/>
      <c r="ACG217" s="69"/>
      <c r="ACH217" s="69"/>
      <c r="ACI217" s="69"/>
      <c r="ACJ217" s="69"/>
      <c r="ACK217" s="69"/>
      <c r="ACL217" s="69"/>
      <c r="ACM217" s="69"/>
      <c r="ACN217" s="69"/>
      <c r="ACO217" s="69"/>
      <c r="ACP217" s="69"/>
      <c r="ACQ217" s="69"/>
      <c r="ACR217" s="69"/>
      <c r="ACS217" s="69"/>
      <c r="ACT217" s="69"/>
      <c r="ACU217" s="69"/>
      <c r="ACV217" s="69"/>
      <c r="ACW217" s="69"/>
      <c r="ACX217" s="69"/>
      <c r="ACY217" s="69"/>
      <c r="ACZ217" s="69"/>
      <c r="ADA217" s="69"/>
      <c r="ADB217" s="69"/>
      <c r="ADC217" s="69"/>
      <c r="ADD217" s="69"/>
      <c r="ADE217" s="69"/>
      <c r="ADF217" s="69"/>
      <c r="ADG217" s="69"/>
      <c r="ADH217" s="69"/>
      <c r="ADI217" s="69"/>
      <c r="ADJ217" s="69"/>
      <c r="ADK217" s="69"/>
      <c r="ADL217" s="69"/>
      <c r="ADM217" s="69"/>
      <c r="ADN217" s="69"/>
      <c r="ADO217" s="69"/>
      <c r="ADP217" s="69"/>
      <c r="ADQ217" s="69"/>
      <c r="ADR217" s="69"/>
      <c r="ADS217" s="69"/>
      <c r="ADT217" s="69"/>
      <c r="ADU217" s="69"/>
      <c r="ADV217" s="69"/>
      <c r="ADW217" s="69"/>
      <c r="ADX217" s="69"/>
      <c r="ADY217" s="69"/>
      <c r="ADZ217" s="69"/>
      <c r="AEA217" s="69"/>
      <c r="AEB217" s="69"/>
      <c r="AEC217" s="69"/>
      <c r="AED217" s="69"/>
      <c r="AEE217" s="69"/>
      <c r="AEF217" s="69"/>
      <c r="AEG217" s="69"/>
      <c r="AEH217" s="69"/>
      <c r="AEI217" s="69"/>
      <c r="AEJ217" s="69"/>
      <c r="AEK217" s="69"/>
      <c r="AEL217" s="69"/>
      <c r="AEM217" s="69"/>
      <c r="AEN217" s="69"/>
      <c r="AEO217" s="69"/>
      <c r="AEP217" s="69"/>
      <c r="AEQ217" s="69"/>
      <c r="AER217" s="69"/>
      <c r="AES217" s="69"/>
      <c r="AET217" s="69"/>
      <c r="AEU217" s="69"/>
      <c r="AEV217" s="69"/>
      <c r="AEW217" s="69"/>
      <c r="AEX217" s="69"/>
      <c r="AEY217" s="69"/>
      <c r="AEZ217" s="69"/>
      <c r="AFA217" s="69"/>
      <c r="AFB217" s="69"/>
      <c r="AFC217" s="69"/>
      <c r="AFD217" s="69"/>
      <c r="AFE217" s="69"/>
      <c r="AFF217" s="69"/>
      <c r="AFG217" s="69"/>
      <c r="AFH217" s="69"/>
      <c r="AFI217" s="69"/>
      <c r="AFJ217" s="69"/>
      <c r="AFK217" s="69"/>
      <c r="AFL217" s="69"/>
      <c r="AFM217" s="69"/>
      <c r="AFN217" s="69"/>
      <c r="AFO217" s="69"/>
      <c r="AFP217" s="69"/>
      <c r="AFQ217" s="69"/>
      <c r="AFR217" s="69"/>
      <c r="AFS217" s="69"/>
      <c r="AFT217" s="69"/>
      <c r="AFU217" s="69"/>
      <c r="AFV217" s="69"/>
      <c r="AFW217" s="69"/>
      <c r="AFX217" s="69"/>
      <c r="AFY217" s="69"/>
      <c r="AFZ217" s="69"/>
      <c r="AGA217" s="69"/>
      <c r="AGB217" s="69"/>
      <c r="AGC217" s="69"/>
      <c r="AGD217" s="69"/>
      <c r="AGE217" s="69"/>
      <c r="AGF217" s="69"/>
      <c r="AGG217" s="69"/>
      <c r="AGH217" s="69"/>
      <c r="AGI217" s="69"/>
      <c r="AGJ217" s="69"/>
      <c r="AGK217" s="69"/>
      <c r="AGL217" s="69"/>
      <c r="AGM217" s="69"/>
      <c r="AGN217" s="69"/>
      <c r="AGO217" s="69"/>
      <c r="AGP217" s="69"/>
      <c r="AGQ217" s="69"/>
      <c r="AGR217" s="69"/>
      <c r="AGS217" s="69"/>
      <c r="AGT217" s="69"/>
      <c r="AGU217" s="69"/>
      <c r="AGV217" s="69"/>
      <c r="AGW217" s="69"/>
      <c r="AGX217" s="69"/>
      <c r="AGY217" s="69"/>
      <c r="AGZ217" s="69"/>
      <c r="AHA217" s="69"/>
      <c r="AHB217" s="69"/>
      <c r="AHC217" s="69"/>
      <c r="AHD217" s="69"/>
      <c r="AHE217" s="69"/>
      <c r="AHF217" s="69"/>
      <c r="AHG217" s="69"/>
      <c r="AHH217" s="69"/>
      <c r="AHI217" s="69"/>
      <c r="AHJ217" s="69"/>
      <c r="AHK217" s="69"/>
      <c r="AHL217" s="69"/>
      <c r="AHM217" s="69"/>
      <c r="AHN217" s="69"/>
      <c r="AHO217" s="69"/>
      <c r="AHP217" s="69"/>
      <c r="AHQ217" s="69"/>
      <c r="AHR217" s="69"/>
      <c r="AHS217" s="69"/>
      <c r="AHT217" s="69"/>
      <c r="AHU217" s="69"/>
      <c r="AHV217" s="69"/>
      <c r="AHW217" s="69"/>
      <c r="AHX217" s="69"/>
      <c r="AHY217" s="69"/>
      <c r="AHZ217" s="69"/>
      <c r="AIA217" s="69"/>
      <c r="AIB217" s="69"/>
      <c r="AIC217" s="69"/>
      <c r="AID217" s="69"/>
      <c r="AIE217" s="69"/>
      <c r="AIF217" s="69"/>
      <c r="AIG217" s="69"/>
      <c r="AIH217" s="69"/>
      <c r="AII217" s="69"/>
      <c r="AIJ217" s="69"/>
      <c r="AIK217" s="69"/>
      <c r="AIL217" s="69"/>
      <c r="AIM217" s="69"/>
      <c r="AIN217" s="69"/>
      <c r="AIO217" s="69"/>
      <c r="AIP217" s="69"/>
      <c r="AIQ217" s="69"/>
      <c r="AIR217" s="69"/>
      <c r="AIS217" s="69"/>
      <c r="AIT217" s="69"/>
      <c r="AIU217" s="69"/>
      <c r="AIV217" s="69"/>
      <c r="AIW217" s="69"/>
      <c r="AIX217" s="69"/>
      <c r="AIY217" s="69"/>
      <c r="AIZ217" s="69"/>
      <c r="AJA217" s="69"/>
      <c r="AJB217" s="69"/>
      <c r="AJC217" s="69"/>
      <c r="AJD217" s="69"/>
      <c r="AJE217" s="69"/>
      <c r="AJF217" s="69"/>
      <c r="AJG217" s="69"/>
      <c r="AJH217" s="69"/>
      <c r="AJI217" s="69"/>
      <c r="AJJ217" s="69"/>
      <c r="AJK217" s="69"/>
      <c r="AJL217" s="69"/>
      <c r="AJM217" s="69"/>
      <c r="AJN217" s="69"/>
      <c r="AJO217" s="69"/>
      <c r="AJP217" s="69"/>
      <c r="AJQ217" s="69"/>
      <c r="AJR217" s="69"/>
      <c r="AJS217" s="69"/>
      <c r="AJT217" s="69"/>
      <c r="AJU217" s="69"/>
      <c r="AJV217" s="69"/>
      <c r="AJW217" s="69"/>
      <c r="AJX217" s="69"/>
      <c r="AJY217" s="69"/>
      <c r="AJZ217" s="69"/>
      <c r="AKA217" s="69"/>
      <c r="AKB217" s="69"/>
      <c r="AKC217" s="69"/>
      <c r="AKD217" s="69"/>
      <c r="AKE217" s="69"/>
      <c r="AKF217" s="69"/>
      <c r="AKG217" s="69"/>
      <c r="AKH217" s="69"/>
      <c r="AKI217" s="69"/>
      <c r="AKJ217" s="69"/>
      <c r="AKK217" s="69"/>
      <c r="AKL217" s="69"/>
      <c r="AKM217" s="69"/>
      <c r="AKN217" s="69"/>
      <c r="AKO217" s="69"/>
      <c r="AKP217" s="69"/>
      <c r="AKQ217" s="69"/>
      <c r="AKR217" s="69"/>
      <c r="AKS217" s="69"/>
      <c r="AKT217" s="69"/>
      <c r="AKU217" s="69"/>
      <c r="AKV217" s="69"/>
      <c r="AKW217" s="69"/>
      <c r="AKX217" s="69"/>
      <c r="AKY217" s="69"/>
      <c r="AKZ217" s="69"/>
      <c r="ALA217" s="69"/>
      <c r="ALB217" s="69"/>
      <c r="ALC217" s="69"/>
      <c r="ALD217" s="69"/>
      <c r="ALE217" s="69"/>
      <c r="ALF217" s="69"/>
      <c r="ALG217" s="69"/>
      <c r="ALH217" s="69"/>
      <c r="ALI217" s="69"/>
      <c r="ALJ217" s="69"/>
      <c r="ALK217" s="69"/>
      <c r="ALL217" s="69"/>
      <c r="ALM217" s="69"/>
      <c r="ALN217" s="69"/>
      <c r="ALO217" s="69"/>
      <c r="ALP217" s="69"/>
      <c r="ALQ217" s="69"/>
      <c r="ALR217" s="69"/>
      <c r="ALS217" s="69"/>
      <c r="ALT217" s="69"/>
      <c r="ALU217" s="69"/>
      <c r="ALV217" s="69"/>
      <c r="ALW217" s="69"/>
      <c r="ALX217" s="69"/>
      <c r="ALY217" s="69"/>
      <c r="ALZ217" s="69"/>
      <c r="AMA217" s="69"/>
      <c r="AMB217" s="69"/>
      <c r="AMC217" s="69"/>
      <c r="AMD217" s="69"/>
      <c r="AME217" s="69"/>
      <c r="AMF217" s="69"/>
      <c r="AMG217" s="69"/>
      <c r="AMH217" s="69"/>
      <c r="AMI217" s="69"/>
      <c r="AMJ217" s="69"/>
      <c r="AMK217" s="69"/>
      <c r="AML217" s="69"/>
      <c r="AMM217" s="69"/>
    </row>
    <row r="218" spans="1:1027" s="70" customFormat="1" ht="14.25" customHeight="1">
      <c r="A218" s="398"/>
      <c r="B218" s="398"/>
      <c r="C218" s="332"/>
      <c r="D218" s="57" t="s">
        <v>15</v>
      </c>
      <c r="E218" s="57" t="s">
        <v>238</v>
      </c>
      <c r="F218" s="55" t="s">
        <v>20</v>
      </c>
      <c r="G218" s="55" t="s">
        <v>22</v>
      </c>
      <c r="H218" s="260"/>
      <c r="I218" s="55" t="s">
        <v>216</v>
      </c>
      <c r="J218" s="22" t="s">
        <v>21</v>
      </c>
      <c r="K218" s="22" t="s">
        <v>73</v>
      </c>
      <c r="L218" s="22" t="s">
        <v>76</v>
      </c>
      <c r="M218" s="244"/>
      <c r="N218" s="392"/>
      <c r="O218" s="187"/>
      <c r="P218" s="83"/>
      <c r="Q218" s="83"/>
      <c r="R218" s="83"/>
      <c r="S218" s="83"/>
      <c r="T218" s="83"/>
      <c r="U218" s="83"/>
      <c r="V218" s="83"/>
      <c r="W218" s="83"/>
      <c r="X218" s="83"/>
      <c r="Y218" s="83"/>
      <c r="Z218" s="83"/>
      <c r="AA218" s="83"/>
      <c r="AB218" s="83"/>
      <c r="AC218" s="83"/>
      <c r="AD218" s="83"/>
      <c r="AE218" s="83"/>
      <c r="AF218" s="83"/>
      <c r="AG218" s="83"/>
      <c r="AH218" s="83"/>
      <c r="AI218" s="83"/>
      <c r="AJ218" s="83"/>
      <c r="AK218" s="83"/>
      <c r="AL218" s="83"/>
      <c r="AM218" s="83"/>
      <c r="AN218" s="83">
        <v>48.199999999999996</v>
      </c>
      <c r="AO218" s="83">
        <v>46.4</v>
      </c>
      <c r="AP218" s="83">
        <v>49.699999999999996</v>
      </c>
      <c r="AQ218" s="83">
        <v>47.8</v>
      </c>
      <c r="AR218" s="83"/>
      <c r="AS218" s="83"/>
      <c r="AT218" s="83"/>
      <c r="AU218" s="83"/>
      <c r="AV218" s="83"/>
      <c r="AW218" s="83"/>
      <c r="AX218" s="83"/>
      <c r="AY218" s="83"/>
      <c r="AZ218" s="83"/>
      <c r="BA218" s="83"/>
      <c r="BB218" s="22"/>
      <c r="BC218" s="22"/>
      <c r="BD218" s="22"/>
      <c r="BE218" s="22"/>
      <c r="BF218" s="22"/>
      <c r="BG218" s="22"/>
      <c r="BH218" s="22"/>
      <c r="BI218" s="22"/>
      <c r="BJ218" s="22"/>
      <c r="BK218" s="22"/>
      <c r="BL218" s="22"/>
      <c r="BM218" s="22"/>
      <c r="BN218" s="22"/>
      <c r="BO218" s="22"/>
      <c r="BP218" s="22"/>
      <c r="BQ218" s="22"/>
      <c r="BR218" s="22"/>
      <c r="BS218" s="22"/>
      <c r="BT218" s="22"/>
      <c r="BU218" s="22"/>
      <c r="BV218" s="22"/>
      <c r="BW218" s="22"/>
      <c r="BX218" s="216"/>
      <c r="BY218" s="216"/>
      <c r="BZ218" s="216"/>
      <c r="CA218" s="216"/>
      <c r="CB218" s="216"/>
      <c r="CC218" s="216"/>
      <c r="CD218" s="216"/>
      <c r="CE218" s="69"/>
      <c r="CF218" s="69"/>
      <c r="CG218" s="69"/>
      <c r="CH218" s="69"/>
      <c r="CI218" s="69"/>
      <c r="CJ218" s="69"/>
      <c r="CK218" s="69"/>
      <c r="CL218" s="69"/>
      <c r="CM218" s="69"/>
      <c r="CN218" s="69"/>
      <c r="CO218" s="69"/>
      <c r="CP218" s="69"/>
      <c r="CQ218" s="69"/>
      <c r="CR218" s="69"/>
      <c r="CS218" s="69"/>
      <c r="CT218" s="69"/>
      <c r="CU218" s="69"/>
      <c r="CV218" s="69"/>
      <c r="CW218" s="69"/>
      <c r="CX218" s="69"/>
      <c r="CY218" s="69"/>
      <c r="CZ218" s="69"/>
      <c r="DA218" s="69"/>
      <c r="DB218" s="69"/>
      <c r="DC218" s="69"/>
      <c r="DD218" s="69"/>
      <c r="DE218" s="69"/>
      <c r="DF218" s="69"/>
      <c r="DG218" s="69"/>
      <c r="DH218" s="69"/>
      <c r="DI218" s="69"/>
      <c r="DJ218" s="69"/>
      <c r="DK218" s="69"/>
      <c r="DL218" s="69"/>
      <c r="DM218" s="69"/>
      <c r="DN218" s="69"/>
      <c r="DO218" s="69"/>
      <c r="DP218" s="69"/>
      <c r="DQ218" s="69"/>
      <c r="DR218" s="69"/>
      <c r="DS218" s="69"/>
      <c r="DT218" s="69"/>
      <c r="DU218" s="69"/>
      <c r="DV218" s="69"/>
      <c r="DW218" s="69"/>
      <c r="DX218" s="69"/>
      <c r="DY218" s="69"/>
      <c r="DZ218" s="69"/>
      <c r="EA218" s="69"/>
      <c r="EB218" s="69"/>
      <c r="EC218" s="69"/>
      <c r="ED218" s="69"/>
      <c r="EE218" s="69"/>
      <c r="EF218" s="69"/>
      <c r="EG218" s="69"/>
      <c r="EH218" s="69"/>
      <c r="EI218" s="69"/>
      <c r="EJ218" s="69"/>
      <c r="EK218" s="69"/>
      <c r="EL218" s="69"/>
      <c r="EM218" s="69"/>
      <c r="EN218" s="69"/>
      <c r="EO218" s="69"/>
      <c r="EP218" s="69"/>
      <c r="EQ218" s="69"/>
      <c r="ER218" s="69"/>
      <c r="ES218" s="69"/>
      <c r="ET218" s="69"/>
      <c r="EU218" s="69"/>
      <c r="EV218" s="69"/>
      <c r="EW218" s="69"/>
      <c r="EX218" s="69"/>
      <c r="EY218" s="69"/>
      <c r="EZ218" s="69"/>
      <c r="FA218" s="69"/>
      <c r="FB218" s="69"/>
      <c r="FC218" s="69"/>
      <c r="FD218" s="69"/>
      <c r="FE218" s="69"/>
      <c r="FF218" s="69"/>
      <c r="FG218" s="69"/>
      <c r="FH218" s="69"/>
      <c r="FI218" s="69"/>
      <c r="FJ218" s="69"/>
      <c r="FK218" s="69"/>
      <c r="FL218" s="69"/>
      <c r="FM218" s="69"/>
      <c r="FN218" s="69"/>
      <c r="FO218" s="69"/>
      <c r="FP218" s="69"/>
      <c r="FQ218" s="69"/>
      <c r="FR218" s="69"/>
      <c r="FS218" s="69"/>
      <c r="FT218" s="69"/>
      <c r="FU218" s="69"/>
      <c r="FV218" s="69"/>
      <c r="FW218" s="69"/>
      <c r="FX218" s="69"/>
      <c r="FY218" s="69"/>
      <c r="FZ218" s="69"/>
      <c r="GA218" s="69"/>
      <c r="GB218" s="69"/>
      <c r="GC218" s="69"/>
      <c r="GD218" s="69"/>
      <c r="GE218" s="69"/>
      <c r="GF218" s="69"/>
      <c r="GG218" s="69"/>
      <c r="GH218" s="69"/>
      <c r="GI218" s="69"/>
      <c r="GJ218" s="69"/>
      <c r="GK218" s="69"/>
      <c r="GL218" s="69"/>
      <c r="GM218" s="69"/>
      <c r="GN218" s="69"/>
      <c r="GO218" s="69"/>
      <c r="GP218" s="69"/>
      <c r="GQ218" s="69"/>
      <c r="GR218" s="69"/>
      <c r="GS218" s="69"/>
      <c r="GT218" s="69"/>
      <c r="GU218" s="69"/>
      <c r="GV218" s="69"/>
      <c r="GW218" s="69"/>
      <c r="GX218" s="69"/>
      <c r="GY218" s="69"/>
      <c r="GZ218" s="69"/>
      <c r="HA218" s="69"/>
      <c r="HB218" s="69"/>
      <c r="HC218" s="69"/>
      <c r="HD218" s="69"/>
      <c r="HE218" s="69"/>
      <c r="HF218" s="69"/>
      <c r="HG218" s="69"/>
      <c r="HH218" s="69"/>
      <c r="HI218" s="69"/>
      <c r="HJ218" s="69"/>
      <c r="HK218" s="69"/>
      <c r="HL218" s="69"/>
      <c r="HM218" s="69"/>
      <c r="HN218" s="69"/>
      <c r="HO218" s="69"/>
      <c r="HP218" s="69"/>
      <c r="HQ218" s="69"/>
      <c r="HR218" s="69"/>
      <c r="HS218" s="69"/>
      <c r="HT218" s="69"/>
      <c r="HU218" s="69"/>
      <c r="HV218" s="69"/>
      <c r="HW218" s="69"/>
      <c r="HX218" s="69"/>
      <c r="HY218" s="69"/>
      <c r="HZ218" s="69"/>
      <c r="IA218" s="69"/>
      <c r="IB218" s="69"/>
      <c r="IC218" s="69"/>
      <c r="ID218" s="69"/>
      <c r="IE218" s="69"/>
      <c r="IF218" s="69"/>
      <c r="IG218" s="69"/>
      <c r="IH218" s="69"/>
      <c r="II218" s="69"/>
      <c r="IJ218" s="69"/>
      <c r="IK218" s="69"/>
      <c r="IL218" s="69"/>
      <c r="IM218" s="69"/>
      <c r="IN218" s="69"/>
      <c r="IO218" s="69"/>
      <c r="IP218" s="69"/>
      <c r="IQ218" s="69"/>
      <c r="IR218" s="69"/>
      <c r="IS218" s="69"/>
      <c r="IT218" s="69"/>
      <c r="IU218" s="69"/>
      <c r="IV218" s="69"/>
      <c r="IW218" s="69"/>
      <c r="IX218" s="69"/>
      <c r="IY218" s="69"/>
      <c r="IZ218" s="69"/>
      <c r="JA218" s="69"/>
      <c r="JB218" s="69"/>
      <c r="JC218" s="69"/>
      <c r="JD218" s="69"/>
      <c r="JE218" s="69"/>
      <c r="JF218" s="69"/>
      <c r="JG218" s="69"/>
      <c r="JH218" s="69"/>
      <c r="JI218" s="69"/>
      <c r="JJ218" s="69"/>
      <c r="JK218" s="69"/>
      <c r="JL218" s="69"/>
      <c r="JM218" s="69"/>
      <c r="JN218" s="69"/>
      <c r="JO218" s="69"/>
      <c r="JP218" s="69"/>
      <c r="JQ218" s="69"/>
      <c r="JR218" s="69"/>
      <c r="JS218" s="69"/>
      <c r="JT218" s="69"/>
      <c r="JU218" s="69"/>
      <c r="JV218" s="69"/>
      <c r="JW218" s="69"/>
      <c r="JX218" s="69"/>
      <c r="JY218" s="69"/>
      <c r="JZ218" s="69"/>
      <c r="KA218" s="69"/>
      <c r="KB218" s="69"/>
      <c r="KC218" s="69"/>
      <c r="KD218" s="69"/>
      <c r="KE218" s="69"/>
      <c r="KF218" s="69"/>
      <c r="KG218" s="69"/>
      <c r="KH218" s="69"/>
      <c r="KI218" s="69"/>
      <c r="KJ218" s="69"/>
      <c r="KK218" s="69"/>
      <c r="KL218" s="69"/>
      <c r="KM218" s="69"/>
      <c r="KN218" s="69"/>
      <c r="KO218" s="69"/>
      <c r="KP218" s="69"/>
      <c r="KQ218" s="69"/>
      <c r="KR218" s="69"/>
      <c r="KS218" s="69"/>
      <c r="KT218" s="69"/>
      <c r="KU218" s="69"/>
      <c r="KV218" s="69"/>
      <c r="KW218" s="69"/>
      <c r="KX218" s="69"/>
      <c r="KY218" s="69"/>
      <c r="KZ218" s="69"/>
      <c r="LA218" s="69"/>
      <c r="LB218" s="69"/>
      <c r="LC218" s="69"/>
      <c r="LD218" s="69"/>
      <c r="LE218" s="69"/>
      <c r="LF218" s="69"/>
      <c r="LG218" s="69"/>
      <c r="LH218" s="69"/>
      <c r="LI218" s="69"/>
      <c r="LJ218" s="69"/>
      <c r="LK218" s="69"/>
      <c r="LL218" s="69"/>
      <c r="LM218" s="69"/>
      <c r="LN218" s="69"/>
      <c r="LO218" s="69"/>
      <c r="LP218" s="69"/>
      <c r="LQ218" s="69"/>
      <c r="LR218" s="69"/>
      <c r="LS218" s="69"/>
      <c r="LT218" s="69"/>
      <c r="LU218" s="69"/>
      <c r="LV218" s="69"/>
      <c r="LW218" s="69"/>
      <c r="LX218" s="69"/>
      <c r="LY218" s="69"/>
      <c r="LZ218" s="69"/>
      <c r="MA218" s="69"/>
      <c r="MB218" s="69"/>
      <c r="MC218" s="69"/>
      <c r="MD218" s="69"/>
      <c r="ME218" s="69"/>
      <c r="MF218" s="69"/>
      <c r="MG218" s="69"/>
      <c r="MH218" s="69"/>
      <c r="MI218" s="69"/>
      <c r="MJ218" s="69"/>
      <c r="MK218" s="69"/>
      <c r="ML218" s="69"/>
      <c r="MM218" s="69"/>
      <c r="MN218" s="69"/>
      <c r="MO218" s="69"/>
      <c r="MP218" s="69"/>
      <c r="MQ218" s="69"/>
      <c r="MR218" s="69"/>
      <c r="MS218" s="69"/>
      <c r="MT218" s="69"/>
      <c r="MU218" s="69"/>
      <c r="MV218" s="69"/>
      <c r="MW218" s="69"/>
      <c r="MX218" s="69"/>
      <c r="MY218" s="69"/>
      <c r="MZ218" s="69"/>
      <c r="NA218" s="69"/>
      <c r="NB218" s="69"/>
      <c r="NC218" s="69"/>
      <c r="ND218" s="69"/>
      <c r="NE218" s="69"/>
      <c r="NF218" s="69"/>
      <c r="NG218" s="69"/>
      <c r="NH218" s="69"/>
      <c r="NI218" s="69"/>
      <c r="NJ218" s="69"/>
      <c r="NK218" s="69"/>
      <c r="NL218" s="69"/>
      <c r="NM218" s="69"/>
      <c r="NN218" s="69"/>
      <c r="NO218" s="69"/>
      <c r="NP218" s="69"/>
      <c r="NQ218" s="69"/>
      <c r="NR218" s="69"/>
      <c r="NS218" s="69"/>
      <c r="NT218" s="69"/>
      <c r="NU218" s="69"/>
      <c r="NV218" s="69"/>
      <c r="NW218" s="69"/>
      <c r="NX218" s="69"/>
      <c r="NY218" s="69"/>
      <c r="NZ218" s="69"/>
      <c r="OA218" s="69"/>
      <c r="OB218" s="69"/>
      <c r="OC218" s="69"/>
      <c r="OD218" s="69"/>
      <c r="OE218" s="69"/>
      <c r="OF218" s="69"/>
      <c r="OG218" s="69"/>
      <c r="OH218" s="69"/>
      <c r="OI218" s="69"/>
      <c r="OJ218" s="69"/>
      <c r="OK218" s="69"/>
      <c r="OL218" s="69"/>
      <c r="OM218" s="69"/>
      <c r="ON218" s="69"/>
      <c r="OO218" s="69"/>
      <c r="OP218" s="69"/>
      <c r="OQ218" s="69"/>
      <c r="OR218" s="69"/>
      <c r="OS218" s="69"/>
      <c r="OT218" s="69"/>
      <c r="OU218" s="69"/>
      <c r="OV218" s="69"/>
      <c r="OW218" s="69"/>
      <c r="OX218" s="69"/>
      <c r="OY218" s="69"/>
      <c r="OZ218" s="69"/>
      <c r="PA218" s="69"/>
      <c r="PB218" s="69"/>
      <c r="PC218" s="69"/>
      <c r="PD218" s="69"/>
      <c r="PE218" s="69"/>
      <c r="PF218" s="69"/>
      <c r="PG218" s="69"/>
      <c r="PH218" s="69"/>
      <c r="PI218" s="69"/>
      <c r="PJ218" s="69"/>
      <c r="PK218" s="69"/>
      <c r="PL218" s="69"/>
      <c r="PM218" s="69"/>
      <c r="PN218" s="69"/>
      <c r="PO218" s="69"/>
      <c r="PP218" s="69"/>
      <c r="PQ218" s="69"/>
      <c r="PR218" s="69"/>
      <c r="PS218" s="69"/>
      <c r="PT218" s="69"/>
      <c r="PU218" s="69"/>
      <c r="PV218" s="69"/>
      <c r="PW218" s="69"/>
      <c r="PX218" s="69"/>
      <c r="PY218" s="69"/>
      <c r="PZ218" s="69"/>
      <c r="QA218" s="69"/>
      <c r="QB218" s="69"/>
      <c r="QC218" s="69"/>
      <c r="QD218" s="69"/>
      <c r="QE218" s="69"/>
      <c r="QF218" s="69"/>
      <c r="QG218" s="69"/>
      <c r="QH218" s="69"/>
      <c r="QI218" s="69"/>
      <c r="QJ218" s="69"/>
      <c r="QK218" s="69"/>
      <c r="QL218" s="69"/>
      <c r="QM218" s="69"/>
      <c r="QN218" s="69"/>
      <c r="QO218" s="69"/>
      <c r="QP218" s="69"/>
      <c r="QQ218" s="69"/>
      <c r="QR218" s="69"/>
      <c r="QS218" s="69"/>
      <c r="QT218" s="69"/>
      <c r="QU218" s="69"/>
      <c r="QV218" s="69"/>
      <c r="QW218" s="69"/>
      <c r="QX218" s="69"/>
      <c r="QY218" s="69"/>
      <c r="QZ218" s="69"/>
      <c r="RA218" s="69"/>
      <c r="RB218" s="69"/>
      <c r="RC218" s="69"/>
      <c r="RD218" s="69"/>
      <c r="RE218" s="69"/>
      <c r="RF218" s="69"/>
      <c r="RG218" s="69"/>
      <c r="RH218" s="69"/>
      <c r="RI218" s="69"/>
      <c r="RJ218" s="69"/>
      <c r="RK218" s="69"/>
      <c r="RL218" s="69"/>
      <c r="RM218" s="69"/>
      <c r="RN218" s="69"/>
      <c r="RO218" s="69"/>
      <c r="RP218" s="69"/>
      <c r="RQ218" s="69"/>
      <c r="RR218" s="69"/>
      <c r="RS218" s="69"/>
      <c r="RT218" s="69"/>
      <c r="RU218" s="69"/>
      <c r="RV218" s="69"/>
      <c r="RW218" s="69"/>
      <c r="RX218" s="69"/>
      <c r="RY218" s="69"/>
      <c r="RZ218" s="69"/>
      <c r="SA218" s="69"/>
      <c r="SB218" s="69"/>
      <c r="SC218" s="69"/>
      <c r="SD218" s="69"/>
      <c r="SE218" s="69"/>
      <c r="SF218" s="69"/>
      <c r="SG218" s="69"/>
      <c r="SH218" s="69"/>
      <c r="SI218" s="69"/>
      <c r="SJ218" s="69"/>
      <c r="SK218" s="69"/>
      <c r="SL218" s="69"/>
      <c r="SM218" s="69"/>
      <c r="SN218" s="69"/>
      <c r="SO218" s="69"/>
      <c r="SP218" s="69"/>
      <c r="SQ218" s="69"/>
      <c r="SR218" s="69"/>
      <c r="SS218" s="69"/>
      <c r="ST218" s="69"/>
      <c r="SU218" s="69"/>
      <c r="SV218" s="69"/>
      <c r="SW218" s="69"/>
      <c r="SX218" s="69"/>
      <c r="SY218" s="69"/>
      <c r="SZ218" s="69"/>
      <c r="TA218" s="69"/>
      <c r="TB218" s="69"/>
      <c r="TC218" s="69"/>
      <c r="TD218" s="69"/>
      <c r="TE218" s="69"/>
      <c r="TF218" s="69"/>
      <c r="TG218" s="69"/>
      <c r="TH218" s="69"/>
      <c r="TI218" s="69"/>
      <c r="TJ218" s="69"/>
      <c r="TK218" s="69"/>
      <c r="TL218" s="69"/>
      <c r="TM218" s="69"/>
      <c r="TN218" s="69"/>
      <c r="TO218" s="69"/>
      <c r="TP218" s="69"/>
      <c r="TQ218" s="69"/>
      <c r="TR218" s="69"/>
      <c r="TS218" s="69"/>
      <c r="TT218" s="69"/>
      <c r="TU218" s="69"/>
      <c r="TV218" s="69"/>
      <c r="TW218" s="69"/>
      <c r="TX218" s="69"/>
      <c r="TY218" s="69"/>
      <c r="TZ218" s="69"/>
      <c r="UA218" s="69"/>
      <c r="UB218" s="69"/>
      <c r="UC218" s="69"/>
      <c r="UD218" s="69"/>
      <c r="UE218" s="69"/>
      <c r="UF218" s="69"/>
      <c r="UG218" s="69"/>
      <c r="UH218" s="69"/>
      <c r="UI218" s="69"/>
      <c r="UJ218" s="69"/>
      <c r="UK218" s="69"/>
      <c r="UL218" s="69"/>
      <c r="UM218" s="69"/>
      <c r="UN218" s="69"/>
      <c r="UO218" s="69"/>
      <c r="UP218" s="69"/>
      <c r="UQ218" s="69"/>
      <c r="UR218" s="69"/>
      <c r="US218" s="69"/>
      <c r="UT218" s="69"/>
      <c r="UU218" s="69"/>
      <c r="UV218" s="69"/>
      <c r="UW218" s="69"/>
      <c r="UX218" s="69"/>
      <c r="UY218" s="69"/>
      <c r="UZ218" s="69"/>
      <c r="VA218" s="69"/>
      <c r="VB218" s="69"/>
      <c r="VC218" s="69"/>
      <c r="VD218" s="69"/>
      <c r="VE218" s="69"/>
      <c r="VF218" s="69"/>
      <c r="VG218" s="69"/>
      <c r="VH218" s="69"/>
      <c r="VI218" s="69"/>
      <c r="VJ218" s="69"/>
      <c r="VK218" s="69"/>
      <c r="VL218" s="69"/>
      <c r="VM218" s="69"/>
      <c r="VN218" s="69"/>
      <c r="VO218" s="69"/>
      <c r="VP218" s="69"/>
      <c r="VQ218" s="69"/>
      <c r="VR218" s="69"/>
      <c r="VS218" s="69"/>
      <c r="VT218" s="69"/>
      <c r="VU218" s="69"/>
      <c r="VV218" s="69"/>
      <c r="VW218" s="69"/>
      <c r="VX218" s="69"/>
      <c r="VY218" s="69"/>
      <c r="VZ218" s="69"/>
      <c r="WA218" s="69"/>
      <c r="WB218" s="69"/>
      <c r="WC218" s="69"/>
      <c r="WD218" s="69"/>
      <c r="WE218" s="69"/>
      <c r="WF218" s="69"/>
      <c r="WG218" s="69"/>
      <c r="WH218" s="69"/>
      <c r="WI218" s="69"/>
      <c r="WJ218" s="69"/>
      <c r="WK218" s="69"/>
      <c r="WL218" s="69"/>
      <c r="WM218" s="69"/>
      <c r="WN218" s="69"/>
      <c r="WO218" s="69"/>
      <c r="WP218" s="69"/>
      <c r="WQ218" s="69"/>
      <c r="WR218" s="69"/>
      <c r="WS218" s="69"/>
      <c r="WT218" s="69"/>
      <c r="WU218" s="69"/>
      <c r="WV218" s="69"/>
      <c r="WW218" s="69"/>
      <c r="WX218" s="69"/>
      <c r="WY218" s="69"/>
      <c r="WZ218" s="69"/>
      <c r="XA218" s="69"/>
      <c r="XB218" s="69"/>
      <c r="XC218" s="69"/>
      <c r="XD218" s="69"/>
      <c r="XE218" s="69"/>
      <c r="XF218" s="69"/>
      <c r="XG218" s="69"/>
      <c r="XH218" s="69"/>
      <c r="XI218" s="69"/>
      <c r="XJ218" s="69"/>
      <c r="XK218" s="69"/>
      <c r="XL218" s="69"/>
      <c r="XM218" s="69"/>
      <c r="XN218" s="69"/>
      <c r="XO218" s="69"/>
      <c r="XP218" s="69"/>
      <c r="XQ218" s="69"/>
      <c r="XR218" s="69"/>
      <c r="XS218" s="69"/>
      <c r="XT218" s="69"/>
      <c r="XU218" s="69"/>
      <c r="XV218" s="69"/>
      <c r="XW218" s="69"/>
      <c r="XX218" s="69"/>
      <c r="XY218" s="69"/>
      <c r="XZ218" s="69"/>
      <c r="YA218" s="69"/>
      <c r="YB218" s="69"/>
      <c r="YC218" s="69"/>
      <c r="YD218" s="69"/>
      <c r="YE218" s="69"/>
      <c r="YF218" s="69"/>
      <c r="YG218" s="69"/>
      <c r="YH218" s="69"/>
      <c r="YI218" s="69"/>
      <c r="YJ218" s="69"/>
      <c r="YK218" s="69"/>
      <c r="YL218" s="69"/>
      <c r="YM218" s="69"/>
      <c r="YN218" s="69"/>
      <c r="YO218" s="69"/>
      <c r="YP218" s="69"/>
      <c r="YQ218" s="69"/>
      <c r="YR218" s="69"/>
      <c r="YS218" s="69"/>
      <c r="YT218" s="69"/>
      <c r="YU218" s="69"/>
      <c r="YV218" s="69"/>
      <c r="YW218" s="69"/>
      <c r="YX218" s="69"/>
      <c r="YY218" s="69"/>
      <c r="YZ218" s="69"/>
      <c r="ZA218" s="69"/>
      <c r="ZB218" s="69"/>
      <c r="ZC218" s="69"/>
      <c r="ZD218" s="69"/>
      <c r="ZE218" s="69"/>
      <c r="ZF218" s="69"/>
      <c r="ZG218" s="69"/>
      <c r="ZH218" s="69"/>
      <c r="ZI218" s="69"/>
      <c r="ZJ218" s="69"/>
      <c r="ZK218" s="69"/>
      <c r="ZL218" s="69"/>
      <c r="ZM218" s="69"/>
      <c r="ZN218" s="69"/>
      <c r="ZO218" s="69"/>
      <c r="ZP218" s="69"/>
      <c r="ZQ218" s="69"/>
      <c r="ZR218" s="69"/>
      <c r="ZS218" s="69"/>
      <c r="ZT218" s="69"/>
      <c r="ZU218" s="69"/>
      <c r="ZV218" s="69"/>
      <c r="ZW218" s="69"/>
      <c r="ZX218" s="69"/>
      <c r="ZY218" s="69"/>
      <c r="ZZ218" s="69"/>
      <c r="AAA218" s="69"/>
      <c r="AAB218" s="69"/>
      <c r="AAC218" s="69"/>
      <c r="AAD218" s="69"/>
      <c r="AAE218" s="69"/>
      <c r="AAF218" s="69"/>
      <c r="AAG218" s="69"/>
      <c r="AAH218" s="69"/>
      <c r="AAI218" s="69"/>
      <c r="AAJ218" s="69"/>
      <c r="AAK218" s="69"/>
      <c r="AAL218" s="69"/>
      <c r="AAM218" s="69"/>
      <c r="AAN218" s="69"/>
      <c r="AAO218" s="69"/>
      <c r="AAP218" s="69"/>
      <c r="AAQ218" s="69"/>
      <c r="AAR218" s="69"/>
      <c r="AAS218" s="69"/>
      <c r="AAT218" s="69"/>
      <c r="AAU218" s="69"/>
      <c r="AAV218" s="69"/>
      <c r="AAW218" s="69"/>
      <c r="AAX218" s="69"/>
      <c r="AAY218" s="69"/>
      <c r="AAZ218" s="69"/>
      <c r="ABA218" s="69"/>
      <c r="ABB218" s="69"/>
      <c r="ABC218" s="69"/>
      <c r="ABD218" s="69"/>
      <c r="ABE218" s="69"/>
      <c r="ABF218" s="69"/>
      <c r="ABG218" s="69"/>
      <c r="ABH218" s="69"/>
      <c r="ABI218" s="69"/>
      <c r="ABJ218" s="69"/>
      <c r="ABK218" s="69"/>
      <c r="ABL218" s="69"/>
      <c r="ABM218" s="69"/>
      <c r="ABN218" s="69"/>
      <c r="ABO218" s="69"/>
      <c r="ABP218" s="69"/>
      <c r="ABQ218" s="69"/>
      <c r="ABR218" s="69"/>
      <c r="ABS218" s="69"/>
      <c r="ABT218" s="69"/>
      <c r="ABU218" s="69"/>
      <c r="ABV218" s="69"/>
      <c r="ABW218" s="69"/>
      <c r="ABX218" s="69"/>
      <c r="ABY218" s="69"/>
      <c r="ABZ218" s="69"/>
      <c r="ACA218" s="69"/>
      <c r="ACB218" s="69"/>
      <c r="ACC218" s="69"/>
      <c r="ACD218" s="69"/>
      <c r="ACE218" s="69"/>
      <c r="ACF218" s="69"/>
      <c r="ACG218" s="69"/>
      <c r="ACH218" s="69"/>
      <c r="ACI218" s="69"/>
      <c r="ACJ218" s="69"/>
      <c r="ACK218" s="69"/>
      <c r="ACL218" s="69"/>
      <c r="ACM218" s="69"/>
      <c r="ACN218" s="69"/>
      <c r="ACO218" s="69"/>
      <c r="ACP218" s="69"/>
      <c r="ACQ218" s="69"/>
      <c r="ACR218" s="69"/>
      <c r="ACS218" s="69"/>
      <c r="ACT218" s="69"/>
      <c r="ACU218" s="69"/>
      <c r="ACV218" s="69"/>
      <c r="ACW218" s="69"/>
      <c r="ACX218" s="69"/>
      <c r="ACY218" s="69"/>
      <c r="ACZ218" s="69"/>
      <c r="ADA218" s="69"/>
      <c r="ADB218" s="69"/>
      <c r="ADC218" s="69"/>
      <c r="ADD218" s="69"/>
      <c r="ADE218" s="69"/>
      <c r="ADF218" s="69"/>
      <c r="ADG218" s="69"/>
      <c r="ADH218" s="69"/>
      <c r="ADI218" s="69"/>
      <c r="ADJ218" s="69"/>
      <c r="ADK218" s="69"/>
      <c r="ADL218" s="69"/>
      <c r="ADM218" s="69"/>
      <c r="ADN218" s="69"/>
      <c r="ADO218" s="69"/>
      <c r="ADP218" s="69"/>
      <c r="ADQ218" s="69"/>
      <c r="ADR218" s="69"/>
      <c r="ADS218" s="69"/>
      <c r="ADT218" s="69"/>
      <c r="ADU218" s="69"/>
      <c r="ADV218" s="69"/>
      <c r="ADW218" s="69"/>
      <c r="ADX218" s="69"/>
      <c r="ADY218" s="69"/>
      <c r="ADZ218" s="69"/>
      <c r="AEA218" s="69"/>
      <c r="AEB218" s="69"/>
      <c r="AEC218" s="69"/>
      <c r="AED218" s="69"/>
      <c r="AEE218" s="69"/>
      <c r="AEF218" s="69"/>
      <c r="AEG218" s="69"/>
      <c r="AEH218" s="69"/>
      <c r="AEI218" s="69"/>
      <c r="AEJ218" s="69"/>
      <c r="AEK218" s="69"/>
      <c r="AEL218" s="69"/>
      <c r="AEM218" s="69"/>
      <c r="AEN218" s="69"/>
      <c r="AEO218" s="69"/>
      <c r="AEP218" s="69"/>
      <c r="AEQ218" s="69"/>
      <c r="AER218" s="69"/>
      <c r="AES218" s="69"/>
      <c r="AET218" s="69"/>
      <c r="AEU218" s="69"/>
      <c r="AEV218" s="69"/>
      <c r="AEW218" s="69"/>
      <c r="AEX218" s="69"/>
      <c r="AEY218" s="69"/>
      <c r="AEZ218" s="69"/>
      <c r="AFA218" s="69"/>
      <c r="AFB218" s="69"/>
      <c r="AFC218" s="69"/>
      <c r="AFD218" s="69"/>
      <c r="AFE218" s="69"/>
      <c r="AFF218" s="69"/>
      <c r="AFG218" s="69"/>
      <c r="AFH218" s="69"/>
      <c r="AFI218" s="69"/>
      <c r="AFJ218" s="69"/>
      <c r="AFK218" s="69"/>
      <c r="AFL218" s="69"/>
      <c r="AFM218" s="69"/>
      <c r="AFN218" s="69"/>
      <c r="AFO218" s="69"/>
      <c r="AFP218" s="69"/>
      <c r="AFQ218" s="69"/>
      <c r="AFR218" s="69"/>
      <c r="AFS218" s="69"/>
      <c r="AFT218" s="69"/>
      <c r="AFU218" s="69"/>
      <c r="AFV218" s="69"/>
      <c r="AFW218" s="69"/>
      <c r="AFX218" s="69"/>
      <c r="AFY218" s="69"/>
      <c r="AFZ218" s="69"/>
      <c r="AGA218" s="69"/>
      <c r="AGB218" s="69"/>
      <c r="AGC218" s="69"/>
      <c r="AGD218" s="69"/>
      <c r="AGE218" s="69"/>
      <c r="AGF218" s="69"/>
      <c r="AGG218" s="69"/>
      <c r="AGH218" s="69"/>
      <c r="AGI218" s="69"/>
      <c r="AGJ218" s="69"/>
      <c r="AGK218" s="69"/>
      <c r="AGL218" s="69"/>
      <c r="AGM218" s="69"/>
      <c r="AGN218" s="69"/>
      <c r="AGO218" s="69"/>
      <c r="AGP218" s="69"/>
      <c r="AGQ218" s="69"/>
      <c r="AGR218" s="69"/>
      <c r="AGS218" s="69"/>
      <c r="AGT218" s="69"/>
      <c r="AGU218" s="69"/>
      <c r="AGV218" s="69"/>
      <c r="AGW218" s="69"/>
      <c r="AGX218" s="69"/>
      <c r="AGY218" s="69"/>
      <c r="AGZ218" s="69"/>
      <c r="AHA218" s="69"/>
      <c r="AHB218" s="69"/>
      <c r="AHC218" s="69"/>
      <c r="AHD218" s="69"/>
      <c r="AHE218" s="69"/>
      <c r="AHF218" s="69"/>
      <c r="AHG218" s="69"/>
      <c r="AHH218" s="69"/>
      <c r="AHI218" s="69"/>
      <c r="AHJ218" s="69"/>
      <c r="AHK218" s="69"/>
      <c r="AHL218" s="69"/>
      <c r="AHM218" s="69"/>
      <c r="AHN218" s="69"/>
      <c r="AHO218" s="69"/>
      <c r="AHP218" s="69"/>
      <c r="AHQ218" s="69"/>
      <c r="AHR218" s="69"/>
      <c r="AHS218" s="69"/>
      <c r="AHT218" s="69"/>
      <c r="AHU218" s="69"/>
      <c r="AHV218" s="69"/>
      <c r="AHW218" s="69"/>
      <c r="AHX218" s="69"/>
      <c r="AHY218" s="69"/>
      <c r="AHZ218" s="69"/>
      <c r="AIA218" s="69"/>
      <c r="AIB218" s="69"/>
      <c r="AIC218" s="69"/>
      <c r="AID218" s="69"/>
      <c r="AIE218" s="69"/>
      <c r="AIF218" s="69"/>
      <c r="AIG218" s="69"/>
      <c r="AIH218" s="69"/>
      <c r="AII218" s="69"/>
      <c r="AIJ218" s="69"/>
      <c r="AIK218" s="69"/>
      <c r="AIL218" s="69"/>
      <c r="AIM218" s="69"/>
      <c r="AIN218" s="69"/>
      <c r="AIO218" s="69"/>
      <c r="AIP218" s="69"/>
      <c r="AIQ218" s="69"/>
      <c r="AIR218" s="69"/>
      <c r="AIS218" s="69"/>
      <c r="AIT218" s="69"/>
      <c r="AIU218" s="69"/>
      <c r="AIV218" s="69"/>
      <c r="AIW218" s="69"/>
      <c r="AIX218" s="69"/>
      <c r="AIY218" s="69"/>
      <c r="AIZ218" s="69"/>
      <c r="AJA218" s="69"/>
      <c r="AJB218" s="69"/>
      <c r="AJC218" s="69"/>
      <c r="AJD218" s="69"/>
      <c r="AJE218" s="69"/>
      <c r="AJF218" s="69"/>
      <c r="AJG218" s="69"/>
      <c r="AJH218" s="69"/>
      <c r="AJI218" s="69"/>
      <c r="AJJ218" s="69"/>
      <c r="AJK218" s="69"/>
      <c r="AJL218" s="69"/>
      <c r="AJM218" s="69"/>
      <c r="AJN218" s="69"/>
      <c r="AJO218" s="69"/>
      <c r="AJP218" s="69"/>
      <c r="AJQ218" s="69"/>
      <c r="AJR218" s="69"/>
      <c r="AJS218" s="69"/>
      <c r="AJT218" s="69"/>
      <c r="AJU218" s="69"/>
      <c r="AJV218" s="69"/>
      <c r="AJW218" s="69"/>
      <c r="AJX218" s="69"/>
      <c r="AJY218" s="69"/>
      <c r="AJZ218" s="69"/>
      <c r="AKA218" s="69"/>
      <c r="AKB218" s="69"/>
      <c r="AKC218" s="69"/>
      <c r="AKD218" s="69"/>
      <c r="AKE218" s="69"/>
      <c r="AKF218" s="69"/>
      <c r="AKG218" s="69"/>
      <c r="AKH218" s="69"/>
      <c r="AKI218" s="69"/>
      <c r="AKJ218" s="69"/>
      <c r="AKK218" s="69"/>
      <c r="AKL218" s="69"/>
      <c r="AKM218" s="69"/>
      <c r="AKN218" s="69"/>
      <c r="AKO218" s="69"/>
      <c r="AKP218" s="69"/>
      <c r="AKQ218" s="69"/>
      <c r="AKR218" s="69"/>
      <c r="AKS218" s="69"/>
      <c r="AKT218" s="69"/>
      <c r="AKU218" s="69"/>
      <c r="AKV218" s="69"/>
      <c r="AKW218" s="69"/>
      <c r="AKX218" s="69"/>
      <c r="AKY218" s="69"/>
      <c r="AKZ218" s="69"/>
      <c r="ALA218" s="69"/>
      <c r="ALB218" s="69"/>
      <c r="ALC218" s="69"/>
      <c r="ALD218" s="69"/>
      <c r="ALE218" s="69"/>
      <c r="ALF218" s="69"/>
      <c r="ALG218" s="69"/>
      <c r="ALH218" s="69"/>
      <c r="ALI218" s="69"/>
      <c r="ALJ218" s="69"/>
      <c r="ALK218" s="69"/>
      <c r="ALL218" s="69"/>
      <c r="ALM218" s="69"/>
      <c r="ALN218" s="69"/>
      <c r="ALO218" s="69"/>
      <c r="ALP218" s="69"/>
      <c r="ALQ218" s="69"/>
      <c r="ALR218" s="69"/>
      <c r="ALS218" s="69"/>
      <c r="ALT218" s="69"/>
      <c r="ALU218" s="69"/>
      <c r="ALV218" s="69"/>
      <c r="ALW218" s="69"/>
      <c r="ALX218" s="69"/>
      <c r="ALY218" s="69"/>
      <c r="ALZ218" s="69"/>
      <c r="AMA218" s="69"/>
      <c r="AMB218" s="69"/>
      <c r="AMC218" s="69"/>
      <c r="AMD218" s="69"/>
      <c r="AME218" s="69"/>
      <c r="AMF218" s="69"/>
      <c r="AMG218" s="69"/>
      <c r="AMH218" s="69"/>
      <c r="AMI218" s="69"/>
      <c r="AMJ218" s="69"/>
      <c r="AMK218" s="69"/>
      <c r="AML218" s="69"/>
      <c r="AMM218" s="69"/>
    </row>
    <row r="219" spans="1:1027" s="15" customFormat="1" ht="12.75" customHeight="1">
      <c r="A219" s="398"/>
      <c r="B219" s="398"/>
      <c r="C219" s="23" t="s">
        <v>264</v>
      </c>
      <c r="D219" s="12" t="s">
        <v>16</v>
      </c>
      <c r="E219" s="12" t="s">
        <v>49</v>
      </c>
      <c r="F219" s="13" t="s">
        <v>20</v>
      </c>
      <c r="G219" s="13"/>
      <c r="H219" s="261"/>
      <c r="I219" s="13" t="s">
        <v>216</v>
      </c>
      <c r="J219" s="14" t="s">
        <v>21</v>
      </c>
      <c r="K219" s="14" t="s">
        <v>75</v>
      </c>
      <c r="L219" s="14" t="s">
        <v>76</v>
      </c>
      <c r="M219" s="354" t="s">
        <v>210</v>
      </c>
      <c r="N219" s="303" t="s">
        <v>372</v>
      </c>
      <c r="O219" s="182"/>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v>55.361766671746636</v>
      </c>
      <c r="AO219" s="65">
        <v>55.361766671746636</v>
      </c>
      <c r="AP219" s="65">
        <v>55.361766671746636</v>
      </c>
      <c r="AQ219" s="65">
        <v>55.361766671746636</v>
      </c>
      <c r="AR219" s="65">
        <v>55.361766671746636</v>
      </c>
      <c r="AS219" s="65">
        <v>55.36176667174653</v>
      </c>
      <c r="AT219" s="65">
        <v>55.361766671746636</v>
      </c>
      <c r="AU219" s="65">
        <v>55.361766671746636</v>
      </c>
      <c r="AV219" s="65">
        <v>55.361766671746636</v>
      </c>
      <c r="AW219" s="65">
        <v>55.361766671746636</v>
      </c>
      <c r="AX219" s="65">
        <v>55.361766671746636</v>
      </c>
      <c r="AY219" s="65">
        <v>55.361766671746636</v>
      </c>
      <c r="AZ219" s="65">
        <v>55.361766671746636</v>
      </c>
      <c r="BA219" s="65">
        <v>55.361766671746636</v>
      </c>
      <c r="BB219" s="65">
        <v>46.966171116735993</v>
      </c>
      <c r="BC219" s="65">
        <v>44.867272227983285</v>
      </c>
      <c r="BD219" s="65">
        <v>42.631883476619649</v>
      </c>
      <c r="BE219" s="65">
        <v>40.396494725256126</v>
      </c>
      <c r="BF219" s="65">
        <v>38.161105973892504</v>
      </c>
      <c r="BG219" s="65">
        <v>35.925717222528981</v>
      </c>
      <c r="BH219" s="65">
        <v>33.690328471165458</v>
      </c>
      <c r="BI219" s="65">
        <v>31.652617003990596</v>
      </c>
      <c r="BJ219" s="65">
        <v>29.614905536815733</v>
      </c>
      <c r="BK219" s="65">
        <v>27.577194069640871</v>
      </c>
      <c r="BL219" s="65">
        <v>25.539482602466009</v>
      </c>
      <c r="BM219" s="65">
        <v>23.501771135291147</v>
      </c>
      <c r="BN219" s="65">
        <v>21.464059668116285</v>
      </c>
      <c r="BO219" s="65">
        <v>19.426348200941423</v>
      </c>
      <c r="BP219" s="65">
        <v>17.38863673376656</v>
      </c>
      <c r="BQ219" s="65">
        <v>15.350925266591698</v>
      </c>
      <c r="BR219" s="65">
        <v>13.313213799416836</v>
      </c>
      <c r="BS219" s="65">
        <v>11.275502332241974</v>
      </c>
      <c r="BT219" s="65">
        <v>9.2377908650671117</v>
      </c>
      <c r="BU219" s="65">
        <v>7.2000793978922504</v>
      </c>
      <c r="BV219" s="65">
        <v>5.1623679307173891</v>
      </c>
      <c r="BW219" s="65">
        <v>3.1246564635425345</v>
      </c>
      <c r="BX219" s="159"/>
      <c r="BY219" s="159"/>
      <c r="BZ219" s="158"/>
      <c r="CA219" s="158"/>
      <c r="CB219" s="158"/>
      <c r="CC219" s="158"/>
      <c r="CD219" s="158"/>
      <c r="CE219" s="154"/>
      <c r="CF219" s="154"/>
      <c r="CG219" s="154"/>
      <c r="CH219" s="154"/>
      <c r="CI219" s="154"/>
      <c r="CJ219" s="154"/>
      <c r="CK219" s="154"/>
      <c r="CL219" s="154"/>
      <c r="CM219" s="154"/>
      <c r="CN219" s="154"/>
      <c r="CO219" s="154"/>
      <c r="CP219" s="154"/>
      <c r="CQ219" s="154"/>
      <c r="CR219" s="154"/>
      <c r="CS219" s="154"/>
      <c r="CT219" s="154"/>
      <c r="CU219" s="154"/>
      <c r="CV219" s="154"/>
      <c r="CW219" s="154"/>
      <c r="CX219" s="154"/>
      <c r="CY219" s="154"/>
      <c r="CZ219" s="154"/>
      <c r="DA219" s="154"/>
      <c r="DB219" s="154"/>
      <c r="DC219" s="154"/>
      <c r="DD219" s="154"/>
      <c r="DE219" s="154"/>
      <c r="DF219" s="154"/>
      <c r="DG219" s="154"/>
      <c r="DH219" s="154"/>
      <c r="DI219" s="154"/>
      <c r="DJ219" s="154"/>
      <c r="DK219" s="154"/>
      <c r="DL219" s="154"/>
      <c r="DM219" s="154"/>
      <c r="DN219" s="154"/>
      <c r="DO219" s="154"/>
      <c r="DP219" s="154"/>
      <c r="DQ219" s="154"/>
      <c r="DR219" s="154"/>
      <c r="DS219" s="154"/>
      <c r="DT219" s="154"/>
      <c r="DU219" s="154"/>
      <c r="DV219" s="154"/>
      <c r="DW219" s="154"/>
      <c r="DX219" s="154"/>
      <c r="DY219" s="154"/>
      <c r="DZ219" s="154"/>
      <c r="EA219" s="154"/>
      <c r="EB219" s="154"/>
      <c r="EC219" s="154"/>
      <c r="ED219" s="154"/>
      <c r="EE219" s="154"/>
      <c r="EF219" s="154"/>
      <c r="EG219" s="154"/>
      <c r="EH219" s="154"/>
      <c r="EI219" s="154"/>
      <c r="EJ219" s="154"/>
      <c r="EK219" s="154"/>
      <c r="EL219" s="154"/>
      <c r="EM219" s="154"/>
      <c r="EN219" s="154"/>
      <c r="EO219" s="154"/>
      <c r="EP219" s="154"/>
      <c r="EQ219" s="154"/>
      <c r="ER219" s="154"/>
      <c r="ES219" s="154"/>
      <c r="ET219" s="154"/>
      <c r="EU219" s="154"/>
      <c r="EV219" s="154"/>
      <c r="EW219" s="154"/>
      <c r="EX219" s="154"/>
      <c r="EY219" s="154"/>
      <c r="EZ219" s="154"/>
      <c r="FA219" s="154"/>
      <c r="FB219" s="154"/>
      <c r="FC219" s="154"/>
      <c r="FD219" s="154"/>
      <c r="FE219" s="154"/>
      <c r="FF219" s="154"/>
      <c r="FG219" s="154"/>
      <c r="FH219" s="154"/>
      <c r="FI219" s="154"/>
      <c r="FJ219" s="154"/>
      <c r="FK219" s="154"/>
      <c r="FL219" s="154"/>
      <c r="FM219" s="154"/>
      <c r="FN219" s="154"/>
      <c r="FO219" s="154"/>
      <c r="FP219" s="154"/>
      <c r="FQ219" s="154"/>
      <c r="FR219" s="154"/>
      <c r="FS219" s="154"/>
      <c r="FT219" s="154"/>
      <c r="FU219" s="154"/>
      <c r="FV219" s="154"/>
      <c r="FW219" s="154"/>
      <c r="FX219" s="154"/>
      <c r="FY219" s="154"/>
      <c r="FZ219" s="154"/>
      <c r="GA219" s="154"/>
      <c r="GB219" s="154"/>
      <c r="GC219" s="154"/>
      <c r="GD219" s="154"/>
      <c r="GE219" s="154"/>
      <c r="GF219" s="154"/>
      <c r="GG219" s="154"/>
      <c r="GH219" s="154"/>
      <c r="GI219" s="154"/>
      <c r="GJ219" s="154"/>
      <c r="GK219" s="154"/>
      <c r="GL219" s="154"/>
      <c r="GM219" s="154"/>
      <c r="GN219" s="154"/>
      <c r="GO219" s="154"/>
      <c r="GP219" s="154"/>
      <c r="GQ219" s="154"/>
      <c r="GR219" s="154"/>
      <c r="GS219" s="154"/>
      <c r="GT219" s="154"/>
      <c r="GU219" s="154"/>
      <c r="GV219" s="154"/>
      <c r="GW219" s="154"/>
      <c r="GX219" s="154"/>
      <c r="GY219" s="154"/>
      <c r="GZ219" s="154"/>
      <c r="HA219" s="154"/>
      <c r="HB219" s="154"/>
      <c r="HC219" s="154"/>
      <c r="HD219" s="154"/>
      <c r="HE219" s="154"/>
      <c r="HF219" s="154"/>
      <c r="HG219" s="154"/>
      <c r="HH219" s="154"/>
      <c r="HI219" s="154"/>
      <c r="HJ219" s="154"/>
      <c r="HK219" s="154"/>
      <c r="HL219" s="154"/>
      <c r="HM219" s="154"/>
      <c r="HN219" s="154"/>
      <c r="HO219" s="154"/>
      <c r="HP219" s="154"/>
      <c r="HQ219" s="154"/>
      <c r="HR219" s="154"/>
      <c r="HS219" s="154"/>
      <c r="HT219" s="154"/>
      <c r="HU219" s="154"/>
      <c r="HV219" s="154"/>
      <c r="HW219" s="154"/>
      <c r="HX219" s="154"/>
      <c r="HY219" s="154"/>
      <c r="HZ219" s="154"/>
      <c r="IA219" s="154"/>
      <c r="IB219" s="154"/>
      <c r="IC219" s="154"/>
      <c r="ID219" s="154"/>
      <c r="IE219" s="154"/>
      <c r="IF219" s="154"/>
      <c r="IG219" s="154"/>
      <c r="IH219" s="154"/>
      <c r="II219" s="154"/>
      <c r="IJ219" s="154"/>
      <c r="IK219" s="154"/>
      <c r="IL219" s="154"/>
      <c r="IM219" s="154"/>
      <c r="IN219" s="154"/>
      <c r="IO219" s="154"/>
      <c r="IP219" s="154"/>
      <c r="IQ219" s="154"/>
      <c r="IR219" s="154"/>
      <c r="IS219" s="154"/>
      <c r="IT219" s="154"/>
      <c r="IU219" s="154"/>
      <c r="IV219" s="154"/>
      <c r="IW219" s="154"/>
      <c r="IX219" s="154"/>
      <c r="IY219" s="154"/>
      <c r="IZ219" s="154"/>
      <c r="JA219" s="154"/>
      <c r="JB219" s="154"/>
      <c r="JC219" s="154"/>
      <c r="JD219" s="154"/>
      <c r="JE219" s="154"/>
      <c r="JF219" s="154"/>
      <c r="JG219" s="154"/>
      <c r="JH219" s="154"/>
      <c r="JI219" s="154"/>
      <c r="JJ219" s="154"/>
      <c r="JK219" s="154"/>
      <c r="JL219" s="154"/>
      <c r="JM219" s="154"/>
      <c r="JN219" s="154"/>
      <c r="JO219" s="154"/>
      <c r="JP219" s="154"/>
      <c r="JQ219" s="154"/>
      <c r="JR219" s="154"/>
      <c r="JS219" s="154"/>
      <c r="JT219" s="154"/>
      <c r="JU219" s="154"/>
      <c r="JV219" s="154"/>
      <c r="JW219" s="154"/>
      <c r="JX219" s="154"/>
      <c r="JY219" s="154"/>
      <c r="JZ219" s="154"/>
      <c r="KA219" s="154"/>
      <c r="KB219" s="154"/>
      <c r="KC219" s="154"/>
      <c r="KD219" s="154"/>
      <c r="KE219" s="154"/>
      <c r="KF219" s="154"/>
      <c r="KG219" s="154"/>
      <c r="KH219" s="154"/>
      <c r="KI219" s="154"/>
      <c r="KJ219" s="154"/>
      <c r="KK219" s="154"/>
      <c r="KL219" s="154"/>
      <c r="KM219" s="154"/>
      <c r="KN219" s="154"/>
      <c r="KO219" s="154"/>
      <c r="KP219" s="154"/>
      <c r="KQ219" s="154"/>
      <c r="KR219" s="154"/>
      <c r="KS219" s="154"/>
      <c r="KT219" s="154"/>
      <c r="KU219" s="154"/>
      <c r="KV219" s="154"/>
      <c r="KW219" s="154"/>
      <c r="KX219" s="154"/>
      <c r="KY219" s="154"/>
      <c r="KZ219" s="154"/>
      <c r="LA219" s="154"/>
      <c r="LB219" s="154"/>
      <c r="LC219" s="154"/>
      <c r="LD219" s="154"/>
      <c r="LE219" s="154"/>
      <c r="LF219" s="154"/>
      <c r="LG219" s="154"/>
      <c r="LH219" s="154"/>
      <c r="LI219" s="154"/>
      <c r="LJ219" s="154"/>
      <c r="LK219" s="154"/>
      <c r="LL219" s="154"/>
      <c r="LM219" s="154"/>
      <c r="LN219" s="154"/>
      <c r="LO219" s="154"/>
      <c r="LP219" s="154"/>
      <c r="LQ219" s="154"/>
      <c r="LR219" s="154"/>
      <c r="LS219" s="154"/>
      <c r="LT219" s="154"/>
      <c r="LU219" s="154"/>
    </row>
    <row r="220" spans="1:1027" s="15" customFormat="1" ht="25.5">
      <c r="A220" s="398"/>
      <c r="B220" s="398"/>
      <c r="C220" s="23" t="s">
        <v>265</v>
      </c>
      <c r="D220" s="12" t="s">
        <v>16</v>
      </c>
      <c r="E220" s="12" t="s">
        <v>49</v>
      </c>
      <c r="F220" s="13" t="s">
        <v>20</v>
      </c>
      <c r="G220" s="13"/>
      <c r="H220" s="261"/>
      <c r="I220" s="13" t="s">
        <v>216</v>
      </c>
      <c r="J220" s="14" t="s">
        <v>21</v>
      </c>
      <c r="K220" s="14" t="s">
        <v>75</v>
      </c>
      <c r="L220" s="14" t="s">
        <v>76</v>
      </c>
      <c r="M220" s="355"/>
      <c r="N220" s="303" t="s">
        <v>372</v>
      </c>
      <c r="O220" s="182"/>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v>55.361766671746636</v>
      </c>
      <c r="AO220" s="65">
        <v>55.361766671746636</v>
      </c>
      <c r="AP220" s="65">
        <v>55.361766671746636</v>
      </c>
      <c r="AQ220" s="65">
        <v>55.361766671746636</v>
      </c>
      <c r="AR220" s="65">
        <v>55.361766671746636</v>
      </c>
      <c r="AS220" s="65">
        <v>55.36176667174653</v>
      </c>
      <c r="AT220" s="65">
        <v>55.361766671746636</v>
      </c>
      <c r="AU220" s="65">
        <v>55.361766671746636</v>
      </c>
      <c r="AV220" s="65">
        <v>55.361766671746636</v>
      </c>
      <c r="AW220" s="65">
        <v>55.361766671746636</v>
      </c>
      <c r="AX220" s="65">
        <v>55.361766671746636</v>
      </c>
      <c r="AY220" s="65">
        <v>55.361766671746636</v>
      </c>
      <c r="AZ220" s="65">
        <v>55.361766671746636</v>
      </c>
      <c r="BA220" s="65">
        <v>55.361766671746636</v>
      </c>
      <c r="BB220" s="65"/>
      <c r="BC220" s="65"/>
      <c r="BD220" s="65"/>
      <c r="BE220" s="65"/>
      <c r="BF220" s="65"/>
      <c r="BG220" s="65"/>
      <c r="BH220" s="65"/>
      <c r="BI220" s="65"/>
      <c r="BJ220" s="65"/>
      <c r="BK220" s="65"/>
      <c r="BL220" s="65"/>
      <c r="BM220" s="65"/>
      <c r="BN220" s="65"/>
      <c r="BO220" s="65"/>
      <c r="BP220" s="65"/>
      <c r="BQ220" s="65"/>
      <c r="BR220" s="65"/>
      <c r="BS220" s="65"/>
      <c r="BT220" s="65"/>
      <c r="BU220" s="65"/>
      <c r="BV220" s="65"/>
      <c r="BW220" s="65"/>
      <c r="BX220" s="159"/>
      <c r="BY220" s="159"/>
      <c r="BZ220" s="158"/>
      <c r="CA220" s="158"/>
      <c r="CB220" s="158"/>
      <c r="CC220" s="158"/>
      <c r="CD220" s="158"/>
      <c r="CE220" s="154"/>
      <c r="CF220" s="154"/>
      <c r="CG220" s="154"/>
      <c r="CH220" s="154"/>
      <c r="CI220" s="154"/>
      <c r="CJ220" s="154"/>
      <c r="CK220" s="154"/>
      <c r="CL220" s="154"/>
      <c r="CM220" s="154"/>
      <c r="CN220" s="154"/>
      <c r="CO220" s="154"/>
      <c r="CP220" s="154"/>
      <c r="CQ220" s="154"/>
      <c r="CR220" s="154"/>
      <c r="CS220" s="154"/>
      <c r="CT220" s="154"/>
      <c r="CU220" s="154"/>
      <c r="CV220" s="154"/>
      <c r="CW220" s="154"/>
      <c r="CX220" s="154"/>
      <c r="CY220" s="154"/>
      <c r="CZ220" s="154"/>
      <c r="DA220" s="154"/>
      <c r="DB220" s="154"/>
      <c r="DC220" s="154"/>
      <c r="DD220" s="154"/>
      <c r="DE220" s="154"/>
      <c r="DF220" s="154"/>
      <c r="DG220" s="154"/>
      <c r="DH220" s="154"/>
      <c r="DI220" s="154"/>
      <c r="DJ220" s="154"/>
      <c r="DK220" s="154"/>
      <c r="DL220" s="154"/>
      <c r="DM220" s="154"/>
      <c r="DN220" s="154"/>
      <c r="DO220" s="154"/>
      <c r="DP220" s="154"/>
      <c r="DQ220" s="154"/>
      <c r="DR220" s="154"/>
      <c r="DS220" s="154"/>
      <c r="DT220" s="154"/>
      <c r="DU220" s="154"/>
      <c r="DV220" s="154"/>
      <c r="DW220" s="154"/>
      <c r="DX220" s="154"/>
      <c r="DY220" s="154"/>
      <c r="DZ220" s="154"/>
      <c r="EA220" s="154"/>
      <c r="EB220" s="154"/>
      <c r="EC220" s="154"/>
      <c r="ED220" s="154"/>
      <c r="EE220" s="154"/>
      <c r="EF220" s="154"/>
      <c r="EG220" s="154"/>
      <c r="EH220" s="154"/>
      <c r="EI220" s="154"/>
      <c r="EJ220" s="154"/>
      <c r="EK220" s="154"/>
      <c r="EL220" s="154"/>
      <c r="EM220" s="154"/>
      <c r="EN220" s="154"/>
      <c r="EO220" s="154"/>
      <c r="EP220" s="154"/>
      <c r="EQ220" s="154"/>
      <c r="ER220" s="154"/>
      <c r="ES220" s="154"/>
      <c r="ET220" s="154"/>
      <c r="EU220" s="154"/>
      <c r="EV220" s="154"/>
      <c r="EW220" s="154"/>
      <c r="EX220" s="154"/>
      <c r="EY220" s="154"/>
      <c r="EZ220" s="154"/>
      <c r="FA220" s="154"/>
      <c r="FB220" s="154"/>
      <c r="FC220" s="154"/>
      <c r="FD220" s="154"/>
      <c r="FE220" s="154"/>
      <c r="FF220" s="154"/>
      <c r="FG220" s="154"/>
      <c r="FH220" s="154"/>
      <c r="FI220" s="154"/>
      <c r="FJ220" s="154"/>
      <c r="FK220" s="154"/>
      <c r="FL220" s="154"/>
      <c r="FM220" s="154"/>
      <c r="FN220" s="154"/>
      <c r="FO220" s="154"/>
      <c r="FP220" s="154"/>
      <c r="FQ220" s="154"/>
      <c r="FR220" s="154"/>
      <c r="FS220" s="154"/>
      <c r="FT220" s="154"/>
      <c r="FU220" s="154"/>
      <c r="FV220" s="154"/>
      <c r="FW220" s="154"/>
      <c r="FX220" s="154"/>
      <c r="FY220" s="154"/>
      <c r="FZ220" s="154"/>
      <c r="GA220" s="154"/>
      <c r="GB220" s="154"/>
      <c r="GC220" s="154"/>
      <c r="GD220" s="154"/>
      <c r="GE220" s="154"/>
      <c r="GF220" s="154"/>
      <c r="GG220" s="154"/>
      <c r="GH220" s="154"/>
      <c r="GI220" s="154"/>
      <c r="GJ220" s="154"/>
      <c r="GK220" s="154"/>
      <c r="GL220" s="154"/>
      <c r="GM220" s="154"/>
      <c r="GN220" s="154"/>
      <c r="GO220" s="154"/>
      <c r="GP220" s="154"/>
      <c r="GQ220" s="154"/>
      <c r="GR220" s="154"/>
      <c r="GS220" s="154"/>
      <c r="GT220" s="154"/>
      <c r="GU220" s="154"/>
      <c r="GV220" s="154"/>
      <c r="GW220" s="154"/>
      <c r="GX220" s="154"/>
      <c r="GY220" s="154"/>
      <c r="GZ220" s="154"/>
      <c r="HA220" s="154"/>
      <c r="HB220" s="154"/>
      <c r="HC220" s="154"/>
      <c r="HD220" s="154"/>
      <c r="HE220" s="154"/>
      <c r="HF220" s="154"/>
      <c r="HG220" s="154"/>
      <c r="HH220" s="154"/>
      <c r="HI220" s="154"/>
      <c r="HJ220" s="154"/>
      <c r="HK220" s="154"/>
      <c r="HL220" s="154"/>
      <c r="HM220" s="154"/>
      <c r="HN220" s="154"/>
      <c r="HO220" s="154"/>
      <c r="HP220" s="154"/>
      <c r="HQ220" s="154"/>
      <c r="HR220" s="154"/>
      <c r="HS220" s="154"/>
      <c r="HT220" s="154"/>
      <c r="HU220" s="154"/>
      <c r="HV220" s="154"/>
      <c r="HW220" s="154"/>
      <c r="HX220" s="154"/>
      <c r="HY220" s="154"/>
      <c r="HZ220" s="154"/>
      <c r="IA220" s="154"/>
      <c r="IB220" s="154"/>
      <c r="IC220" s="154"/>
      <c r="ID220" s="154"/>
      <c r="IE220" s="154"/>
      <c r="IF220" s="154"/>
      <c r="IG220" s="154"/>
      <c r="IH220" s="154"/>
      <c r="II220" s="154"/>
      <c r="IJ220" s="154"/>
      <c r="IK220" s="154"/>
      <c r="IL220" s="154"/>
      <c r="IM220" s="154"/>
      <c r="IN220" s="154"/>
      <c r="IO220" s="154"/>
      <c r="IP220" s="154"/>
      <c r="IQ220" s="154"/>
      <c r="IR220" s="154"/>
      <c r="IS220" s="154"/>
      <c r="IT220" s="154"/>
      <c r="IU220" s="154"/>
      <c r="IV220" s="154"/>
      <c r="IW220" s="154"/>
      <c r="IX220" s="154"/>
      <c r="IY220" s="154"/>
      <c r="IZ220" s="154"/>
      <c r="JA220" s="154"/>
      <c r="JB220" s="154"/>
      <c r="JC220" s="154"/>
      <c r="JD220" s="154"/>
      <c r="JE220" s="154"/>
      <c r="JF220" s="154"/>
      <c r="JG220" s="154"/>
      <c r="JH220" s="154"/>
      <c r="JI220" s="154"/>
      <c r="JJ220" s="154"/>
      <c r="JK220" s="154"/>
      <c r="JL220" s="154"/>
      <c r="JM220" s="154"/>
      <c r="JN220" s="154"/>
      <c r="JO220" s="154"/>
      <c r="JP220" s="154"/>
      <c r="JQ220" s="154"/>
      <c r="JR220" s="154"/>
      <c r="JS220" s="154"/>
      <c r="JT220" s="154"/>
      <c r="JU220" s="154"/>
      <c r="JV220" s="154"/>
      <c r="JW220" s="154"/>
      <c r="JX220" s="154"/>
      <c r="JY220" s="154"/>
      <c r="JZ220" s="154"/>
      <c r="KA220" s="154"/>
      <c r="KB220" s="154"/>
      <c r="KC220" s="154"/>
      <c r="KD220" s="154"/>
      <c r="KE220" s="154"/>
      <c r="KF220" s="154"/>
      <c r="KG220" s="154"/>
      <c r="KH220" s="154"/>
      <c r="KI220" s="154"/>
      <c r="KJ220" s="154"/>
      <c r="KK220" s="154"/>
      <c r="KL220" s="154"/>
      <c r="KM220" s="154"/>
      <c r="KN220" s="154"/>
      <c r="KO220" s="154"/>
      <c r="KP220" s="154"/>
      <c r="KQ220" s="154"/>
      <c r="KR220" s="154"/>
      <c r="KS220" s="154"/>
      <c r="KT220" s="154"/>
      <c r="KU220" s="154"/>
      <c r="KV220" s="154"/>
      <c r="KW220" s="154"/>
      <c r="KX220" s="154"/>
      <c r="KY220" s="154"/>
      <c r="KZ220" s="154"/>
      <c r="LA220" s="154"/>
      <c r="LB220" s="154"/>
      <c r="LC220" s="154"/>
      <c r="LD220" s="154"/>
      <c r="LE220" s="154"/>
      <c r="LF220" s="154"/>
      <c r="LG220" s="154"/>
      <c r="LH220" s="154"/>
      <c r="LI220" s="154"/>
      <c r="LJ220" s="154"/>
      <c r="LK220" s="154"/>
      <c r="LL220" s="154"/>
      <c r="LM220" s="154"/>
      <c r="LN220" s="154"/>
      <c r="LO220" s="154"/>
      <c r="LP220" s="154"/>
      <c r="LQ220" s="154"/>
      <c r="LR220" s="154"/>
      <c r="LS220" s="154"/>
      <c r="LT220" s="154"/>
      <c r="LU220" s="154"/>
    </row>
    <row r="221" spans="1:1027" s="114" customFormat="1" ht="12.75" customHeight="1">
      <c r="A221" s="398"/>
      <c r="B221" s="398"/>
      <c r="C221" s="110" t="s">
        <v>266</v>
      </c>
      <c r="D221" s="111" t="s">
        <v>16</v>
      </c>
      <c r="E221" s="111" t="s">
        <v>49</v>
      </c>
      <c r="F221" s="112" t="s">
        <v>20</v>
      </c>
      <c r="G221" s="112"/>
      <c r="H221" s="262"/>
      <c r="I221" s="112" t="s">
        <v>216</v>
      </c>
      <c r="J221" s="112" t="s">
        <v>21</v>
      </c>
      <c r="K221" s="112" t="s">
        <v>75</v>
      </c>
      <c r="L221" s="112" t="s">
        <v>76</v>
      </c>
      <c r="M221" s="166"/>
      <c r="N221" s="304" t="s">
        <v>372</v>
      </c>
      <c r="O221" s="18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3"/>
      <c r="AL221" s="113"/>
      <c r="AM221" s="113"/>
      <c r="AN221" s="113"/>
      <c r="AO221" s="113"/>
      <c r="AP221" s="113"/>
      <c r="AQ221" s="113"/>
      <c r="AR221" s="113">
        <v>50.66</v>
      </c>
      <c r="AS221" s="113">
        <v>51.66</v>
      </c>
      <c r="AT221" s="113">
        <v>48.49</v>
      </c>
      <c r="AU221" s="113">
        <v>45.32</v>
      </c>
      <c r="AV221" s="113">
        <v>42.15</v>
      </c>
      <c r="AW221" s="113">
        <v>38.979999999999997</v>
      </c>
      <c r="AX221" s="113">
        <v>35.81</v>
      </c>
      <c r="AY221" s="113">
        <v>34.909999999999997</v>
      </c>
      <c r="AZ221" s="113">
        <v>34</v>
      </c>
      <c r="BA221" s="113">
        <v>33.090000000000003</v>
      </c>
      <c r="BB221" s="113">
        <v>32.18</v>
      </c>
      <c r="BC221" s="113">
        <v>31.27</v>
      </c>
      <c r="BD221" s="113">
        <v>29.82</v>
      </c>
      <c r="BE221" s="113">
        <v>28.37</v>
      </c>
      <c r="BF221" s="113">
        <v>26.91</v>
      </c>
      <c r="BG221" s="113">
        <v>25.46</v>
      </c>
      <c r="BH221" s="113">
        <v>24</v>
      </c>
      <c r="BI221" s="113">
        <v>22.55</v>
      </c>
      <c r="BJ221" s="113">
        <v>21.09</v>
      </c>
      <c r="BK221" s="113">
        <v>19.64</v>
      </c>
      <c r="BL221" s="113">
        <v>18.190000000000001</v>
      </c>
      <c r="BM221" s="113">
        <v>16.73</v>
      </c>
      <c r="BN221" s="113">
        <v>15.28</v>
      </c>
      <c r="BO221" s="113">
        <v>13.82</v>
      </c>
      <c r="BP221" s="113">
        <v>12.37</v>
      </c>
      <c r="BQ221" s="113">
        <v>10.92</v>
      </c>
      <c r="BR221" s="113">
        <v>9.4600000000000009</v>
      </c>
      <c r="BS221" s="113">
        <v>8.01</v>
      </c>
      <c r="BT221" s="113">
        <v>6.55</v>
      </c>
      <c r="BU221" s="113">
        <v>5.0999999999999996</v>
      </c>
      <c r="BV221" s="113">
        <v>3.64</v>
      </c>
      <c r="BW221" s="113">
        <v>2.19</v>
      </c>
      <c r="BX221" s="158"/>
      <c r="BY221" s="158"/>
      <c r="BZ221" s="158"/>
      <c r="CA221" s="158"/>
      <c r="CB221" s="158"/>
      <c r="CC221" s="158"/>
      <c r="CD221" s="158"/>
      <c r="CE221" s="154"/>
      <c r="CF221" s="154"/>
      <c r="CG221" s="154"/>
      <c r="CH221" s="154"/>
      <c r="CI221" s="154"/>
      <c r="CJ221" s="154"/>
      <c r="CK221" s="154"/>
      <c r="CL221" s="154"/>
      <c r="CM221" s="154"/>
      <c r="CN221" s="154"/>
      <c r="CO221" s="154"/>
      <c r="CP221" s="154"/>
      <c r="CQ221" s="154"/>
      <c r="CR221" s="154"/>
      <c r="CS221" s="154"/>
      <c r="CT221" s="154"/>
      <c r="CU221" s="154"/>
      <c r="CV221" s="154"/>
      <c r="CW221" s="154"/>
      <c r="CX221" s="154"/>
      <c r="CY221" s="154"/>
      <c r="CZ221" s="154"/>
      <c r="DA221" s="154"/>
      <c r="DB221" s="154"/>
      <c r="DC221" s="154"/>
      <c r="DD221" s="154"/>
      <c r="DE221" s="154"/>
      <c r="DF221" s="154"/>
      <c r="DG221" s="154"/>
      <c r="DH221" s="154"/>
      <c r="DI221" s="154"/>
      <c r="DJ221" s="154"/>
      <c r="DK221" s="154"/>
      <c r="DL221" s="154"/>
      <c r="DM221" s="154"/>
      <c r="DN221" s="154"/>
      <c r="DO221" s="154"/>
      <c r="DP221" s="154"/>
      <c r="DQ221" s="154"/>
      <c r="DR221" s="154"/>
      <c r="DS221" s="154"/>
      <c r="DT221" s="154"/>
      <c r="DU221" s="154"/>
      <c r="DV221" s="154"/>
      <c r="DW221" s="154"/>
      <c r="DX221" s="154"/>
      <c r="DY221" s="154"/>
      <c r="DZ221" s="154"/>
      <c r="EA221" s="154"/>
      <c r="EB221" s="154"/>
      <c r="EC221" s="154"/>
      <c r="ED221" s="154"/>
      <c r="EE221" s="154"/>
      <c r="EF221" s="154"/>
      <c r="EG221" s="154"/>
      <c r="EH221" s="154"/>
      <c r="EI221" s="154"/>
      <c r="EJ221" s="154"/>
      <c r="EK221" s="154"/>
      <c r="EL221" s="154"/>
      <c r="EM221" s="154"/>
      <c r="EN221" s="154"/>
      <c r="EO221" s="154"/>
      <c r="EP221" s="154"/>
      <c r="EQ221" s="154"/>
      <c r="ER221" s="154"/>
      <c r="ES221" s="154"/>
      <c r="ET221" s="154"/>
      <c r="EU221" s="154"/>
      <c r="EV221" s="154"/>
      <c r="EW221" s="154"/>
      <c r="EX221" s="154"/>
      <c r="EY221" s="154"/>
      <c r="EZ221" s="154"/>
      <c r="FA221" s="154"/>
      <c r="FB221" s="154"/>
      <c r="FC221" s="154"/>
      <c r="FD221" s="154"/>
      <c r="FE221" s="154"/>
      <c r="FF221" s="154"/>
      <c r="FG221" s="154"/>
      <c r="FH221" s="154"/>
      <c r="FI221" s="154"/>
      <c r="FJ221" s="154"/>
      <c r="FK221" s="154"/>
      <c r="FL221" s="154"/>
      <c r="FM221" s="154"/>
      <c r="FN221" s="154"/>
      <c r="FO221" s="154"/>
      <c r="FP221" s="154"/>
      <c r="FQ221" s="154"/>
      <c r="FR221" s="154"/>
      <c r="FS221" s="154"/>
      <c r="FT221" s="154"/>
      <c r="FU221" s="154"/>
      <c r="FV221" s="154"/>
      <c r="FW221" s="154"/>
      <c r="FX221" s="154"/>
      <c r="FY221" s="154"/>
      <c r="FZ221" s="154"/>
      <c r="GA221" s="154"/>
      <c r="GB221" s="154"/>
      <c r="GC221" s="154"/>
      <c r="GD221" s="154"/>
      <c r="GE221" s="154"/>
      <c r="GF221" s="154"/>
      <c r="GG221" s="154"/>
      <c r="GH221" s="154"/>
      <c r="GI221" s="154"/>
      <c r="GJ221" s="154"/>
      <c r="GK221" s="154"/>
      <c r="GL221" s="154"/>
      <c r="GM221" s="154"/>
      <c r="GN221" s="154"/>
      <c r="GO221" s="154"/>
      <c r="GP221" s="154"/>
      <c r="GQ221" s="154"/>
      <c r="GR221" s="154"/>
      <c r="GS221" s="154"/>
      <c r="GT221" s="154"/>
      <c r="GU221" s="154"/>
      <c r="GV221" s="154"/>
      <c r="GW221" s="154"/>
      <c r="GX221" s="154"/>
      <c r="GY221" s="154"/>
      <c r="GZ221" s="154"/>
      <c r="HA221" s="154"/>
      <c r="HB221" s="154"/>
      <c r="HC221" s="154"/>
      <c r="HD221" s="154"/>
      <c r="HE221" s="154"/>
      <c r="HF221" s="154"/>
      <c r="HG221" s="154"/>
      <c r="HH221" s="154"/>
      <c r="HI221" s="154"/>
      <c r="HJ221" s="154"/>
      <c r="HK221" s="154"/>
      <c r="HL221" s="154"/>
      <c r="HM221" s="154"/>
      <c r="HN221" s="154"/>
      <c r="HO221" s="154"/>
      <c r="HP221" s="154"/>
      <c r="HQ221" s="154"/>
      <c r="HR221" s="154"/>
      <c r="HS221" s="154"/>
      <c r="HT221" s="154"/>
      <c r="HU221" s="154"/>
      <c r="HV221" s="154"/>
      <c r="HW221" s="154"/>
      <c r="HX221" s="154"/>
      <c r="HY221" s="154"/>
      <c r="HZ221" s="154"/>
      <c r="IA221" s="154"/>
      <c r="IB221" s="154"/>
      <c r="IC221" s="154"/>
      <c r="ID221" s="154"/>
      <c r="IE221" s="154"/>
      <c r="IF221" s="154"/>
      <c r="IG221" s="154"/>
      <c r="IH221" s="154"/>
      <c r="II221" s="154"/>
      <c r="IJ221" s="154"/>
      <c r="IK221" s="154"/>
      <c r="IL221" s="154"/>
      <c r="IM221" s="154"/>
      <c r="IN221" s="154"/>
      <c r="IO221" s="154"/>
      <c r="IP221" s="154"/>
      <c r="IQ221" s="154"/>
      <c r="IR221" s="154"/>
      <c r="IS221" s="154"/>
      <c r="IT221" s="154"/>
      <c r="IU221" s="154"/>
      <c r="IV221" s="154"/>
      <c r="IW221" s="154"/>
      <c r="IX221" s="154"/>
      <c r="IY221" s="154"/>
      <c r="IZ221" s="154"/>
      <c r="JA221" s="154"/>
      <c r="JB221" s="154"/>
      <c r="JC221" s="154"/>
      <c r="JD221" s="154"/>
      <c r="JE221" s="154"/>
      <c r="JF221" s="154"/>
      <c r="JG221" s="154"/>
      <c r="JH221" s="154"/>
      <c r="JI221" s="154"/>
      <c r="JJ221" s="154"/>
      <c r="JK221" s="154"/>
      <c r="JL221" s="154"/>
      <c r="JM221" s="154"/>
      <c r="JN221" s="154"/>
      <c r="JO221" s="154"/>
      <c r="JP221" s="154"/>
      <c r="JQ221" s="154"/>
      <c r="JR221" s="154"/>
      <c r="JS221" s="154"/>
      <c r="JT221" s="154"/>
      <c r="JU221" s="154"/>
      <c r="JV221" s="154"/>
      <c r="JW221" s="154"/>
      <c r="JX221" s="154"/>
      <c r="JY221" s="154"/>
      <c r="JZ221" s="154"/>
      <c r="KA221" s="154"/>
      <c r="KB221" s="154"/>
      <c r="KC221" s="154"/>
      <c r="KD221" s="154"/>
      <c r="KE221" s="154"/>
      <c r="KF221" s="154"/>
      <c r="KG221" s="154"/>
      <c r="KH221" s="154"/>
      <c r="KI221" s="154"/>
      <c r="KJ221" s="154"/>
      <c r="KK221" s="154"/>
      <c r="KL221" s="154"/>
      <c r="KM221" s="154"/>
      <c r="KN221" s="154"/>
      <c r="KO221" s="154"/>
      <c r="KP221" s="154"/>
      <c r="KQ221" s="154"/>
      <c r="KR221" s="154"/>
      <c r="KS221" s="154"/>
      <c r="KT221" s="154"/>
      <c r="KU221" s="154"/>
      <c r="KV221" s="154"/>
      <c r="KW221" s="154"/>
      <c r="KX221" s="154"/>
      <c r="KY221" s="154"/>
      <c r="KZ221" s="154"/>
      <c r="LA221" s="154"/>
      <c r="LB221" s="154"/>
      <c r="LC221" s="154"/>
      <c r="LD221" s="154"/>
      <c r="LE221" s="154"/>
      <c r="LF221" s="154"/>
      <c r="LG221" s="154"/>
      <c r="LH221" s="154"/>
      <c r="LI221" s="154"/>
      <c r="LJ221" s="154"/>
      <c r="LK221" s="154"/>
      <c r="LL221" s="154"/>
      <c r="LM221" s="154"/>
      <c r="LN221" s="154"/>
      <c r="LO221" s="154"/>
      <c r="LP221" s="154"/>
      <c r="LQ221" s="154"/>
      <c r="LR221" s="154"/>
      <c r="LS221" s="154"/>
      <c r="LT221" s="154"/>
      <c r="LU221" s="154"/>
    </row>
    <row r="222" spans="1:1027" s="114" customFormat="1" ht="25.5">
      <c r="A222" s="399"/>
      <c r="B222" s="399"/>
      <c r="C222" s="110" t="s">
        <v>267</v>
      </c>
      <c r="D222" s="111" t="s">
        <v>16</v>
      </c>
      <c r="E222" s="111" t="s">
        <v>49</v>
      </c>
      <c r="F222" s="112" t="s">
        <v>20</v>
      </c>
      <c r="G222" s="112"/>
      <c r="H222" s="262"/>
      <c r="I222" s="112" t="s">
        <v>216</v>
      </c>
      <c r="J222" s="112" t="s">
        <v>21</v>
      </c>
      <c r="K222" s="112" t="s">
        <v>75</v>
      </c>
      <c r="L222" s="112" t="s">
        <v>76</v>
      </c>
      <c r="M222" s="167"/>
      <c r="N222" s="304" t="s">
        <v>372</v>
      </c>
      <c r="O222" s="18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3"/>
      <c r="AL222" s="113"/>
      <c r="AM222" s="113"/>
      <c r="AN222" s="113"/>
      <c r="AO222" s="113"/>
      <c r="AP222" s="113"/>
      <c r="AQ222" s="113"/>
      <c r="AR222" s="113">
        <v>50.66</v>
      </c>
      <c r="AS222" s="113">
        <v>51.66</v>
      </c>
      <c r="AT222" s="113">
        <v>48.49</v>
      </c>
      <c r="AU222" s="113">
        <v>45.32</v>
      </c>
      <c r="AV222" s="113">
        <v>42.15</v>
      </c>
      <c r="AW222" s="113">
        <v>38.979999999999997</v>
      </c>
      <c r="AX222" s="113">
        <v>35.81</v>
      </c>
      <c r="AY222" s="113">
        <v>34.909999999999997</v>
      </c>
      <c r="AZ222" s="113">
        <v>34</v>
      </c>
      <c r="BA222" s="113">
        <v>33.090000000000003</v>
      </c>
      <c r="BB222" s="113">
        <v>32.18</v>
      </c>
      <c r="BC222" s="113">
        <v>31.27</v>
      </c>
      <c r="BD222" s="113">
        <v>29.82</v>
      </c>
      <c r="BE222" s="113">
        <v>28.37</v>
      </c>
      <c r="BF222" s="113">
        <v>26.91</v>
      </c>
      <c r="BG222" s="113"/>
      <c r="BH222" s="113"/>
      <c r="BI222" s="113"/>
      <c r="BJ222" s="113"/>
      <c r="BK222" s="113"/>
      <c r="BL222" s="113"/>
      <c r="BM222" s="113"/>
      <c r="BN222" s="113"/>
      <c r="BO222" s="113"/>
      <c r="BP222" s="113"/>
      <c r="BQ222" s="113"/>
      <c r="BR222" s="113"/>
      <c r="BS222" s="113"/>
      <c r="BT222" s="113"/>
      <c r="BU222" s="113"/>
      <c r="BV222" s="113"/>
      <c r="BW222" s="113"/>
      <c r="BX222" s="158"/>
      <c r="BY222" s="158"/>
      <c r="BZ222" s="158"/>
      <c r="CA222" s="158"/>
      <c r="CB222" s="158"/>
      <c r="CC222" s="158"/>
      <c r="CD222" s="158"/>
      <c r="CE222" s="154"/>
      <c r="CF222" s="154"/>
      <c r="CG222" s="154"/>
      <c r="CH222" s="154"/>
      <c r="CI222" s="154"/>
      <c r="CJ222" s="154"/>
      <c r="CK222" s="154"/>
      <c r="CL222" s="154"/>
      <c r="CM222" s="154"/>
      <c r="CN222" s="154"/>
      <c r="CO222" s="154"/>
      <c r="CP222" s="154"/>
      <c r="CQ222" s="154"/>
      <c r="CR222" s="154"/>
      <c r="CS222" s="154"/>
      <c r="CT222" s="154"/>
      <c r="CU222" s="154"/>
      <c r="CV222" s="154"/>
      <c r="CW222" s="154"/>
      <c r="CX222" s="154"/>
      <c r="CY222" s="154"/>
      <c r="CZ222" s="154"/>
      <c r="DA222" s="154"/>
      <c r="DB222" s="154"/>
      <c r="DC222" s="154"/>
      <c r="DD222" s="154"/>
      <c r="DE222" s="154"/>
      <c r="DF222" s="154"/>
      <c r="DG222" s="154"/>
      <c r="DH222" s="154"/>
      <c r="DI222" s="154"/>
      <c r="DJ222" s="154"/>
      <c r="DK222" s="154"/>
      <c r="DL222" s="154"/>
      <c r="DM222" s="154"/>
      <c r="DN222" s="154"/>
      <c r="DO222" s="154"/>
      <c r="DP222" s="154"/>
      <c r="DQ222" s="154"/>
      <c r="DR222" s="154"/>
      <c r="DS222" s="154"/>
      <c r="DT222" s="154"/>
      <c r="DU222" s="154"/>
      <c r="DV222" s="154"/>
      <c r="DW222" s="154"/>
      <c r="DX222" s="154"/>
      <c r="DY222" s="154"/>
      <c r="DZ222" s="154"/>
      <c r="EA222" s="154"/>
      <c r="EB222" s="154"/>
      <c r="EC222" s="154"/>
      <c r="ED222" s="154"/>
      <c r="EE222" s="154"/>
      <c r="EF222" s="154"/>
      <c r="EG222" s="154"/>
      <c r="EH222" s="154"/>
      <c r="EI222" s="154"/>
      <c r="EJ222" s="154"/>
      <c r="EK222" s="154"/>
      <c r="EL222" s="154"/>
      <c r="EM222" s="154"/>
      <c r="EN222" s="154"/>
      <c r="EO222" s="154"/>
      <c r="EP222" s="154"/>
      <c r="EQ222" s="154"/>
      <c r="ER222" s="154"/>
      <c r="ES222" s="154"/>
      <c r="ET222" s="154"/>
      <c r="EU222" s="154"/>
      <c r="EV222" s="154"/>
      <c r="EW222" s="154"/>
      <c r="EX222" s="154"/>
      <c r="EY222" s="154"/>
      <c r="EZ222" s="154"/>
      <c r="FA222" s="154"/>
      <c r="FB222" s="154"/>
      <c r="FC222" s="154"/>
      <c r="FD222" s="154"/>
      <c r="FE222" s="154"/>
      <c r="FF222" s="154"/>
      <c r="FG222" s="154"/>
      <c r="FH222" s="154"/>
      <c r="FI222" s="154"/>
      <c r="FJ222" s="154"/>
      <c r="FK222" s="154"/>
      <c r="FL222" s="154"/>
      <c r="FM222" s="154"/>
      <c r="FN222" s="154"/>
      <c r="FO222" s="154"/>
      <c r="FP222" s="154"/>
      <c r="FQ222" s="154"/>
      <c r="FR222" s="154"/>
      <c r="FS222" s="154"/>
      <c r="FT222" s="154"/>
      <c r="FU222" s="154"/>
      <c r="FV222" s="154"/>
      <c r="FW222" s="154"/>
      <c r="FX222" s="154"/>
      <c r="FY222" s="154"/>
      <c r="FZ222" s="154"/>
      <c r="GA222" s="154"/>
      <c r="GB222" s="154"/>
      <c r="GC222" s="154"/>
      <c r="GD222" s="154"/>
      <c r="GE222" s="154"/>
      <c r="GF222" s="154"/>
      <c r="GG222" s="154"/>
      <c r="GH222" s="154"/>
      <c r="GI222" s="154"/>
      <c r="GJ222" s="154"/>
      <c r="GK222" s="154"/>
      <c r="GL222" s="154"/>
      <c r="GM222" s="154"/>
      <c r="GN222" s="154"/>
      <c r="GO222" s="154"/>
      <c r="GP222" s="154"/>
      <c r="GQ222" s="154"/>
      <c r="GR222" s="154"/>
      <c r="GS222" s="154"/>
      <c r="GT222" s="154"/>
      <c r="GU222" s="154"/>
      <c r="GV222" s="154"/>
      <c r="GW222" s="154"/>
      <c r="GX222" s="154"/>
      <c r="GY222" s="154"/>
      <c r="GZ222" s="154"/>
      <c r="HA222" s="154"/>
      <c r="HB222" s="154"/>
      <c r="HC222" s="154"/>
      <c r="HD222" s="154"/>
      <c r="HE222" s="154"/>
      <c r="HF222" s="154"/>
      <c r="HG222" s="154"/>
      <c r="HH222" s="154"/>
      <c r="HI222" s="154"/>
      <c r="HJ222" s="154"/>
      <c r="HK222" s="154"/>
      <c r="HL222" s="154"/>
      <c r="HM222" s="154"/>
      <c r="HN222" s="154"/>
      <c r="HO222" s="154"/>
      <c r="HP222" s="154"/>
      <c r="HQ222" s="154"/>
      <c r="HR222" s="154"/>
      <c r="HS222" s="154"/>
      <c r="HT222" s="154"/>
      <c r="HU222" s="154"/>
      <c r="HV222" s="154"/>
      <c r="HW222" s="154"/>
      <c r="HX222" s="154"/>
      <c r="HY222" s="154"/>
      <c r="HZ222" s="154"/>
      <c r="IA222" s="154"/>
      <c r="IB222" s="154"/>
      <c r="IC222" s="154"/>
      <c r="ID222" s="154"/>
      <c r="IE222" s="154"/>
      <c r="IF222" s="154"/>
      <c r="IG222" s="154"/>
      <c r="IH222" s="154"/>
      <c r="II222" s="154"/>
      <c r="IJ222" s="154"/>
      <c r="IK222" s="154"/>
      <c r="IL222" s="154"/>
      <c r="IM222" s="154"/>
      <c r="IN222" s="154"/>
      <c r="IO222" s="154"/>
      <c r="IP222" s="154"/>
      <c r="IQ222" s="154"/>
      <c r="IR222" s="154"/>
      <c r="IS222" s="154"/>
      <c r="IT222" s="154"/>
      <c r="IU222" s="154"/>
      <c r="IV222" s="154"/>
      <c r="IW222" s="154"/>
      <c r="IX222" s="154"/>
      <c r="IY222" s="154"/>
      <c r="IZ222" s="154"/>
      <c r="JA222" s="154"/>
      <c r="JB222" s="154"/>
      <c r="JC222" s="154"/>
      <c r="JD222" s="154"/>
      <c r="JE222" s="154"/>
      <c r="JF222" s="154"/>
      <c r="JG222" s="154"/>
      <c r="JH222" s="154"/>
      <c r="JI222" s="154"/>
      <c r="JJ222" s="154"/>
      <c r="JK222" s="154"/>
      <c r="JL222" s="154"/>
      <c r="JM222" s="154"/>
      <c r="JN222" s="154"/>
      <c r="JO222" s="154"/>
      <c r="JP222" s="154"/>
      <c r="JQ222" s="154"/>
      <c r="JR222" s="154"/>
      <c r="JS222" s="154"/>
      <c r="JT222" s="154"/>
      <c r="JU222" s="154"/>
      <c r="JV222" s="154"/>
      <c r="JW222" s="154"/>
      <c r="JX222" s="154"/>
      <c r="JY222" s="154"/>
      <c r="JZ222" s="154"/>
      <c r="KA222" s="154"/>
      <c r="KB222" s="154"/>
      <c r="KC222" s="154"/>
      <c r="KD222" s="154"/>
      <c r="KE222" s="154"/>
      <c r="KF222" s="154"/>
      <c r="KG222" s="154"/>
      <c r="KH222" s="154"/>
      <c r="KI222" s="154"/>
      <c r="KJ222" s="154"/>
      <c r="KK222" s="154"/>
      <c r="KL222" s="154"/>
      <c r="KM222" s="154"/>
      <c r="KN222" s="154"/>
      <c r="KO222" s="154"/>
      <c r="KP222" s="154"/>
      <c r="KQ222" s="154"/>
      <c r="KR222" s="154"/>
      <c r="KS222" s="154"/>
      <c r="KT222" s="154"/>
      <c r="KU222" s="154"/>
      <c r="KV222" s="154"/>
      <c r="KW222" s="154"/>
      <c r="KX222" s="154"/>
      <c r="KY222" s="154"/>
      <c r="KZ222" s="154"/>
      <c r="LA222" s="154"/>
      <c r="LB222" s="154"/>
      <c r="LC222" s="154"/>
      <c r="LD222" s="154"/>
      <c r="LE222" s="154"/>
      <c r="LF222" s="154"/>
      <c r="LG222" s="154"/>
      <c r="LH222" s="154"/>
      <c r="LI222" s="154"/>
      <c r="LJ222" s="154"/>
      <c r="LK222" s="154"/>
      <c r="LL222" s="154"/>
      <c r="LM222" s="154"/>
      <c r="LN222" s="154"/>
      <c r="LO222" s="154"/>
      <c r="LP222" s="154"/>
      <c r="LQ222" s="154"/>
      <c r="LR222" s="154"/>
      <c r="LS222" s="154"/>
      <c r="LT222" s="154"/>
      <c r="LU222" s="154"/>
    </row>
    <row r="223" spans="1:1027" s="30" customFormat="1">
      <c r="A223" s="26"/>
      <c r="B223" s="45"/>
      <c r="C223" s="27"/>
      <c r="D223" s="26"/>
      <c r="E223" s="26"/>
      <c r="F223" s="28"/>
      <c r="G223" s="28"/>
      <c r="H223" s="264"/>
      <c r="I223" s="29"/>
      <c r="J223" s="29"/>
      <c r="K223" s="29"/>
      <c r="L223" s="29"/>
      <c r="M223" s="169"/>
      <c r="N223" s="198"/>
      <c r="O223" s="186"/>
      <c r="P223" s="73"/>
      <c r="Q223" s="73"/>
      <c r="R223" s="73"/>
      <c r="S223" s="73"/>
      <c r="T223" s="73"/>
      <c r="U223" s="73"/>
      <c r="V223" s="73"/>
      <c r="W223" s="73"/>
      <c r="X223" s="73"/>
      <c r="Y223" s="73"/>
      <c r="Z223" s="73"/>
      <c r="AA223" s="73"/>
      <c r="AB223" s="73"/>
      <c r="AC223" s="73"/>
      <c r="AD223" s="73"/>
      <c r="AE223" s="73"/>
      <c r="AF223" s="73"/>
      <c r="AG223" s="73"/>
      <c r="AH223" s="73"/>
      <c r="AI223" s="73"/>
      <c r="AJ223" s="73"/>
      <c r="AK223" s="73"/>
      <c r="AL223" s="73"/>
      <c r="AM223" s="73"/>
      <c r="AN223" s="73"/>
      <c r="AO223" s="73"/>
      <c r="AP223" s="73"/>
      <c r="AQ223" s="73"/>
      <c r="AR223" s="73"/>
      <c r="AS223" s="73"/>
      <c r="AT223" s="73"/>
      <c r="AU223" s="73"/>
      <c r="AV223" s="73"/>
      <c r="AW223" s="73"/>
      <c r="AX223" s="73"/>
      <c r="AY223" s="73"/>
      <c r="AZ223" s="73"/>
      <c r="BA223" s="73"/>
      <c r="BB223" s="73"/>
      <c r="BC223" s="73"/>
      <c r="BD223" s="73"/>
      <c r="BE223" s="73"/>
      <c r="BF223" s="73"/>
      <c r="BG223" s="73"/>
      <c r="BH223" s="73"/>
      <c r="BI223" s="73"/>
      <c r="BJ223" s="73"/>
      <c r="BK223" s="73"/>
      <c r="BL223" s="73"/>
      <c r="BM223" s="73"/>
      <c r="BN223" s="73"/>
      <c r="BO223" s="73"/>
      <c r="BP223" s="73"/>
      <c r="BQ223" s="73"/>
      <c r="BR223" s="73"/>
      <c r="BS223" s="73"/>
      <c r="BT223" s="73"/>
      <c r="BU223" s="73"/>
      <c r="BV223" s="73"/>
      <c r="BW223" s="73"/>
      <c r="BX223" s="159"/>
      <c r="BY223" s="159"/>
      <c r="BZ223" s="158"/>
      <c r="CA223" s="158"/>
      <c r="CB223" s="158"/>
      <c r="CC223" s="158"/>
      <c r="CD223" s="158"/>
      <c r="CE223" s="154"/>
      <c r="CF223" s="154"/>
      <c r="CG223" s="154"/>
      <c r="CH223" s="154"/>
      <c r="CI223" s="154"/>
      <c r="CJ223" s="154"/>
      <c r="CK223" s="154"/>
      <c r="CL223" s="154"/>
      <c r="CM223" s="154"/>
      <c r="CN223" s="154"/>
      <c r="CO223" s="154"/>
      <c r="CP223" s="154"/>
      <c r="CQ223" s="154"/>
      <c r="CR223" s="154"/>
      <c r="CS223" s="154"/>
      <c r="CT223" s="154"/>
      <c r="CU223" s="154"/>
      <c r="CV223" s="154"/>
      <c r="CW223" s="154"/>
      <c r="CX223" s="154"/>
      <c r="CY223" s="154"/>
      <c r="CZ223" s="154"/>
      <c r="DA223" s="154"/>
      <c r="DB223" s="154"/>
      <c r="DC223" s="154"/>
      <c r="DD223" s="154"/>
      <c r="DE223" s="154"/>
      <c r="DF223" s="154"/>
      <c r="DG223" s="154"/>
      <c r="DH223" s="154"/>
      <c r="DI223" s="154"/>
      <c r="DJ223" s="154"/>
      <c r="DK223" s="154"/>
      <c r="DL223" s="154"/>
      <c r="DM223" s="154"/>
      <c r="DN223" s="154"/>
      <c r="DO223" s="154"/>
      <c r="DP223" s="154"/>
      <c r="DQ223" s="154"/>
      <c r="DR223" s="154"/>
      <c r="DS223" s="154"/>
      <c r="DT223" s="154"/>
      <c r="DU223" s="154"/>
      <c r="DV223" s="154"/>
      <c r="DW223" s="154"/>
      <c r="DX223" s="154"/>
      <c r="DY223" s="154"/>
      <c r="DZ223" s="154"/>
      <c r="EA223" s="154"/>
      <c r="EB223" s="154"/>
      <c r="EC223" s="154"/>
      <c r="ED223" s="154"/>
      <c r="EE223" s="154"/>
      <c r="EF223" s="154"/>
      <c r="EG223" s="154"/>
      <c r="EH223" s="154"/>
      <c r="EI223" s="154"/>
      <c r="EJ223" s="154"/>
      <c r="EK223" s="154"/>
      <c r="EL223" s="154"/>
      <c r="EM223" s="154"/>
      <c r="EN223" s="154"/>
      <c r="EO223" s="154"/>
      <c r="EP223" s="154"/>
      <c r="EQ223" s="154"/>
      <c r="ER223" s="154"/>
      <c r="ES223" s="154"/>
      <c r="ET223" s="154"/>
      <c r="EU223" s="154"/>
      <c r="EV223" s="154"/>
      <c r="EW223" s="154"/>
      <c r="EX223" s="154"/>
      <c r="EY223" s="154"/>
      <c r="EZ223" s="154"/>
      <c r="FA223" s="154"/>
      <c r="FB223" s="154"/>
      <c r="FC223" s="154"/>
      <c r="FD223" s="154"/>
      <c r="FE223" s="154"/>
      <c r="FF223" s="154"/>
      <c r="FG223" s="154"/>
      <c r="FH223" s="154"/>
      <c r="FI223" s="154"/>
      <c r="FJ223" s="154"/>
      <c r="FK223" s="154"/>
      <c r="FL223" s="154"/>
      <c r="FM223" s="154"/>
      <c r="FN223" s="154"/>
      <c r="FO223" s="154"/>
      <c r="FP223" s="154"/>
      <c r="FQ223" s="154"/>
      <c r="FR223" s="154"/>
      <c r="FS223" s="154"/>
      <c r="FT223" s="154"/>
      <c r="FU223" s="154"/>
      <c r="FV223" s="154"/>
      <c r="FW223" s="154"/>
      <c r="FX223" s="154"/>
      <c r="FY223" s="154"/>
      <c r="FZ223" s="154"/>
      <c r="GA223" s="154"/>
      <c r="GB223" s="154"/>
      <c r="GC223" s="154"/>
      <c r="GD223" s="154"/>
      <c r="GE223" s="154"/>
      <c r="GF223" s="154"/>
      <c r="GG223" s="154"/>
      <c r="GH223" s="154"/>
      <c r="GI223" s="154"/>
      <c r="GJ223" s="154"/>
      <c r="GK223" s="154"/>
      <c r="GL223" s="154"/>
      <c r="GM223" s="154"/>
      <c r="GN223" s="154"/>
      <c r="GO223" s="154"/>
      <c r="GP223" s="154"/>
      <c r="GQ223" s="154"/>
      <c r="GR223" s="154"/>
      <c r="GS223" s="154"/>
      <c r="GT223" s="154"/>
      <c r="GU223" s="154"/>
      <c r="GV223" s="154"/>
      <c r="GW223" s="154"/>
      <c r="GX223" s="154"/>
      <c r="GY223" s="154"/>
      <c r="GZ223" s="154"/>
      <c r="HA223" s="154"/>
      <c r="HB223" s="154"/>
      <c r="HC223" s="154"/>
      <c r="HD223" s="154"/>
      <c r="HE223" s="154"/>
      <c r="HF223" s="154"/>
      <c r="HG223" s="154"/>
      <c r="HH223" s="154"/>
      <c r="HI223" s="154"/>
      <c r="HJ223" s="154"/>
      <c r="HK223" s="154"/>
      <c r="HL223" s="154"/>
      <c r="HM223" s="154"/>
      <c r="HN223" s="154"/>
      <c r="HO223" s="154"/>
      <c r="HP223" s="154"/>
      <c r="HQ223" s="154"/>
      <c r="HR223" s="154"/>
      <c r="HS223" s="154"/>
      <c r="HT223" s="154"/>
      <c r="HU223" s="154"/>
      <c r="HV223" s="154"/>
      <c r="HW223" s="154"/>
      <c r="HX223" s="154"/>
      <c r="HY223" s="154"/>
      <c r="HZ223" s="154"/>
      <c r="IA223" s="154"/>
      <c r="IB223" s="154"/>
      <c r="IC223" s="154"/>
      <c r="ID223" s="154"/>
      <c r="IE223" s="154"/>
      <c r="IF223" s="154"/>
      <c r="IG223" s="154"/>
      <c r="IH223" s="154"/>
      <c r="II223" s="154"/>
      <c r="IJ223" s="154"/>
      <c r="IK223" s="154"/>
      <c r="IL223" s="154"/>
      <c r="IM223" s="154"/>
      <c r="IN223" s="154"/>
      <c r="IO223" s="154"/>
      <c r="IP223" s="154"/>
      <c r="IQ223" s="154"/>
      <c r="IR223" s="154"/>
      <c r="IS223" s="154"/>
      <c r="IT223" s="154"/>
      <c r="IU223" s="154"/>
      <c r="IV223" s="154"/>
      <c r="IW223" s="154"/>
      <c r="IX223" s="154"/>
      <c r="IY223" s="154"/>
      <c r="IZ223" s="154"/>
      <c r="JA223" s="154"/>
      <c r="JB223" s="154"/>
      <c r="JC223" s="154"/>
      <c r="JD223" s="154"/>
      <c r="JE223" s="154"/>
      <c r="JF223" s="154"/>
      <c r="JG223" s="154"/>
      <c r="JH223" s="154"/>
      <c r="JI223" s="154"/>
      <c r="JJ223" s="154"/>
      <c r="JK223" s="154"/>
      <c r="JL223" s="154"/>
      <c r="JM223" s="154"/>
      <c r="JN223" s="154"/>
      <c r="JO223" s="154"/>
      <c r="JP223" s="154"/>
      <c r="JQ223" s="154"/>
      <c r="JR223" s="154"/>
      <c r="JS223" s="154"/>
      <c r="JT223" s="154"/>
      <c r="JU223" s="154"/>
      <c r="JV223" s="154"/>
      <c r="JW223" s="154"/>
      <c r="JX223" s="154"/>
      <c r="JY223" s="154"/>
      <c r="JZ223" s="154"/>
      <c r="KA223" s="154"/>
      <c r="KB223" s="154"/>
      <c r="KC223" s="154"/>
      <c r="KD223" s="154"/>
      <c r="KE223" s="154"/>
      <c r="KF223" s="154"/>
      <c r="KG223" s="154"/>
      <c r="KH223" s="154"/>
      <c r="KI223" s="154"/>
      <c r="KJ223" s="154"/>
      <c r="KK223" s="154"/>
      <c r="KL223" s="154"/>
      <c r="KM223" s="154"/>
      <c r="KN223" s="154"/>
      <c r="KO223" s="154"/>
      <c r="KP223" s="154"/>
      <c r="KQ223" s="154"/>
      <c r="KR223" s="154"/>
      <c r="KS223" s="154"/>
      <c r="KT223" s="154"/>
      <c r="KU223" s="154"/>
      <c r="KV223" s="154"/>
      <c r="KW223" s="154"/>
      <c r="KX223" s="154"/>
      <c r="KY223" s="154"/>
      <c r="KZ223" s="154"/>
      <c r="LA223" s="154"/>
      <c r="LB223" s="154"/>
      <c r="LC223" s="154"/>
      <c r="LD223" s="154"/>
      <c r="LE223" s="154"/>
      <c r="LF223" s="154"/>
      <c r="LG223" s="154"/>
      <c r="LH223" s="154"/>
      <c r="LI223" s="154"/>
      <c r="LJ223" s="154"/>
      <c r="LK223" s="154"/>
      <c r="LL223" s="154"/>
      <c r="LM223" s="154"/>
      <c r="LN223" s="154"/>
      <c r="LO223" s="154"/>
      <c r="LP223" s="154"/>
      <c r="LQ223" s="154"/>
      <c r="LR223" s="154"/>
      <c r="LS223" s="154"/>
      <c r="LT223" s="154"/>
      <c r="LU223" s="154"/>
    </row>
    <row r="224" spans="1:1027">
      <c r="A224" s="397" t="s">
        <v>71</v>
      </c>
      <c r="B224" s="397" t="s">
        <v>67</v>
      </c>
      <c r="C224" s="331" t="s">
        <v>59</v>
      </c>
      <c r="D224" s="9" t="s">
        <v>12</v>
      </c>
      <c r="E224" s="9" t="s">
        <v>19</v>
      </c>
      <c r="F224" s="21" t="s">
        <v>20</v>
      </c>
      <c r="G224" s="329" t="s">
        <v>73</v>
      </c>
      <c r="H224" s="334" t="s">
        <v>334</v>
      </c>
      <c r="I224" s="10" t="s">
        <v>216</v>
      </c>
      <c r="J224" s="241" t="s">
        <v>21</v>
      </c>
      <c r="K224" s="22" t="s">
        <v>22</v>
      </c>
      <c r="L224" s="241" t="s">
        <v>76</v>
      </c>
      <c r="M224" s="171"/>
      <c r="N224" s="395"/>
      <c r="O224" s="181">
        <v>15.2848764788056</v>
      </c>
      <c r="P224" s="64">
        <v>15.852106876356499</v>
      </c>
      <c r="Q224" s="64">
        <v>16.562945484872099</v>
      </c>
      <c r="R224" s="64">
        <v>17.264583208588299</v>
      </c>
      <c r="S224" s="64">
        <v>17.723431581404999</v>
      </c>
      <c r="T224" s="64">
        <v>18.063953270340299</v>
      </c>
      <c r="U224" s="64">
        <v>18.227329711583899</v>
      </c>
      <c r="V224" s="64">
        <v>18.259512029054999</v>
      </c>
      <c r="W224" s="64">
        <v>18.602715249700701</v>
      </c>
      <c r="X224" s="64">
        <v>18.844763386890701</v>
      </c>
      <c r="Y224" s="64">
        <v>19.184313173372001</v>
      </c>
      <c r="Z224" s="64">
        <v>19.3289409848033</v>
      </c>
      <c r="AA224" s="64">
        <v>19.494455576685301</v>
      </c>
      <c r="AB224" s="64">
        <v>19.545691365251699</v>
      </c>
      <c r="AC224" s="64">
        <v>19.3210305975139</v>
      </c>
      <c r="AD224" s="64">
        <v>19.102430396166699</v>
      </c>
      <c r="AE224" s="64">
        <v>18.929159152728499</v>
      </c>
      <c r="AF224" s="64">
        <v>18.577305672654202</v>
      </c>
      <c r="AG224" s="64">
        <v>18.345549206081301</v>
      </c>
      <c r="AH224" s="64">
        <v>17.731855227182901</v>
      </c>
      <c r="AI224" s="64">
        <v>17.812566621906299</v>
      </c>
      <c r="AJ224" s="64">
        <v>17.293181269481298</v>
      </c>
      <c r="AK224" s="64">
        <v>16.5538666862066</v>
      </c>
      <c r="AL224" s="64">
        <v>16.056278231732399</v>
      </c>
      <c r="AM224" s="64">
        <v>15.763980922616801</v>
      </c>
      <c r="AN224" s="64">
        <v>14.7208938654591</v>
      </c>
      <c r="AO224" s="64">
        <v>14.438850679582201</v>
      </c>
      <c r="AP224" s="64">
        <v>14.608541553890699</v>
      </c>
      <c r="AQ224" s="202"/>
      <c r="AR224" s="64"/>
      <c r="AS224" s="64"/>
      <c r="AT224" s="64"/>
      <c r="AU224" s="64"/>
      <c r="AV224" s="64"/>
      <c r="AW224" s="64"/>
      <c r="AX224" s="64"/>
      <c r="AY224" s="64"/>
      <c r="AZ224" s="64"/>
      <c r="BA224" s="64"/>
      <c r="BB224" s="64"/>
      <c r="BC224" s="64"/>
      <c r="BD224" s="64"/>
      <c r="BE224" s="64"/>
      <c r="BF224" s="64"/>
      <c r="BG224" s="64"/>
      <c r="BH224" s="64"/>
      <c r="BI224" s="64"/>
      <c r="BJ224" s="64"/>
      <c r="BK224" s="64"/>
      <c r="BL224" s="64"/>
      <c r="BM224" s="64"/>
      <c r="BN224" s="64"/>
      <c r="BO224" s="64"/>
      <c r="BP224" s="64"/>
      <c r="BQ224" s="64"/>
      <c r="BR224" s="64"/>
      <c r="BS224" s="64"/>
      <c r="BT224" s="64"/>
      <c r="BU224" s="64"/>
      <c r="BV224" s="64"/>
      <c r="BW224" s="64"/>
      <c r="BX224" s="159"/>
      <c r="BY224" s="159"/>
      <c r="BZ224" s="158"/>
      <c r="CA224" s="158"/>
      <c r="CB224" s="158"/>
      <c r="CC224" s="158"/>
      <c r="CD224" s="158"/>
    </row>
    <row r="225" spans="1:1027">
      <c r="A225" s="398"/>
      <c r="B225" s="398"/>
      <c r="C225" s="332"/>
      <c r="D225" s="9" t="s">
        <v>15</v>
      </c>
      <c r="E225" s="9" t="s">
        <v>19</v>
      </c>
      <c r="F225" s="21" t="s">
        <v>20</v>
      </c>
      <c r="G225" s="330"/>
      <c r="H225" s="339"/>
      <c r="I225" s="10" t="s">
        <v>216</v>
      </c>
      <c r="J225" s="241" t="s">
        <v>21</v>
      </c>
      <c r="K225" s="22" t="s">
        <v>22</v>
      </c>
      <c r="L225" s="241" t="s">
        <v>76</v>
      </c>
      <c r="M225" s="171"/>
      <c r="N225" s="396"/>
      <c r="O225" s="181"/>
      <c r="P225" s="64"/>
      <c r="Q225" s="64"/>
      <c r="R225" s="64"/>
      <c r="S225" s="64"/>
      <c r="T225" s="64"/>
      <c r="U225" s="64"/>
      <c r="V225" s="64"/>
      <c r="W225" s="64"/>
      <c r="X225" s="64"/>
      <c r="Y225" s="64"/>
      <c r="Z225" s="64"/>
      <c r="AA225" s="64"/>
      <c r="AB225" s="64"/>
      <c r="AC225" s="64"/>
      <c r="AD225" s="64"/>
      <c r="AE225" s="64"/>
      <c r="AF225" s="64"/>
      <c r="AG225" s="64"/>
      <c r="AH225" s="64"/>
      <c r="AI225" s="64"/>
      <c r="AJ225" s="64"/>
      <c r="AK225" s="64"/>
      <c r="AL225" s="64"/>
      <c r="AM225" s="64"/>
      <c r="AN225" s="64"/>
      <c r="AO225" s="64"/>
      <c r="AP225" s="64"/>
      <c r="AQ225" s="64">
        <v>14.265941863637501</v>
      </c>
      <c r="AR225" s="64"/>
      <c r="AS225" s="64"/>
      <c r="AT225" s="64"/>
      <c r="AU225" s="64"/>
      <c r="AV225" s="64"/>
      <c r="AW225" s="64"/>
      <c r="AX225" s="64"/>
      <c r="AY225" s="64"/>
      <c r="AZ225" s="64"/>
      <c r="BA225" s="64"/>
      <c r="BB225" s="64"/>
      <c r="BC225" s="64"/>
      <c r="BD225" s="64"/>
      <c r="BE225" s="64"/>
      <c r="BF225" s="64"/>
      <c r="BG225" s="64"/>
      <c r="BH225" s="64"/>
      <c r="BI225" s="64"/>
      <c r="BJ225" s="64"/>
      <c r="BK225" s="64"/>
      <c r="BL225" s="64"/>
      <c r="BM225" s="64"/>
      <c r="BN225" s="64"/>
      <c r="BO225" s="64"/>
      <c r="BP225" s="64"/>
      <c r="BQ225" s="64"/>
      <c r="BR225" s="64"/>
      <c r="BS225" s="64"/>
      <c r="BT225" s="64"/>
      <c r="BU225" s="64"/>
      <c r="BV225" s="64"/>
      <c r="BW225" s="64"/>
      <c r="BX225" s="159"/>
      <c r="BY225" s="159"/>
      <c r="BZ225" s="158"/>
      <c r="CA225" s="158"/>
      <c r="CB225" s="158"/>
      <c r="CC225" s="158"/>
      <c r="CD225" s="158"/>
    </row>
    <row r="226" spans="1:1027" s="15" customFormat="1" ht="12.75" customHeight="1">
      <c r="A226" s="398"/>
      <c r="B226" s="398"/>
      <c r="C226" s="23" t="s">
        <v>268</v>
      </c>
      <c r="D226" s="12" t="s">
        <v>16</v>
      </c>
      <c r="E226" s="12" t="s">
        <v>49</v>
      </c>
      <c r="F226" s="13" t="s">
        <v>20</v>
      </c>
      <c r="G226" s="13"/>
      <c r="H226" s="261"/>
      <c r="I226" s="13" t="s">
        <v>216</v>
      </c>
      <c r="J226" s="14" t="s">
        <v>21</v>
      </c>
      <c r="K226" s="14" t="s">
        <v>75</v>
      </c>
      <c r="L226" s="14" t="s">
        <v>76</v>
      </c>
      <c r="M226" s="354" t="s">
        <v>210</v>
      </c>
      <c r="N226" s="303" t="s">
        <v>372</v>
      </c>
      <c r="O226" s="182"/>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v>15.554842757052393</v>
      </c>
      <c r="AO226" s="65">
        <v>15.14007267319966</v>
      </c>
      <c r="AP226" s="65">
        <v>14.725302589346924</v>
      </c>
      <c r="AQ226" s="65">
        <v>14.310532505494276</v>
      </c>
      <c r="AR226" s="65">
        <v>13.895762421641544</v>
      </c>
      <c r="AS226" s="65">
        <v>13.480992337788811</v>
      </c>
      <c r="AT226" s="65">
        <v>13.063706892054054</v>
      </c>
      <c r="AU226" s="65">
        <v>12.646421446319213</v>
      </c>
      <c r="AV226" s="65">
        <v>12.229136000584452</v>
      </c>
      <c r="AW226" s="65">
        <v>11.811850554849698</v>
      </c>
      <c r="AX226" s="65">
        <v>11.394565109114941</v>
      </c>
      <c r="AY226" s="65">
        <v>11.07701413956524</v>
      </c>
      <c r="AZ226" s="65">
        <v>10.759463170015623</v>
      </c>
      <c r="BA226" s="65">
        <v>10.441912200465925</v>
      </c>
      <c r="BB226" s="65">
        <v>10.124361230916309</v>
      </c>
      <c r="BC226" s="65">
        <v>9.8068102613666088</v>
      </c>
      <c r="BD226" s="65">
        <v>9.5569402640027477</v>
      </c>
      <c r="BE226" s="65">
        <v>9.3070702666388865</v>
      </c>
      <c r="BF226" s="65">
        <v>9.0572002692751106</v>
      </c>
      <c r="BG226" s="65">
        <v>8.8073302719112512</v>
      </c>
      <c r="BH226" s="65">
        <v>8.5574602745473918</v>
      </c>
      <c r="BI226" s="65">
        <v>8.2315209465717878</v>
      </c>
      <c r="BJ226" s="65">
        <v>7.9055816185961847</v>
      </c>
      <c r="BK226" s="65">
        <v>7.5796422906205816</v>
      </c>
      <c r="BL226" s="65">
        <v>7.2537029626449785</v>
      </c>
      <c r="BM226" s="65">
        <v>6.9277636346693754</v>
      </c>
      <c r="BN226" s="65">
        <v>6.6018243066937723</v>
      </c>
      <c r="BO226" s="65">
        <v>6.2758849787181692</v>
      </c>
      <c r="BP226" s="65">
        <v>5.9499456507425661</v>
      </c>
      <c r="BQ226" s="65">
        <v>5.624006322766963</v>
      </c>
      <c r="BR226" s="65">
        <v>5.2980669947913599</v>
      </c>
      <c r="BS226" s="65">
        <v>4.9721276668157568</v>
      </c>
      <c r="BT226" s="65">
        <v>4.6461883388401537</v>
      </c>
      <c r="BU226" s="65">
        <v>4.3202490108645506</v>
      </c>
      <c r="BV226" s="65">
        <v>3.9943096828889475</v>
      </c>
      <c r="BW226" s="65">
        <v>3.668370354913344</v>
      </c>
      <c r="BX226" s="159"/>
      <c r="BY226" s="159"/>
      <c r="BZ226" s="158"/>
      <c r="CA226" s="158"/>
      <c r="CB226" s="158"/>
      <c r="CC226" s="158"/>
      <c r="CD226" s="158"/>
      <c r="CE226" s="154"/>
      <c r="CF226" s="154"/>
      <c r="CG226" s="154"/>
      <c r="CH226" s="154"/>
      <c r="CI226" s="154"/>
      <c r="CJ226" s="154"/>
      <c r="CK226" s="154"/>
      <c r="CL226" s="154"/>
      <c r="CM226" s="154"/>
      <c r="CN226" s="154"/>
      <c r="CO226" s="154"/>
      <c r="CP226" s="154"/>
      <c r="CQ226" s="154"/>
      <c r="CR226" s="154"/>
      <c r="CS226" s="154"/>
      <c r="CT226" s="154"/>
      <c r="CU226" s="154"/>
      <c r="CV226" s="154"/>
      <c r="CW226" s="154"/>
      <c r="CX226" s="154"/>
      <c r="CY226" s="154"/>
      <c r="CZ226" s="154"/>
      <c r="DA226" s="154"/>
      <c r="DB226" s="154"/>
      <c r="DC226" s="154"/>
      <c r="DD226" s="154"/>
      <c r="DE226" s="154"/>
      <c r="DF226" s="154"/>
      <c r="DG226" s="154"/>
      <c r="DH226" s="154"/>
      <c r="DI226" s="154"/>
      <c r="DJ226" s="154"/>
      <c r="DK226" s="154"/>
      <c r="DL226" s="154"/>
      <c r="DM226" s="154"/>
      <c r="DN226" s="154"/>
      <c r="DO226" s="154"/>
      <c r="DP226" s="154"/>
      <c r="DQ226" s="154"/>
      <c r="DR226" s="154"/>
      <c r="DS226" s="154"/>
      <c r="DT226" s="154"/>
      <c r="DU226" s="154"/>
      <c r="DV226" s="154"/>
      <c r="DW226" s="154"/>
      <c r="DX226" s="154"/>
      <c r="DY226" s="154"/>
      <c r="DZ226" s="154"/>
      <c r="EA226" s="154"/>
      <c r="EB226" s="154"/>
      <c r="EC226" s="154"/>
      <c r="ED226" s="154"/>
      <c r="EE226" s="154"/>
      <c r="EF226" s="154"/>
      <c r="EG226" s="154"/>
      <c r="EH226" s="154"/>
      <c r="EI226" s="154"/>
      <c r="EJ226" s="154"/>
      <c r="EK226" s="154"/>
      <c r="EL226" s="154"/>
      <c r="EM226" s="154"/>
      <c r="EN226" s="154"/>
      <c r="EO226" s="154"/>
      <c r="EP226" s="154"/>
      <c r="EQ226" s="154"/>
      <c r="ER226" s="154"/>
      <c r="ES226" s="154"/>
      <c r="ET226" s="154"/>
      <c r="EU226" s="154"/>
      <c r="EV226" s="154"/>
      <c r="EW226" s="154"/>
      <c r="EX226" s="154"/>
      <c r="EY226" s="154"/>
      <c r="EZ226" s="154"/>
      <c r="FA226" s="154"/>
      <c r="FB226" s="154"/>
      <c r="FC226" s="154"/>
      <c r="FD226" s="154"/>
      <c r="FE226" s="154"/>
      <c r="FF226" s="154"/>
      <c r="FG226" s="154"/>
      <c r="FH226" s="154"/>
      <c r="FI226" s="154"/>
      <c r="FJ226" s="154"/>
      <c r="FK226" s="154"/>
      <c r="FL226" s="154"/>
      <c r="FM226" s="154"/>
      <c r="FN226" s="154"/>
      <c r="FO226" s="154"/>
      <c r="FP226" s="154"/>
      <c r="FQ226" s="154"/>
      <c r="FR226" s="154"/>
      <c r="FS226" s="154"/>
      <c r="FT226" s="154"/>
      <c r="FU226" s="154"/>
      <c r="FV226" s="154"/>
      <c r="FW226" s="154"/>
      <c r="FX226" s="154"/>
      <c r="FY226" s="154"/>
      <c r="FZ226" s="154"/>
      <c r="GA226" s="154"/>
      <c r="GB226" s="154"/>
      <c r="GC226" s="154"/>
      <c r="GD226" s="154"/>
      <c r="GE226" s="154"/>
      <c r="GF226" s="154"/>
      <c r="GG226" s="154"/>
      <c r="GH226" s="154"/>
      <c r="GI226" s="154"/>
      <c r="GJ226" s="154"/>
      <c r="GK226" s="154"/>
      <c r="GL226" s="154"/>
      <c r="GM226" s="154"/>
      <c r="GN226" s="154"/>
      <c r="GO226" s="154"/>
      <c r="GP226" s="154"/>
      <c r="GQ226" s="154"/>
      <c r="GR226" s="154"/>
      <c r="GS226" s="154"/>
      <c r="GT226" s="154"/>
      <c r="GU226" s="154"/>
      <c r="GV226" s="154"/>
      <c r="GW226" s="154"/>
      <c r="GX226" s="154"/>
      <c r="GY226" s="154"/>
      <c r="GZ226" s="154"/>
      <c r="HA226" s="154"/>
      <c r="HB226" s="154"/>
      <c r="HC226" s="154"/>
      <c r="HD226" s="154"/>
      <c r="HE226" s="154"/>
      <c r="HF226" s="154"/>
      <c r="HG226" s="154"/>
      <c r="HH226" s="154"/>
      <c r="HI226" s="154"/>
      <c r="HJ226" s="154"/>
      <c r="HK226" s="154"/>
      <c r="HL226" s="154"/>
      <c r="HM226" s="154"/>
      <c r="HN226" s="154"/>
      <c r="HO226" s="154"/>
      <c r="HP226" s="154"/>
      <c r="HQ226" s="154"/>
      <c r="HR226" s="154"/>
      <c r="HS226" s="154"/>
      <c r="HT226" s="154"/>
      <c r="HU226" s="154"/>
      <c r="HV226" s="154"/>
      <c r="HW226" s="154"/>
      <c r="HX226" s="154"/>
      <c r="HY226" s="154"/>
      <c r="HZ226" s="154"/>
      <c r="IA226" s="154"/>
      <c r="IB226" s="154"/>
      <c r="IC226" s="154"/>
      <c r="ID226" s="154"/>
      <c r="IE226" s="154"/>
      <c r="IF226" s="154"/>
      <c r="IG226" s="154"/>
      <c r="IH226" s="154"/>
      <c r="II226" s="154"/>
      <c r="IJ226" s="154"/>
      <c r="IK226" s="154"/>
      <c r="IL226" s="154"/>
      <c r="IM226" s="154"/>
      <c r="IN226" s="154"/>
      <c r="IO226" s="154"/>
      <c r="IP226" s="154"/>
      <c r="IQ226" s="154"/>
      <c r="IR226" s="154"/>
      <c r="IS226" s="154"/>
      <c r="IT226" s="154"/>
      <c r="IU226" s="154"/>
      <c r="IV226" s="154"/>
      <c r="IW226" s="154"/>
      <c r="IX226" s="154"/>
      <c r="IY226" s="154"/>
      <c r="IZ226" s="154"/>
      <c r="JA226" s="154"/>
      <c r="JB226" s="154"/>
      <c r="JC226" s="154"/>
      <c r="JD226" s="154"/>
      <c r="JE226" s="154"/>
      <c r="JF226" s="154"/>
      <c r="JG226" s="154"/>
      <c r="JH226" s="154"/>
      <c r="JI226" s="154"/>
      <c r="JJ226" s="154"/>
      <c r="JK226" s="154"/>
      <c r="JL226" s="154"/>
      <c r="JM226" s="154"/>
      <c r="JN226" s="154"/>
      <c r="JO226" s="154"/>
      <c r="JP226" s="154"/>
      <c r="JQ226" s="154"/>
      <c r="JR226" s="154"/>
      <c r="JS226" s="154"/>
      <c r="JT226" s="154"/>
      <c r="JU226" s="154"/>
      <c r="JV226" s="154"/>
      <c r="JW226" s="154"/>
      <c r="JX226" s="154"/>
      <c r="JY226" s="154"/>
      <c r="JZ226" s="154"/>
      <c r="KA226" s="154"/>
      <c r="KB226" s="154"/>
      <c r="KC226" s="154"/>
      <c r="KD226" s="154"/>
      <c r="KE226" s="154"/>
      <c r="KF226" s="154"/>
      <c r="KG226" s="154"/>
      <c r="KH226" s="154"/>
      <c r="KI226" s="154"/>
      <c r="KJ226" s="154"/>
      <c r="KK226" s="154"/>
      <c r="KL226" s="154"/>
      <c r="KM226" s="154"/>
      <c r="KN226" s="154"/>
      <c r="KO226" s="154"/>
      <c r="KP226" s="154"/>
      <c r="KQ226" s="154"/>
      <c r="KR226" s="154"/>
      <c r="KS226" s="154"/>
      <c r="KT226" s="154"/>
      <c r="KU226" s="154"/>
      <c r="KV226" s="154"/>
      <c r="KW226" s="154"/>
      <c r="KX226" s="154"/>
      <c r="KY226" s="154"/>
      <c r="KZ226" s="154"/>
      <c r="LA226" s="154"/>
      <c r="LB226" s="154"/>
      <c r="LC226" s="154"/>
      <c r="LD226" s="154"/>
      <c r="LE226" s="154"/>
      <c r="LF226" s="154"/>
      <c r="LG226" s="154"/>
      <c r="LH226" s="154"/>
      <c r="LI226" s="154"/>
      <c r="LJ226" s="154"/>
      <c r="LK226" s="154"/>
      <c r="LL226" s="154"/>
      <c r="LM226" s="154"/>
      <c r="LN226" s="154"/>
      <c r="LO226" s="154"/>
      <c r="LP226" s="154"/>
      <c r="LQ226" s="154"/>
      <c r="LR226" s="154"/>
      <c r="LS226" s="154"/>
      <c r="LT226" s="154"/>
      <c r="LU226" s="154"/>
    </row>
    <row r="227" spans="1:1027" s="15" customFormat="1" ht="25.5">
      <c r="A227" s="398"/>
      <c r="B227" s="398"/>
      <c r="C227" s="23" t="s">
        <v>269</v>
      </c>
      <c r="D227" s="12" t="s">
        <v>16</v>
      </c>
      <c r="E227" s="12" t="s">
        <v>49</v>
      </c>
      <c r="F227" s="13" t="s">
        <v>20</v>
      </c>
      <c r="G227" s="13"/>
      <c r="H227" s="261"/>
      <c r="I227" s="13" t="s">
        <v>216</v>
      </c>
      <c r="J227" s="14" t="s">
        <v>21</v>
      </c>
      <c r="K227" s="14" t="s">
        <v>75</v>
      </c>
      <c r="L227" s="14" t="s">
        <v>76</v>
      </c>
      <c r="M227" s="355"/>
      <c r="N227" s="303" t="s">
        <v>372</v>
      </c>
      <c r="O227" s="182"/>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v>15.554842757052393</v>
      </c>
      <c r="AO227" s="65">
        <v>15.14007267319966</v>
      </c>
      <c r="AP227" s="65">
        <v>14.725302589346924</v>
      </c>
      <c r="AQ227" s="65">
        <v>14.310532505494276</v>
      </c>
      <c r="AR227" s="65">
        <v>13.895762421641544</v>
      </c>
      <c r="AS227" s="65">
        <v>13.480992337788811</v>
      </c>
      <c r="AT227" s="65">
        <v>13.063706892054054</v>
      </c>
      <c r="AU227" s="65">
        <v>12.646421446319213</v>
      </c>
      <c r="AV227" s="65">
        <v>12.229136000584452</v>
      </c>
      <c r="AW227" s="65">
        <v>11.811850554849698</v>
      </c>
      <c r="AX227" s="65">
        <v>11.394565109114941</v>
      </c>
      <c r="AY227" s="65">
        <v>11.07701413956524</v>
      </c>
      <c r="AZ227" s="65">
        <v>10.759463170015623</v>
      </c>
      <c r="BA227" s="65">
        <v>10.441912200465925</v>
      </c>
      <c r="BB227" s="65"/>
      <c r="BC227" s="65"/>
      <c r="BD227" s="65"/>
      <c r="BE227" s="65"/>
      <c r="BF227" s="65"/>
      <c r="BG227" s="65"/>
      <c r="BH227" s="65"/>
      <c r="BI227" s="65"/>
      <c r="BJ227" s="65"/>
      <c r="BK227" s="65"/>
      <c r="BL227" s="65"/>
      <c r="BM227" s="65"/>
      <c r="BN227" s="65"/>
      <c r="BO227" s="65"/>
      <c r="BP227" s="65"/>
      <c r="BQ227" s="65"/>
      <c r="BR227" s="65"/>
      <c r="BS227" s="65"/>
      <c r="BT227" s="65"/>
      <c r="BU227" s="65"/>
      <c r="BV227" s="65"/>
      <c r="BW227" s="65"/>
      <c r="BX227" s="159"/>
      <c r="BY227" s="159"/>
      <c r="BZ227" s="158"/>
      <c r="CA227" s="158"/>
      <c r="CB227" s="158"/>
      <c r="CC227" s="158"/>
      <c r="CD227" s="158"/>
      <c r="CE227" s="154"/>
      <c r="CF227" s="154"/>
      <c r="CG227" s="154"/>
      <c r="CH227" s="154"/>
      <c r="CI227" s="154"/>
      <c r="CJ227" s="154"/>
      <c r="CK227" s="154"/>
      <c r="CL227" s="154"/>
      <c r="CM227" s="154"/>
      <c r="CN227" s="154"/>
      <c r="CO227" s="154"/>
      <c r="CP227" s="154"/>
      <c r="CQ227" s="154"/>
      <c r="CR227" s="154"/>
      <c r="CS227" s="154"/>
      <c r="CT227" s="154"/>
      <c r="CU227" s="154"/>
      <c r="CV227" s="154"/>
      <c r="CW227" s="154"/>
      <c r="CX227" s="154"/>
      <c r="CY227" s="154"/>
      <c r="CZ227" s="154"/>
      <c r="DA227" s="154"/>
      <c r="DB227" s="154"/>
      <c r="DC227" s="154"/>
      <c r="DD227" s="154"/>
      <c r="DE227" s="154"/>
      <c r="DF227" s="154"/>
      <c r="DG227" s="154"/>
      <c r="DH227" s="154"/>
      <c r="DI227" s="154"/>
      <c r="DJ227" s="154"/>
      <c r="DK227" s="154"/>
      <c r="DL227" s="154"/>
      <c r="DM227" s="154"/>
      <c r="DN227" s="154"/>
      <c r="DO227" s="154"/>
      <c r="DP227" s="154"/>
      <c r="DQ227" s="154"/>
      <c r="DR227" s="154"/>
      <c r="DS227" s="154"/>
      <c r="DT227" s="154"/>
      <c r="DU227" s="154"/>
      <c r="DV227" s="154"/>
      <c r="DW227" s="154"/>
      <c r="DX227" s="154"/>
      <c r="DY227" s="154"/>
      <c r="DZ227" s="154"/>
      <c r="EA227" s="154"/>
      <c r="EB227" s="154"/>
      <c r="EC227" s="154"/>
      <c r="ED227" s="154"/>
      <c r="EE227" s="154"/>
      <c r="EF227" s="154"/>
      <c r="EG227" s="154"/>
      <c r="EH227" s="154"/>
      <c r="EI227" s="154"/>
      <c r="EJ227" s="154"/>
      <c r="EK227" s="154"/>
      <c r="EL227" s="154"/>
      <c r="EM227" s="154"/>
      <c r="EN227" s="154"/>
      <c r="EO227" s="154"/>
      <c r="EP227" s="154"/>
      <c r="EQ227" s="154"/>
      <c r="ER227" s="154"/>
      <c r="ES227" s="154"/>
      <c r="ET227" s="154"/>
      <c r="EU227" s="154"/>
      <c r="EV227" s="154"/>
      <c r="EW227" s="154"/>
      <c r="EX227" s="154"/>
      <c r="EY227" s="154"/>
      <c r="EZ227" s="154"/>
      <c r="FA227" s="154"/>
      <c r="FB227" s="154"/>
      <c r="FC227" s="154"/>
      <c r="FD227" s="154"/>
      <c r="FE227" s="154"/>
      <c r="FF227" s="154"/>
      <c r="FG227" s="154"/>
      <c r="FH227" s="154"/>
      <c r="FI227" s="154"/>
      <c r="FJ227" s="154"/>
      <c r="FK227" s="154"/>
      <c r="FL227" s="154"/>
      <c r="FM227" s="154"/>
      <c r="FN227" s="154"/>
      <c r="FO227" s="154"/>
      <c r="FP227" s="154"/>
      <c r="FQ227" s="154"/>
      <c r="FR227" s="154"/>
      <c r="FS227" s="154"/>
      <c r="FT227" s="154"/>
      <c r="FU227" s="154"/>
      <c r="FV227" s="154"/>
      <c r="FW227" s="154"/>
      <c r="FX227" s="154"/>
      <c r="FY227" s="154"/>
      <c r="FZ227" s="154"/>
      <c r="GA227" s="154"/>
      <c r="GB227" s="154"/>
      <c r="GC227" s="154"/>
      <c r="GD227" s="154"/>
      <c r="GE227" s="154"/>
      <c r="GF227" s="154"/>
      <c r="GG227" s="154"/>
      <c r="GH227" s="154"/>
      <c r="GI227" s="154"/>
      <c r="GJ227" s="154"/>
      <c r="GK227" s="154"/>
      <c r="GL227" s="154"/>
      <c r="GM227" s="154"/>
      <c r="GN227" s="154"/>
      <c r="GO227" s="154"/>
      <c r="GP227" s="154"/>
      <c r="GQ227" s="154"/>
      <c r="GR227" s="154"/>
      <c r="GS227" s="154"/>
      <c r="GT227" s="154"/>
      <c r="GU227" s="154"/>
      <c r="GV227" s="154"/>
      <c r="GW227" s="154"/>
      <c r="GX227" s="154"/>
      <c r="GY227" s="154"/>
      <c r="GZ227" s="154"/>
      <c r="HA227" s="154"/>
      <c r="HB227" s="154"/>
      <c r="HC227" s="154"/>
      <c r="HD227" s="154"/>
      <c r="HE227" s="154"/>
      <c r="HF227" s="154"/>
      <c r="HG227" s="154"/>
      <c r="HH227" s="154"/>
      <c r="HI227" s="154"/>
      <c r="HJ227" s="154"/>
      <c r="HK227" s="154"/>
      <c r="HL227" s="154"/>
      <c r="HM227" s="154"/>
      <c r="HN227" s="154"/>
      <c r="HO227" s="154"/>
      <c r="HP227" s="154"/>
      <c r="HQ227" s="154"/>
      <c r="HR227" s="154"/>
      <c r="HS227" s="154"/>
      <c r="HT227" s="154"/>
      <c r="HU227" s="154"/>
      <c r="HV227" s="154"/>
      <c r="HW227" s="154"/>
      <c r="HX227" s="154"/>
      <c r="HY227" s="154"/>
      <c r="HZ227" s="154"/>
      <c r="IA227" s="154"/>
      <c r="IB227" s="154"/>
      <c r="IC227" s="154"/>
      <c r="ID227" s="154"/>
      <c r="IE227" s="154"/>
      <c r="IF227" s="154"/>
      <c r="IG227" s="154"/>
      <c r="IH227" s="154"/>
      <c r="II227" s="154"/>
      <c r="IJ227" s="154"/>
      <c r="IK227" s="154"/>
      <c r="IL227" s="154"/>
      <c r="IM227" s="154"/>
      <c r="IN227" s="154"/>
      <c r="IO227" s="154"/>
      <c r="IP227" s="154"/>
      <c r="IQ227" s="154"/>
      <c r="IR227" s="154"/>
      <c r="IS227" s="154"/>
      <c r="IT227" s="154"/>
      <c r="IU227" s="154"/>
      <c r="IV227" s="154"/>
      <c r="IW227" s="154"/>
      <c r="IX227" s="154"/>
      <c r="IY227" s="154"/>
      <c r="IZ227" s="154"/>
      <c r="JA227" s="154"/>
      <c r="JB227" s="154"/>
      <c r="JC227" s="154"/>
      <c r="JD227" s="154"/>
      <c r="JE227" s="154"/>
      <c r="JF227" s="154"/>
      <c r="JG227" s="154"/>
      <c r="JH227" s="154"/>
      <c r="JI227" s="154"/>
      <c r="JJ227" s="154"/>
      <c r="JK227" s="154"/>
      <c r="JL227" s="154"/>
      <c r="JM227" s="154"/>
      <c r="JN227" s="154"/>
      <c r="JO227" s="154"/>
      <c r="JP227" s="154"/>
      <c r="JQ227" s="154"/>
      <c r="JR227" s="154"/>
      <c r="JS227" s="154"/>
      <c r="JT227" s="154"/>
      <c r="JU227" s="154"/>
      <c r="JV227" s="154"/>
      <c r="JW227" s="154"/>
      <c r="JX227" s="154"/>
      <c r="JY227" s="154"/>
      <c r="JZ227" s="154"/>
      <c r="KA227" s="154"/>
      <c r="KB227" s="154"/>
      <c r="KC227" s="154"/>
      <c r="KD227" s="154"/>
      <c r="KE227" s="154"/>
      <c r="KF227" s="154"/>
      <c r="KG227" s="154"/>
      <c r="KH227" s="154"/>
      <c r="KI227" s="154"/>
      <c r="KJ227" s="154"/>
      <c r="KK227" s="154"/>
      <c r="KL227" s="154"/>
      <c r="KM227" s="154"/>
      <c r="KN227" s="154"/>
      <c r="KO227" s="154"/>
      <c r="KP227" s="154"/>
      <c r="KQ227" s="154"/>
      <c r="KR227" s="154"/>
      <c r="KS227" s="154"/>
      <c r="KT227" s="154"/>
      <c r="KU227" s="154"/>
      <c r="KV227" s="154"/>
      <c r="KW227" s="154"/>
      <c r="KX227" s="154"/>
      <c r="KY227" s="154"/>
      <c r="KZ227" s="154"/>
      <c r="LA227" s="154"/>
      <c r="LB227" s="154"/>
      <c r="LC227" s="154"/>
      <c r="LD227" s="154"/>
      <c r="LE227" s="154"/>
      <c r="LF227" s="154"/>
      <c r="LG227" s="154"/>
      <c r="LH227" s="154"/>
      <c r="LI227" s="154"/>
      <c r="LJ227" s="154"/>
      <c r="LK227" s="154"/>
      <c r="LL227" s="154"/>
      <c r="LM227" s="154"/>
      <c r="LN227" s="154"/>
      <c r="LO227" s="154"/>
      <c r="LP227" s="154"/>
      <c r="LQ227" s="154"/>
      <c r="LR227" s="154"/>
      <c r="LS227" s="154"/>
      <c r="LT227" s="154"/>
      <c r="LU227" s="154"/>
    </row>
    <row r="228" spans="1:1027" s="114" customFormat="1" ht="12.75" customHeight="1">
      <c r="A228" s="398"/>
      <c r="B228" s="398"/>
      <c r="C228" s="110" t="s">
        <v>270</v>
      </c>
      <c r="D228" s="111" t="s">
        <v>16</v>
      </c>
      <c r="E228" s="111" t="s">
        <v>49</v>
      </c>
      <c r="F228" s="112" t="s">
        <v>20</v>
      </c>
      <c r="G228" s="112"/>
      <c r="H228" s="262"/>
      <c r="I228" s="112" t="s">
        <v>216</v>
      </c>
      <c r="J228" s="112" t="s">
        <v>21</v>
      </c>
      <c r="K228" s="112" t="s">
        <v>75</v>
      </c>
      <c r="L228" s="112" t="s">
        <v>76</v>
      </c>
      <c r="M228" s="166"/>
      <c r="N228" s="304" t="s">
        <v>372</v>
      </c>
      <c r="O228" s="18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3"/>
      <c r="AL228" s="113"/>
      <c r="AM228" s="113"/>
      <c r="AN228" s="113"/>
      <c r="AO228" s="113"/>
      <c r="AP228" s="113"/>
      <c r="AQ228" s="113"/>
      <c r="AR228" s="113">
        <v>14.49</v>
      </c>
      <c r="AS228" s="113">
        <v>13.91</v>
      </c>
      <c r="AT228" s="113">
        <v>13.51</v>
      </c>
      <c r="AU228" s="113">
        <v>13.11</v>
      </c>
      <c r="AV228" s="113">
        <v>12.7</v>
      </c>
      <c r="AW228" s="113">
        <v>12.3</v>
      </c>
      <c r="AX228" s="113">
        <v>11.89</v>
      </c>
      <c r="AY228" s="113">
        <v>11.63</v>
      </c>
      <c r="AZ228" s="113">
        <v>11.36</v>
      </c>
      <c r="BA228" s="113">
        <v>11.09</v>
      </c>
      <c r="BB228" s="113">
        <v>10.82</v>
      </c>
      <c r="BC228" s="113">
        <v>10.55</v>
      </c>
      <c r="BD228" s="113">
        <v>10.31</v>
      </c>
      <c r="BE228" s="113">
        <v>10.07</v>
      </c>
      <c r="BF228" s="113">
        <v>9.83</v>
      </c>
      <c r="BG228" s="113">
        <v>9.59</v>
      </c>
      <c r="BH228" s="113">
        <v>9.35</v>
      </c>
      <c r="BI228" s="113">
        <v>9.11</v>
      </c>
      <c r="BJ228" s="113">
        <v>8.8699999999999992</v>
      </c>
      <c r="BK228" s="113">
        <v>8.64</v>
      </c>
      <c r="BL228" s="113">
        <v>8.4</v>
      </c>
      <c r="BM228" s="113">
        <v>8.16</v>
      </c>
      <c r="BN228" s="113">
        <v>7.92</v>
      </c>
      <c r="BO228" s="113">
        <v>7.68</v>
      </c>
      <c r="BP228" s="113">
        <v>7.44</v>
      </c>
      <c r="BQ228" s="113">
        <v>7.2</v>
      </c>
      <c r="BR228" s="113">
        <v>6.96</v>
      </c>
      <c r="BS228" s="113">
        <v>6.72</v>
      </c>
      <c r="BT228" s="113">
        <v>6.48</v>
      </c>
      <c r="BU228" s="113">
        <v>6.24</v>
      </c>
      <c r="BV228" s="113">
        <v>6</v>
      </c>
      <c r="BW228" s="113">
        <v>5.76</v>
      </c>
      <c r="BX228" s="158"/>
      <c r="BY228" s="158"/>
      <c r="BZ228" s="158"/>
      <c r="CA228" s="158"/>
      <c r="CB228" s="158"/>
      <c r="CC228" s="158"/>
      <c r="CD228" s="158"/>
      <c r="CE228" s="154"/>
      <c r="CF228" s="154"/>
      <c r="CG228" s="154"/>
      <c r="CH228" s="154"/>
      <c r="CI228" s="154"/>
      <c r="CJ228" s="154"/>
      <c r="CK228" s="154"/>
      <c r="CL228" s="154"/>
      <c r="CM228" s="154"/>
      <c r="CN228" s="154"/>
      <c r="CO228" s="154"/>
      <c r="CP228" s="154"/>
      <c r="CQ228" s="154"/>
      <c r="CR228" s="154"/>
      <c r="CS228" s="154"/>
      <c r="CT228" s="154"/>
      <c r="CU228" s="154"/>
      <c r="CV228" s="154"/>
      <c r="CW228" s="154"/>
      <c r="CX228" s="154"/>
      <c r="CY228" s="154"/>
      <c r="CZ228" s="154"/>
      <c r="DA228" s="154"/>
      <c r="DB228" s="154"/>
      <c r="DC228" s="154"/>
      <c r="DD228" s="154"/>
      <c r="DE228" s="154"/>
      <c r="DF228" s="154"/>
      <c r="DG228" s="154"/>
      <c r="DH228" s="154"/>
      <c r="DI228" s="154"/>
      <c r="DJ228" s="154"/>
      <c r="DK228" s="154"/>
      <c r="DL228" s="154"/>
      <c r="DM228" s="154"/>
      <c r="DN228" s="154"/>
      <c r="DO228" s="154"/>
      <c r="DP228" s="154"/>
      <c r="DQ228" s="154"/>
      <c r="DR228" s="154"/>
      <c r="DS228" s="154"/>
      <c r="DT228" s="154"/>
      <c r="DU228" s="154"/>
      <c r="DV228" s="154"/>
      <c r="DW228" s="154"/>
      <c r="DX228" s="154"/>
      <c r="DY228" s="154"/>
      <c r="DZ228" s="154"/>
      <c r="EA228" s="154"/>
      <c r="EB228" s="154"/>
      <c r="EC228" s="154"/>
      <c r="ED228" s="154"/>
      <c r="EE228" s="154"/>
      <c r="EF228" s="154"/>
      <c r="EG228" s="154"/>
      <c r="EH228" s="154"/>
      <c r="EI228" s="154"/>
      <c r="EJ228" s="154"/>
      <c r="EK228" s="154"/>
      <c r="EL228" s="154"/>
      <c r="EM228" s="154"/>
      <c r="EN228" s="154"/>
      <c r="EO228" s="154"/>
      <c r="EP228" s="154"/>
      <c r="EQ228" s="154"/>
      <c r="ER228" s="154"/>
      <c r="ES228" s="154"/>
      <c r="ET228" s="154"/>
      <c r="EU228" s="154"/>
      <c r="EV228" s="154"/>
      <c r="EW228" s="154"/>
      <c r="EX228" s="154"/>
      <c r="EY228" s="154"/>
      <c r="EZ228" s="154"/>
      <c r="FA228" s="154"/>
      <c r="FB228" s="154"/>
      <c r="FC228" s="154"/>
      <c r="FD228" s="154"/>
      <c r="FE228" s="154"/>
      <c r="FF228" s="154"/>
      <c r="FG228" s="154"/>
      <c r="FH228" s="154"/>
      <c r="FI228" s="154"/>
      <c r="FJ228" s="154"/>
      <c r="FK228" s="154"/>
      <c r="FL228" s="154"/>
      <c r="FM228" s="154"/>
      <c r="FN228" s="154"/>
      <c r="FO228" s="154"/>
      <c r="FP228" s="154"/>
      <c r="FQ228" s="154"/>
      <c r="FR228" s="154"/>
      <c r="FS228" s="154"/>
      <c r="FT228" s="154"/>
      <c r="FU228" s="154"/>
      <c r="FV228" s="154"/>
      <c r="FW228" s="154"/>
      <c r="FX228" s="154"/>
      <c r="FY228" s="154"/>
      <c r="FZ228" s="154"/>
      <c r="GA228" s="154"/>
      <c r="GB228" s="154"/>
      <c r="GC228" s="154"/>
      <c r="GD228" s="154"/>
      <c r="GE228" s="154"/>
      <c r="GF228" s="154"/>
      <c r="GG228" s="154"/>
      <c r="GH228" s="154"/>
      <c r="GI228" s="154"/>
      <c r="GJ228" s="154"/>
      <c r="GK228" s="154"/>
      <c r="GL228" s="154"/>
      <c r="GM228" s="154"/>
      <c r="GN228" s="154"/>
      <c r="GO228" s="154"/>
      <c r="GP228" s="154"/>
      <c r="GQ228" s="154"/>
      <c r="GR228" s="154"/>
      <c r="GS228" s="154"/>
      <c r="GT228" s="154"/>
      <c r="GU228" s="154"/>
      <c r="GV228" s="154"/>
      <c r="GW228" s="154"/>
      <c r="GX228" s="154"/>
      <c r="GY228" s="154"/>
      <c r="GZ228" s="154"/>
      <c r="HA228" s="154"/>
      <c r="HB228" s="154"/>
      <c r="HC228" s="154"/>
      <c r="HD228" s="154"/>
      <c r="HE228" s="154"/>
      <c r="HF228" s="154"/>
      <c r="HG228" s="154"/>
      <c r="HH228" s="154"/>
      <c r="HI228" s="154"/>
      <c r="HJ228" s="154"/>
      <c r="HK228" s="154"/>
      <c r="HL228" s="154"/>
      <c r="HM228" s="154"/>
      <c r="HN228" s="154"/>
      <c r="HO228" s="154"/>
      <c r="HP228" s="154"/>
      <c r="HQ228" s="154"/>
      <c r="HR228" s="154"/>
      <c r="HS228" s="154"/>
      <c r="HT228" s="154"/>
      <c r="HU228" s="154"/>
      <c r="HV228" s="154"/>
      <c r="HW228" s="154"/>
      <c r="HX228" s="154"/>
      <c r="HY228" s="154"/>
      <c r="HZ228" s="154"/>
      <c r="IA228" s="154"/>
      <c r="IB228" s="154"/>
      <c r="IC228" s="154"/>
      <c r="ID228" s="154"/>
      <c r="IE228" s="154"/>
      <c r="IF228" s="154"/>
      <c r="IG228" s="154"/>
      <c r="IH228" s="154"/>
      <c r="II228" s="154"/>
      <c r="IJ228" s="154"/>
      <c r="IK228" s="154"/>
      <c r="IL228" s="154"/>
      <c r="IM228" s="154"/>
      <c r="IN228" s="154"/>
      <c r="IO228" s="154"/>
      <c r="IP228" s="154"/>
      <c r="IQ228" s="154"/>
      <c r="IR228" s="154"/>
      <c r="IS228" s="154"/>
      <c r="IT228" s="154"/>
      <c r="IU228" s="154"/>
      <c r="IV228" s="154"/>
      <c r="IW228" s="154"/>
      <c r="IX228" s="154"/>
      <c r="IY228" s="154"/>
      <c r="IZ228" s="154"/>
      <c r="JA228" s="154"/>
      <c r="JB228" s="154"/>
      <c r="JC228" s="154"/>
      <c r="JD228" s="154"/>
      <c r="JE228" s="154"/>
      <c r="JF228" s="154"/>
      <c r="JG228" s="154"/>
      <c r="JH228" s="154"/>
      <c r="JI228" s="154"/>
      <c r="JJ228" s="154"/>
      <c r="JK228" s="154"/>
      <c r="JL228" s="154"/>
      <c r="JM228" s="154"/>
      <c r="JN228" s="154"/>
      <c r="JO228" s="154"/>
      <c r="JP228" s="154"/>
      <c r="JQ228" s="154"/>
      <c r="JR228" s="154"/>
      <c r="JS228" s="154"/>
      <c r="JT228" s="154"/>
      <c r="JU228" s="154"/>
      <c r="JV228" s="154"/>
      <c r="JW228" s="154"/>
      <c r="JX228" s="154"/>
      <c r="JY228" s="154"/>
      <c r="JZ228" s="154"/>
      <c r="KA228" s="154"/>
      <c r="KB228" s="154"/>
      <c r="KC228" s="154"/>
      <c r="KD228" s="154"/>
      <c r="KE228" s="154"/>
      <c r="KF228" s="154"/>
      <c r="KG228" s="154"/>
      <c r="KH228" s="154"/>
      <c r="KI228" s="154"/>
      <c r="KJ228" s="154"/>
      <c r="KK228" s="154"/>
      <c r="KL228" s="154"/>
      <c r="KM228" s="154"/>
      <c r="KN228" s="154"/>
      <c r="KO228" s="154"/>
      <c r="KP228" s="154"/>
      <c r="KQ228" s="154"/>
      <c r="KR228" s="154"/>
      <c r="KS228" s="154"/>
      <c r="KT228" s="154"/>
      <c r="KU228" s="154"/>
      <c r="KV228" s="154"/>
      <c r="KW228" s="154"/>
      <c r="KX228" s="154"/>
      <c r="KY228" s="154"/>
      <c r="KZ228" s="154"/>
      <c r="LA228" s="154"/>
      <c r="LB228" s="154"/>
      <c r="LC228" s="154"/>
      <c r="LD228" s="154"/>
      <c r="LE228" s="154"/>
      <c r="LF228" s="154"/>
      <c r="LG228" s="154"/>
      <c r="LH228" s="154"/>
      <c r="LI228" s="154"/>
      <c r="LJ228" s="154"/>
      <c r="LK228" s="154"/>
      <c r="LL228" s="154"/>
      <c r="LM228" s="154"/>
      <c r="LN228" s="154"/>
      <c r="LO228" s="154"/>
      <c r="LP228" s="154"/>
      <c r="LQ228" s="154"/>
      <c r="LR228" s="154"/>
      <c r="LS228" s="154"/>
      <c r="LT228" s="154"/>
      <c r="LU228" s="154"/>
    </row>
    <row r="229" spans="1:1027" s="114" customFormat="1" ht="26.25" thickBot="1">
      <c r="A229" s="399"/>
      <c r="B229" s="399"/>
      <c r="C229" s="110" t="s">
        <v>271</v>
      </c>
      <c r="D229" s="111" t="s">
        <v>16</v>
      </c>
      <c r="E229" s="111" t="s">
        <v>49</v>
      </c>
      <c r="F229" s="112" t="s">
        <v>20</v>
      </c>
      <c r="G229" s="112"/>
      <c r="H229" s="262"/>
      <c r="I229" s="112" t="s">
        <v>216</v>
      </c>
      <c r="J229" s="112" t="s">
        <v>21</v>
      </c>
      <c r="K229" s="112" t="s">
        <v>75</v>
      </c>
      <c r="L229" s="112" t="s">
        <v>76</v>
      </c>
      <c r="M229" s="167"/>
      <c r="N229" s="312" t="s">
        <v>372</v>
      </c>
      <c r="O229" s="18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3"/>
      <c r="AL229" s="113"/>
      <c r="AM229" s="113"/>
      <c r="AN229" s="113"/>
      <c r="AO229" s="113"/>
      <c r="AP229" s="113"/>
      <c r="AQ229" s="113"/>
      <c r="AR229" s="113">
        <v>14.49</v>
      </c>
      <c r="AS229" s="113">
        <v>13.91</v>
      </c>
      <c r="AT229" s="113">
        <v>13.51</v>
      </c>
      <c r="AU229" s="113">
        <v>13.11</v>
      </c>
      <c r="AV229" s="113">
        <v>12.7</v>
      </c>
      <c r="AW229" s="113">
        <v>12.3</v>
      </c>
      <c r="AX229" s="113">
        <v>11.89</v>
      </c>
      <c r="AY229" s="113">
        <v>11.63</v>
      </c>
      <c r="AZ229" s="113">
        <v>11.36</v>
      </c>
      <c r="BA229" s="113">
        <v>11.09</v>
      </c>
      <c r="BB229" s="113">
        <v>10.82</v>
      </c>
      <c r="BC229" s="113">
        <v>10.55</v>
      </c>
      <c r="BD229" s="113">
        <v>10.31</v>
      </c>
      <c r="BE229" s="113">
        <v>10.07</v>
      </c>
      <c r="BF229" s="113">
        <v>9.83</v>
      </c>
      <c r="BG229" s="113"/>
      <c r="BH229" s="113"/>
      <c r="BI229" s="113"/>
      <c r="BJ229" s="113"/>
      <c r="BK229" s="113"/>
      <c r="BL229" s="113"/>
      <c r="BM229" s="113"/>
      <c r="BN229" s="113"/>
      <c r="BO229" s="113"/>
      <c r="BP229" s="113"/>
      <c r="BQ229" s="113"/>
      <c r="BR229" s="113"/>
      <c r="BS229" s="113"/>
      <c r="BT229" s="113"/>
      <c r="BU229" s="113"/>
      <c r="BV229" s="113"/>
      <c r="BW229" s="113"/>
      <c r="BX229" s="158"/>
      <c r="BY229" s="158"/>
      <c r="BZ229" s="158"/>
      <c r="CA229" s="158"/>
      <c r="CB229" s="158"/>
      <c r="CC229" s="158"/>
      <c r="CD229" s="158"/>
      <c r="CE229" s="154"/>
      <c r="CF229" s="154"/>
      <c r="CG229" s="154"/>
      <c r="CH229" s="154"/>
      <c r="CI229" s="154"/>
      <c r="CJ229" s="154"/>
      <c r="CK229" s="154"/>
      <c r="CL229" s="154"/>
      <c r="CM229" s="154"/>
      <c r="CN229" s="154"/>
      <c r="CO229" s="154"/>
      <c r="CP229" s="154"/>
      <c r="CQ229" s="154"/>
      <c r="CR229" s="154"/>
      <c r="CS229" s="154"/>
      <c r="CT229" s="154"/>
      <c r="CU229" s="154"/>
      <c r="CV229" s="154"/>
      <c r="CW229" s="154"/>
      <c r="CX229" s="154"/>
      <c r="CY229" s="154"/>
      <c r="CZ229" s="154"/>
      <c r="DA229" s="154"/>
      <c r="DB229" s="154"/>
      <c r="DC229" s="154"/>
      <c r="DD229" s="154"/>
      <c r="DE229" s="154"/>
      <c r="DF229" s="154"/>
      <c r="DG229" s="154"/>
      <c r="DH229" s="154"/>
      <c r="DI229" s="154"/>
      <c r="DJ229" s="154"/>
      <c r="DK229" s="154"/>
      <c r="DL229" s="154"/>
      <c r="DM229" s="154"/>
      <c r="DN229" s="154"/>
      <c r="DO229" s="154"/>
      <c r="DP229" s="154"/>
      <c r="DQ229" s="154"/>
      <c r="DR229" s="154"/>
      <c r="DS229" s="154"/>
      <c r="DT229" s="154"/>
      <c r="DU229" s="154"/>
      <c r="DV229" s="154"/>
      <c r="DW229" s="154"/>
      <c r="DX229" s="154"/>
      <c r="DY229" s="154"/>
      <c r="DZ229" s="154"/>
      <c r="EA229" s="154"/>
      <c r="EB229" s="154"/>
      <c r="EC229" s="154"/>
      <c r="ED229" s="154"/>
      <c r="EE229" s="154"/>
      <c r="EF229" s="154"/>
      <c r="EG229" s="154"/>
      <c r="EH229" s="154"/>
      <c r="EI229" s="154"/>
      <c r="EJ229" s="154"/>
      <c r="EK229" s="154"/>
      <c r="EL229" s="154"/>
      <c r="EM229" s="154"/>
      <c r="EN229" s="154"/>
      <c r="EO229" s="154"/>
      <c r="EP229" s="154"/>
      <c r="EQ229" s="154"/>
      <c r="ER229" s="154"/>
      <c r="ES229" s="154"/>
      <c r="ET229" s="154"/>
      <c r="EU229" s="154"/>
      <c r="EV229" s="154"/>
      <c r="EW229" s="154"/>
      <c r="EX229" s="154"/>
      <c r="EY229" s="154"/>
      <c r="EZ229" s="154"/>
      <c r="FA229" s="154"/>
      <c r="FB229" s="154"/>
      <c r="FC229" s="154"/>
      <c r="FD229" s="154"/>
      <c r="FE229" s="154"/>
      <c r="FF229" s="154"/>
      <c r="FG229" s="154"/>
      <c r="FH229" s="154"/>
      <c r="FI229" s="154"/>
      <c r="FJ229" s="154"/>
      <c r="FK229" s="154"/>
      <c r="FL229" s="154"/>
      <c r="FM229" s="154"/>
      <c r="FN229" s="154"/>
      <c r="FO229" s="154"/>
      <c r="FP229" s="154"/>
      <c r="FQ229" s="154"/>
      <c r="FR229" s="154"/>
      <c r="FS229" s="154"/>
      <c r="FT229" s="154"/>
      <c r="FU229" s="154"/>
      <c r="FV229" s="154"/>
      <c r="FW229" s="154"/>
      <c r="FX229" s="154"/>
      <c r="FY229" s="154"/>
      <c r="FZ229" s="154"/>
      <c r="GA229" s="154"/>
      <c r="GB229" s="154"/>
      <c r="GC229" s="154"/>
      <c r="GD229" s="154"/>
      <c r="GE229" s="154"/>
      <c r="GF229" s="154"/>
      <c r="GG229" s="154"/>
      <c r="GH229" s="154"/>
      <c r="GI229" s="154"/>
      <c r="GJ229" s="154"/>
      <c r="GK229" s="154"/>
      <c r="GL229" s="154"/>
      <c r="GM229" s="154"/>
      <c r="GN229" s="154"/>
      <c r="GO229" s="154"/>
      <c r="GP229" s="154"/>
      <c r="GQ229" s="154"/>
      <c r="GR229" s="154"/>
      <c r="GS229" s="154"/>
      <c r="GT229" s="154"/>
      <c r="GU229" s="154"/>
      <c r="GV229" s="154"/>
      <c r="GW229" s="154"/>
      <c r="GX229" s="154"/>
      <c r="GY229" s="154"/>
      <c r="GZ229" s="154"/>
      <c r="HA229" s="154"/>
      <c r="HB229" s="154"/>
      <c r="HC229" s="154"/>
      <c r="HD229" s="154"/>
      <c r="HE229" s="154"/>
      <c r="HF229" s="154"/>
      <c r="HG229" s="154"/>
      <c r="HH229" s="154"/>
      <c r="HI229" s="154"/>
      <c r="HJ229" s="154"/>
      <c r="HK229" s="154"/>
      <c r="HL229" s="154"/>
      <c r="HM229" s="154"/>
      <c r="HN229" s="154"/>
      <c r="HO229" s="154"/>
      <c r="HP229" s="154"/>
      <c r="HQ229" s="154"/>
      <c r="HR229" s="154"/>
      <c r="HS229" s="154"/>
      <c r="HT229" s="154"/>
      <c r="HU229" s="154"/>
      <c r="HV229" s="154"/>
      <c r="HW229" s="154"/>
      <c r="HX229" s="154"/>
      <c r="HY229" s="154"/>
      <c r="HZ229" s="154"/>
      <c r="IA229" s="154"/>
      <c r="IB229" s="154"/>
      <c r="IC229" s="154"/>
      <c r="ID229" s="154"/>
      <c r="IE229" s="154"/>
      <c r="IF229" s="154"/>
      <c r="IG229" s="154"/>
      <c r="IH229" s="154"/>
      <c r="II229" s="154"/>
      <c r="IJ229" s="154"/>
      <c r="IK229" s="154"/>
      <c r="IL229" s="154"/>
      <c r="IM229" s="154"/>
      <c r="IN229" s="154"/>
      <c r="IO229" s="154"/>
      <c r="IP229" s="154"/>
      <c r="IQ229" s="154"/>
      <c r="IR229" s="154"/>
      <c r="IS229" s="154"/>
      <c r="IT229" s="154"/>
      <c r="IU229" s="154"/>
      <c r="IV229" s="154"/>
      <c r="IW229" s="154"/>
      <c r="IX229" s="154"/>
      <c r="IY229" s="154"/>
      <c r="IZ229" s="154"/>
      <c r="JA229" s="154"/>
      <c r="JB229" s="154"/>
      <c r="JC229" s="154"/>
      <c r="JD229" s="154"/>
      <c r="JE229" s="154"/>
      <c r="JF229" s="154"/>
      <c r="JG229" s="154"/>
      <c r="JH229" s="154"/>
      <c r="JI229" s="154"/>
      <c r="JJ229" s="154"/>
      <c r="JK229" s="154"/>
      <c r="JL229" s="154"/>
      <c r="JM229" s="154"/>
      <c r="JN229" s="154"/>
      <c r="JO229" s="154"/>
      <c r="JP229" s="154"/>
      <c r="JQ229" s="154"/>
      <c r="JR229" s="154"/>
      <c r="JS229" s="154"/>
      <c r="JT229" s="154"/>
      <c r="JU229" s="154"/>
      <c r="JV229" s="154"/>
      <c r="JW229" s="154"/>
      <c r="JX229" s="154"/>
      <c r="JY229" s="154"/>
      <c r="JZ229" s="154"/>
      <c r="KA229" s="154"/>
      <c r="KB229" s="154"/>
      <c r="KC229" s="154"/>
      <c r="KD229" s="154"/>
      <c r="KE229" s="154"/>
      <c r="KF229" s="154"/>
      <c r="KG229" s="154"/>
      <c r="KH229" s="154"/>
      <c r="KI229" s="154"/>
      <c r="KJ229" s="154"/>
      <c r="KK229" s="154"/>
      <c r="KL229" s="154"/>
      <c r="KM229" s="154"/>
      <c r="KN229" s="154"/>
      <c r="KO229" s="154"/>
      <c r="KP229" s="154"/>
      <c r="KQ229" s="154"/>
      <c r="KR229" s="154"/>
      <c r="KS229" s="154"/>
      <c r="KT229" s="154"/>
      <c r="KU229" s="154"/>
      <c r="KV229" s="154"/>
      <c r="KW229" s="154"/>
      <c r="KX229" s="154"/>
      <c r="KY229" s="154"/>
      <c r="KZ229" s="154"/>
      <c r="LA229" s="154"/>
      <c r="LB229" s="154"/>
      <c r="LC229" s="154"/>
      <c r="LD229" s="154"/>
      <c r="LE229" s="154"/>
      <c r="LF229" s="154"/>
      <c r="LG229" s="154"/>
      <c r="LH229" s="154"/>
      <c r="LI229" s="154"/>
      <c r="LJ229" s="154"/>
      <c r="LK229" s="154"/>
      <c r="LL229" s="154"/>
      <c r="LM229" s="154"/>
      <c r="LN229" s="154"/>
      <c r="LO229" s="154"/>
      <c r="LP229" s="154"/>
      <c r="LQ229" s="154"/>
      <c r="LR229" s="154"/>
      <c r="LS229" s="154"/>
      <c r="LT229" s="154"/>
      <c r="LU229" s="154"/>
    </row>
    <row r="230" spans="1:1027">
      <c r="N230" s="143"/>
      <c r="O230" s="87"/>
      <c r="P230" s="87"/>
      <c r="Q230" s="87"/>
      <c r="R230" s="87"/>
      <c r="S230" s="87"/>
      <c r="T230" s="87"/>
      <c r="U230" s="87"/>
      <c r="V230" s="87"/>
      <c r="W230" s="87"/>
      <c r="X230" s="87"/>
      <c r="Y230" s="87"/>
      <c r="Z230" s="87"/>
      <c r="AA230" s="87"/>
      <c r="AB230" s="87"/>
      <c r="AC230" s="87"/>
      <c r="AD230" s="87"/>
      <c r="AE230" s="87"/>
      <c r="AF230" s="87"/>
      <c r="AG230" s="87"/>
      <c r="AH230" s="87"/>
      <c r="AI230" s="87"/>
      <c r="AJ230" s="87"/>
      <c r="AK230" s="87"/>
      <c r="AL230" s="87"/>
      <c r="AM230" s="87"/>
      <c r="AN230" s="87"/>
      <c r="AO230" s="87"/>
      <c r="AP230" s="87"/>
      <c r="AQ230" s="87"/>
      <c r="AR230" s="87"/>
      <c r="AS230" s="87"/>
      <c r="AT230" s="87"/>
      <c r="AU230" s="87"/>
      <c r="AV230" s="87"/>
      <c r="AW230" s="87"/>
      <c r="AX230" s="87"/>
      <c r="AY230" s="87"/>
      <c r="AZ230" s="87"/>
      <c r="BA230" s="87"/>
      <c r="BB230" s="4"/>
      <c r="BC230" s="4"/>
      <c r="BD230" s="4"/>
      <c r="BE230" s="4"/>
      <c r="BF230" s="4"/>
      <c r="BG230" s="4"/>
      <c r="BH230" s="4"/>
      <c r="BI230" s="4"/>
      <c r="BJ230" s="4"/>
      <c r="BK230" s="4"/>
      <c r="BL230" s="4"/>
      <c r="BM230" s="4"/>
      <c r="BN230" s="4"/>
      <c r="BO230" s="4"/>
      <c r="BP230" s="4"/>
      <c r="BQ230" s="4"/>
      <c r="BR230" s="4"/>
      <c r="BS230" s="4"/>
      <c r="BT230" s="4"/>
      <c r="BU230" s="4"/>
      <c r="BV230" s="4"/>
      <c r="BW230" s="4"/>
      <c r="BX230" s="158"/>
      <c r="BY230" s="158"/>
      <c r="BZ230" s="158"/>
      <c r="CA230" s="158"/>
      <c r="CB230" s="158"/>
      <c r="CC230" s="158"/>
      <c r="CD230" s="158"/>
    </row>
    <row r="231" spans="1:1027">
      <c r="N231" s="143"/>
      <c r="O231" s="87"/>
      <c r="P231" s="87"/>
      <c r="Q231" s="87"/>
      <c r="R231" s="87"/>
      <c r="S231" s="87"/>
      <c r="T231" s="87"/>
      <c r="U231" s="87"/>
      <c r="V231" s="87"/>
      <c r="W231" s="87"/>
      <c r="X231" s="87"/>
      <c r="Y231" s="87"/>
      <c r="Z231" s="87"/>
      <c r="AA231" s="87"/>
      <c r="AB231" s="87"/>
      <c r="AC231" s="87"/>
      <c r="AD231" s="87"/>
      <c r="AE231" s="87"/>
      <c r="AF231" s="87"/>
      <c r="AG231" s="87"/>
      <c r="AH231" s="87"/>
      <c r="AI231" s="87"/>
      <c r="AJ231" s="87"/>
      <c r="AK231" s="87"/>
      <c r="AL231" s="87"/>
      <c r="AM231" s="87"/>
      <c r="AN231" s="87"/>
      <c r="AO231" s="87"/>
      <c r="AP231" s="87"/>
      <c r="AQ231" s="87"/>
      <c r="AR231" s="87"/>
      <c r="AS231" s="87"/>
      <c r="AT231" s="87"/>
      <c r="AU231" s="87"/>
      <c r="AV231" s="87"/>
      <c r="AW231" s="87"/>
      <c r="AX231" s="87"/>
      <c r="AY231" s="87"/>
      <c r="AZ231" s="87"/>
      <c r="BA231" s="87"/>
      <c r="BB231" s="4"/>
      <c r="BC231" s="4"/>
      <c r="BD231" s="4"/>
      <c r="BE231" s="4"/>
      <c r="BF231" s="4"/>
      <c r="BG231" s="4"/>
      <c r="BH231" s="4"/>
      <c r="BI231" s="4"/>
      <c r="BJ231" s="4"/>
      <c r="BK231" s="4"/>
      <c r="BL231" s="4"/>
      <c r="BM231" s="4"/>
      <c r="BN231" s="4"/>
      <c r="BO231" s="4"/>
      <c r="BP231" s="4"/>
      <c r="BQ231" s="4"/>
      <c r="BR231" s="4"/>
      <c r="BS231" s="4"/>
      <c r="BT231" s="4"/>
      <c r="BU231" s="4"/>
      <c r="BV231" s="4"/>
      <c r="BW231" s="4"/>
      <c r="BX231" s="158"/>
      <c r="BY231" s="158"/>
      <c r="BZ231" s="158"/>
      <c r="CA231" s="158"/>
      <c r="CB231" s="158"/>
      <c r="CC231" s="158"/>
      <c r="CD231" s="158"/>
    </row>
    <row r="232" spans="1:1027">
      <c r="N232" s="142"/>
      <c r="V232" s="89"/>
      <c r="W232" s="89"/>
      <c r="X232" s="89"/>
      <c r="Y232" s="89"/>
      <c r="Z232" s="89"/>
      <c r="AA232" s="89"/>
      <c r="AB232" s="89"/>
      <c r="AC232" s="89"/>
      <c r="BP232" s="154"/>
      <c r="BQ232" s="154"/>
      <c r="BR232" s="154"/>
      <c r="BS232" s="154"/>
      <c r="BT232" s="154"/>
      <c r="BU232" s="154"/>
      <c r="BV232" s="154"/>
      <c r="BW232" s="154"/>
      <c r="LN232" s="1"/>
      <c r="LO232" s="1"/>
      <c r="LP232" s="1"/>
      <c r="LQ232" s="1"/>
      <c r="LR232" s="1"/>
      <c r="LS232" s="1"/>
      <c r="LT232" s="1"/>
      <c r="LU232" s="1"/>
      <c r="AMF232" s="50"/>
      <c r="AMG232" s="50"/>
      <c r="AMH232" s="50"/>
      <c r="AMI232" s="50"/>
      <c r="AMJ232" s="50"/>
      <c r="AMK232" s="50"/>
      <c r="AML232" s="50"/>
      <c r="AMM232" s="50"/>
    </row>
    <row r="233" spans="1:1027" ht="12.75" customHeight="1">
      <c r="N233" s="142"/>
      <c r="T233" s="379" t="s">
        <v>237</v>
      </c>
      <c r="U233" s="379"/>
      <c r="V233" s="379"/>
      <c r="W233" s="379"/>
      <c r="X233" s="379"/>
      <c r="Y233" s="379"/>
      <c r="Z233" s="379"/>
      <c r="AA233" s="89"/>
      <c r="AC233" s="89"/>
      <c r="AD233" s="89"/>
      <c r="AE233" s="89"/>
      <c r="AF233" s="89"/>
      <c r="AG233" s="379"/>
      <c r="AH233" s="379"/>
      <c r="AI233" s="379"/>
      <c r="AJ233" s="379"/>
      <c r="AK233" s="379"/>
      <c r="BP233" s="154"/>
      <c r="BQ233" s="154"/>
      <c r="BR233" s="154"/>
      <c r="BS233" s="154"/>
      <c r="BT233" s="154"/>
      <c r="BU233" s="154"/>
      <c r="BV233" s="154"/>
      <c r="BW233" s="154"/>
      <c r="LN233" s="1"/>
      <c r="LO233" s="1"/>
      <c r="LP233" s="1"/>
      <c r="LQ233" s="1"/>
      <c r="LR233" s="1"/>
      <c r="LS233" s="1"/>
      <c r="LT233" s="1"/>
      <c r="LU233" s="1"/>
      <c r="AMF233" s="50"/>
      <c r="AMG233" s="50"/>
      <c r="AMH233" s="50"/>
      <c r="AMI233" s="50"/>
      <c r="AMJ233" s="50"/>
      <c r="AMK233" s="50"/>
      <c r="AML233" s="50"/>
      <c r="AMM233" s="50"/>
    </row>
    <row r="234" spans="1:1027">
      <c r="N234" s="142"/>
      <c r="T234" s="380"/>
      <c r="U234" s="380"/>
      <c r="V234" s="380"/>
      <c r="W234" s="380"/>
      <c r="X234" s="380"/>
      <c r="Y234" s="380"/>
      <c r="Z234" s="380"/>
      <c r="AA234" s="89"/>
      <c r="AB234" s="89"/>
      <c r="AC234" s="89"/>
      <c r="BP234" s="154"/>
      <c r="BQ234" s="154"/>
      <c r="BR234" s="154"/>
      <c r="BS234" s="154"/>
      <c r="BT234" s="154"/>
      <c r="BU234" s="154"/>
      <c r="BV234" s="154"/>
      <c r="BW234" s="154"/>
      <c r="LN234" s="1"/>
      <c r="LO234" s="1"/>
      <c r="LP234" s="1"/>
      <c r="LQ234" s="1"/>
      <c r="LR234" s="1"/>
      <c r="LS234" s="1"/>
      <c r="LT234" s="1"/>
      <c r="LU234" s="1"/>
      <c r="AMF234" s="50"/>
      <c r="AMG234" s="50"/>
      <c r="AMH234" s="50"/>
      <c r="AMI234" s="50"/>
      <c r="AMJ234" s="50"/>
      <c r="AMK234" s="50"/>
      <c r="AML234" s="50"/>
      <c r="AMM234" s="50"/>
    </row>
    <row r="235" spans="1:1027">
      <c r="N235" s="143"/>
      <c r="O235" s="87"/>
      <c r="P235" s="87"/>
      <c r="Q235" s="87"/>
      <c r="R235" s="87"/>
      <c r="S235" s="87"/>
      <c r="T235" s="87"/>
      <c r="U235" s="87"/>
      <c r="V235" s="87"/>
      <c r="W235" s="87"/>
      <c r="X235" s="87"/>
      <c r="Y235" s="87"/>
      <c r="Z235" s="87"/>
      <c r="AA235" s="87"/>
      <c r="AB235" s="87"/>
      <c r="AC235" s="87"/>
      <c r="AD235" s="87"/>
      <c r="AE235" s="87"/>
      <c r="AF235" s="87"/>
      <c r="AG235" s="87"/>
      <c r="AH235" s="87"/>
      <c r="AI235" s="87"/>
      <c r="AJ235" s="87"/>
      <c r="AK235" s="87"/>
      <c r="AL235" s="87"/>
      <c r="AM235" s="87"/>
      <c r="AN235" s="87"/>
      <c r="AO235" s="87"/>
      <c r="AP235" s="87"/>
      <c r="AQ235" s="87"/>
      <c r="AR235" s="87"/>
      <c r="AS235" s="87"/>
      <c r="AT235" s="4"/>
      <c r="AU235" s="4"/>
      <c r="AV235" s="4"/>
      <c r="AW235" s="4"/>
      <c r="AX235" s="4"/>
      <c r="AY235" s="4"/>
      <c r="AZ235" s="4"/>
      <c r="BA235" s="4"/>
      <c r="BB235" s="4"/>
      <c r="BC235" s="4"/>
      <c r="BD235" s="4"/>
      <c r="BE235" s="4"/>
      <c r="BF235" s="4"/>
      <c r="BG235" s="4"/>
      <c r="BH235" s="4"/>
      <c r="BI235" s="4"/>
      <c r="BJ235" s="4"/>
      <c r="BK235" s="4"/>
      <c r="BL235" s="4"/>
      <c r="BM235" s="4"/>
      <c r="BN235" s="4"/>
      <c r="BO235" s="4"/>
      <c r="BP235" s="158"/>
      <c r="BQ235" s="158"/>
      <c r="BR235" s="158"/>
      <c r="BS235" s="158"/>
      <c r="BT235" s="158"/>
      <c r="BU235" s="158"/>
      <c r="BV235" s="158"/>
      <c r="BW235" s="154"/>
      <c r="LN235" s="1"/>
      <c r="LO235" s="1"/>
      <c r="LP235" s="1"/>
      <c r="LQ235" s="1"/>
      <c r="LR235" s="1"/>
      <c r="LS235" s="1"/>
      <c r="LT235" s="1"/>
      <c r="LU235" s="1"/>
      <c r="AMF235" s="50"/>
      <c r="AMG235" s="50"/>
      <c r="AMH235" s="50"/>
      <c r="AMI235" s="50"/>
      <c r="AMJ235" s="50"/>
      <c r="AMK235" s="50"/>
      <c r="AML235" s="50"/>
      <c r="AMM235" s="50"/>
    </row>
    <row r="236" spans="1:1027">
      <c r="N236" s="143"/>
      <c r="O236" s="87"/>
      <c r="P236" s="87"/>
      <c r="Q236" s="87"/>
      <c r="R236" s="87"/>
      <c r="S236" s="87"/>
      <c r="T236" s="87"/>
      <c r="U236" s="87"/>
      <c r="V236" s="87"/>
      <c r="W236" s="87"/>
      <c r="X236" s="87"/>
      <c r="Y236" s="87"/>
      <c r="Z236" s="87"/>
      <c r="AA236" s="87"/>
      <c r="AB236" s="87"/>
      <c r="AC236" s="87"/>
      <c r="AD236" s="87"/>
      <c r="AE236" s="87"/>
      <c r="AF236" s="87"/>
      <c r="AG236" s="87"/>
      <c r="AH236" s="87"/>
      <c r="AI236" s="87"/>
      <c r="AJ236" s="87"/>
      <c r="AK236" s="87"/>
      <c r="AL236" s="87"/>
      <c r="AM236" s="87"/>
      <c r="AN236" s="87"/>
      <c r="AO236" s="87"/>
      <c r="AP236" s="87"/>
      <c r="AQ236" s="87"/>
      <c r="AR236" s="87"/>
      <c r="AS236" s="87"/>
      <c r="AT236" s="4"/>
      <c r="AU236" s="4"/>
      <c r="AV236" s="4"/>
      <c r="AW236" s="4"/>
      <c r="AX236" s="4"/>
      <c r="AY236" s="4"/>
      <c r="AZ236" s="4"/>
      <c r="BA236" s="4"/>
      <c r="BB236" s="4"/>
      <c r="BC236" s="4"/>
      <c r="BD236" s="4"/>
      <c r="BE236" s="4"/>
      <c r="BF236" s="4"/>
      <c r="BG236" s="4"/>
      <c r="BH236" s="4"/>
      <c r="BI236" s="4"/>
      <c r="BJ236" s="4"/>
      <c r="BK236" s="4"/>
      <c r="BL236" s="4"/>
      <c r="BM236" s="4"/>
      <c r="BN236" s="4"/>
      <c r="BO236" s="4"/>
      <c r="BP236" s="158"/>
      <c r="BQ236" s="158"/>
      <c r="BR236" s="158"/>
      <c r="BS236" s="158"/>
      <c r="BT236" s="158"/>
      <c r="BU236" s="158"/>
      <c r="BV236" s="158"/>
      <c r="BW236" s="154"/>
      <c r="LN236" s="1"/>
      <c r="LO236" s="1"/>
      <c r="LP236" s="1"/>
      <c r="LQ236" s="1"/>
      <c r="LR236" s="1"/>
      <c r="LS236" s="1"/>
      <c r="LT236" s="1"/>
      <c r="LU236" s="1"/>
      <c r="AMF236" s="50"/>
      <c r="AMG236" s="50"/>
      <c r="AMH236" s="50"/>
      <c r="AMI236" s="50"/>
      <c r="AMJ236" s="50"/>
      <c r="AMK236" s="50"/>
      <c r="AML236" s="50"/>
      <c r="AMM236" s="50"/>
    </row>
    <row r="237" spans="1:1027">
      <c r="N237" s="143"/>
      <c r="O237" s="87"/>
      <c r="P237" s="87"/>
      <c r="Q237" s="87"/>
      <c r="R237" s="87"/>
      <c r="S237" s="87"/>
      <c r="T237" s="87"/>
      <c r="U237" s="87"/>
      <c r="V237" s="87"/>
      <c r="W237" s="87"/>
      <c r="X237" s="87"/>
      <c r="Y237" s="87"/>
      <c r="Z237" s="87"/>
      <c r="AA237" s="87"/>
      <c r="AB237" s="87"/>
      <c r="AC237" s="87"/>
      <c r="AD237" s="87"/>
      <c r="AE237" s="87"/>
      <c r="AF237" s="87"/>
      <c r="AG237" s="87"/>
      <c r="AH237" s="87"/>
      <c r="AI237" s="87"/>
      <c r="AJ237" s="87"/>
      <c r="AK237" s="87"/>
      <c r="AL237" s="87"/>
      <c r="AM237" s="87"/>
      <c r="AN237" s="87"/>
      <c r="AO237" s="87"/>
      <c r="AP237" s="87"/>
      <c r="AQ237" s="87"/>
      <c r="AR237" s="87"/>
      <c r="AS237" s="87"/>
      <c r="AT237" s="4"/>
      <c r="AU237" s="4"/>
      <c r="AV237" s="4"/>
      <c r="AW237" s="4"/>
      <c r="AX237" s="4"/>
      <c r="AY237" s="4"/>
      <c r="AZ237" s="4"/>
      <c r="BA237" s="4"/>
      <c r="BB237" s="4"/>
      <c r="BC237" s="4"/>
      <c r="BD237" s="4"/>
      <c r="BE237" s="4"/>
      <c r="BF237" s="4"/>
      <c r="BG237" s="4"/>
      <c r="BH237" s="4"/>
      <c r="BI237" s="4"/>
      <c r="BJ237" s="4"/>
      <c r="BK237" s="4"/>
      <c r="BL237" s="4"/>
      <c r="BM237" s="4"/>
      <c r="BN237" s="4"/>
      <c r="BO237" s="4"/>
      <c r="BP237" s="158"/>
      <c r="BQ237" s="158"/>
      <c r="BR237" s="158"/>
      <c r="BS237" s="158"/>
      <c r="BT237" s="158"/>
      <c r="BU237" s="158"/>
      <c r="BV237" s="158"/>
      <c r="BW237" s="154"/>
      <c r="LN237" s="1"/>
      <c r="LO237" s="1"/>
      <c r="LP237" s="1"/>
      <c r="LQ237" s="1"/>
      <c r="LR237" s="1"/>
      <c r="LS237" s="1"/>
      <c r="LT237" s="1"/>
      <c r="LU237" s="1"/>
      <c r="AMF237" s="50"/>
      <c r="AMG237" s="50"/>
      <c r="AMH237" s="50"/>
      <c r="AMI237" s="50"/>
      <c r="AMJ237" s="50"/>
      <c r="AMK237" s="50"/>
      <c r="AML237" s="50"/>
      <c r="AMM237" s="50"/>
    </row>
    <row r="238" spans="1:1027">
      <c r="N238" s="143"/>
      <c r="O238" s="87"/>
      <c r="P238" s="87"/>
      <c r="Q238" s="87"/>
      <c r="R238" s="87"/>
      <c r="S238" s="87"/>
      <c r="T238" s="87"/>
      <c r="U238" s="87"/>
      <c r="V238" s="87"/>
      <c r="W238" s="87"/>
      <c r="X238" s="87"/>
      <c r="Y238" s="87"/>
      <c r="Z238" s="87"/>
      <c r="AA238" s="87"/>
      <c r="AB238" s="87"/>
      <c r="AC238" s="87"/>
      <c r="AD238" s="87"/>
      <c r="AE238" s="87"/>
      <c r="AF238" s="87"/>
      <c r="AG238" s="87"/>
      <c r="AH238" s="87"/>
      <c r="AI238" s="87"/>
      <c r="AJ238" s="87"/>
      <c r="AK238" s="87"/>
      <c r="AL238" s="87"/>
      <c r="AM238" s="87"/>
      <c r="AN238" s="87"/>
      <c r="AO238" s="87"/>
      <c r="AP238" s="87"/>
      <c r="AQ238" s="87"/>
      <c r="AR238" s="87"/>
      <c r="AS238" s="87"/>
      <c r="AT238" s="4"/>
      <c r="AU238" s="4"/>
      <c r="AV238" s="4"/>
      <c r="AW238" s="4"/>
      <c r="AX238" s="4"/>
      <c r="AY238" s="4"/>
      <c r="AZ238" s="4"/>
      <c r="BA238" s="4"/>
      <c r="BB238" s="4"/>
      <c r="BC238" s="4"/>
      <c r="BD238" s="4"/>
      <c r="BE238" s="4"/>
      <c r="BF238" s="4"/>
      <c r="BG238" s="4"/>
      <c r="BH238" s="4"/>
      <c r="BI238" s="4"/>
      <c r="BJ238" s="4"/>
      <c r="BK238" s="4"/>
      <c r="BL238" s="4"/>
      <c r="BM238" s="4"/>
      <c r="BN238" s="4"/>
      <c r="BO238" s="4"/>
      <c r="BP238" s="158"/>
      <c r="BQ238" s="158"/>
      <c r="BR238" s="158"/>
      <c r="BS238" s="158"/>
      <c r="BT238" s="158"/>
      <c r="BU238" s="158"/>
      <c r="BV238" s="158"/>
      <c r="BW238" s="154"/>
      <c r="LN238" s="1"/>
      <c r="LO238" s="1"/>
      <c r="LP238" s="1"/>
      <c r="LQ238" s="1"/>
      <c r="LR238" s="1"/>
      <c r="LS238" s="1"/>
      <c r="LT238" s="1"/>
      <c r="LU238" s="1"/>
      <c r="AMF238" s="50"/>
      <c r="AMG238" s="50"/>
      <c r="AMH238" s="50"/>
      <c r="AMI238" s="50"/>
      <c r="AMJ238" s="50"/>
      <c r="AMK238" s="50"/>
      <c r="AML238" s="50"/>
      <c r="AMM238" s="50"/>
    </row>
    <row r="239" spans="1:1027">
      <c r="N239" s="143"/>
      <c r="O239" s="87"/>
      <c r="P239" s="87"/>
      <c r="Q239" s="87"/>
      <c r="R239" s="87"/>
      <c r="S239" s="87"/>
      <c r="T239" s="87"/>
      <c r="U239" s="87"/>
      <c r="V239" s="87"/>
      <c r="W239" s="87"/>
      <c r="X239" s="87"/>
      <c r="Y239" s="87"/>
      <c r="Z239" s="87"/>
      <c r="AA239" s="87"/>
      <c r="AB239" s="87"/>
      <c r="AC239" s="87"/>
      <c r="AD239" s="87"/>
      <c r="AE239" s="87"/>
      <c r="AF239" s="87"/>
      <c r="AG239" s="87"/>
      <c r="AH239" s="87"/>
      <c r="AI239" s="87"/>
      <c r="AJ239" s="87"/>
      <c r="AK239" s="87"/>
      <c r="AL239" s="87"/>
      <c r="AM239" s="87"/>
      <c r="AN239" s="87"/>
      <c r="AO239" s="87"/>
      <c r="AP239" s="87"/>
      <c r="AQ239" s="87"/>
      <c r="AR239" s="87"/>
      <c r="AS239" s="87"/>
      <c r="AT239" s="4"/>
      <c r="AU239" s="4"/>
      <c r="AV239" s="4"/>
      <c r="AW239" s="4"/>
      <c r="AX239" s="4"/>
      <c r="AY239" s="4"/>
      <c r="AZ239" s="4"/>
      <c r="BA239" s="4"/>
      <c r="BB239" s="4"/>
      <c r="BC239" s="4"/>
      <c r="BD239" s="4"/>
      <c r="BE239" s="4"/>
      <c r="BF239" s="4"/>
      <c r="BG239" s="4"/>
      <c r="BH239" s="4"/>
      <c r="BI239" s="4"/>
      <c r="BJ239" s="4"/>
      <c r="BK239" s="4"/>
      <c r="BL239" s="4"/>
      <c r="BM239" s="4"/>
      <c r="BN239" s="4"/>
      <c r="BO239" s="4"/>
      <c r="BP239" s="158"/>
      <c r="BQ239" s="158"/>
      <c r="BR239" s="158"/>
      <c r="BS239" s="158"/>
      <c r="BT239" s="158"/>
      <c r="BU239" s="158"/>
      <c r="BV239" s="158"/>
      <c r="BW239" s="154"/>
      <c r="LN239" s="1"/>
      <c r="LO239" s="1"/>
      <c r="LP239" s="1"/>
      <c r="LQ239" s="1"/>
      <c r="LR239" s="1"/>
      <c r="LS239" s="1"/>
      <c r="LT239" s="1"/>
      <c r="LU239" s="1"/>
      <c r="AMF239" s="50"/>
      <c r="AMG239" s="50"/>
      <c r="AMH239" s="50"/>
      <c r="AMI239" s="50"/>
      <c r="AMJ239" s="50"/>
      <c r="AMK239" s="50"/>
      <c r="AML239" s="50"/>
      <c r="AMM239" s="50"/>
    </row>
    <row r="240" spans="1:1027">
      <c r="N240" s="143"/>
      <c r="O240" s="87"/>
      <c r="P240" s="87"/>
      <c r="Q240" s="87"/>
      <c r="R240" s="87"/>
      <c r="S240" s="87"/>
      <c r="T240" s="87"/>
      <c r="U240" s="87"/>
      <c r="V240" s="87"/>
      <c r="W240" s="87"/>
      <c r="X240" s="87"/>
      <c r="Y240" s="87"/>
      <c r="Z240" s="87"/>
      <c r="AA240" s="87"/>
      <c r="AB240" s="87"/>
      <c r="AC240" s="87"/>
      <c r="AD240" s="87"/>
      <c r="AE240" s="87"/>
      <c r="AF240" s="87"/>
      <c r="AG240" s="87"/>
      <c r="AH240" s="87"/>
      <c r="AI240" s="87"/>
      <c r="AJ240" s="87"/>
      <c r="AK240" s="87"/>
      <c r="AL240" s="87"/>
      <c r="AM240" s="87"/>
      <c r="AN240" s="87"/>
      <c r="AO240" s="87"/>
      <c r="AP240" s="87"/>
      <c r="AQ240" s="87"/>
      <c r="AR240" s="87"/>
      <c r="AS240" s="87"/>
      <c r="AT240" s="87"/>
      <c r="AU240" s="87"/>
      <c r="AV240" s="87"/>
      <c r="AW240" s="87"/>
      <c r="AX240" s="87"/>
      <c r="AY240" s="87"/>
      <c r="AZ240" s="87"/>
      <c r="BA240" s="87"/>
      <c r="BB240" s="4"/>
      <c r="BC240" s="4"/>
      <c r="BD240" s="4"/>
      <c r="BE240" s="4"/>
      <c r="BF240" s="4"/>
      <c r="BG240" s="4"/>
      <c r="BH240" s="4"/>
      <c r="BI240" s="4"/>
      <c r="BJ240" s="4"/>
      <c r="BK240" s="4"/>
      <c r="BL240" s="4"/>
      <c r="BM240" s="4"/>
      <c r="BN240" s="4"/>
      <c r="BO240" s="4"/>
      <c r="BP240" s="4"/>
      <c r="BQ240" s="4"/>
      <c r="BR240" s="4"/>
      <c r="BS240" s="4"/>
      <c r="BT240" s="4"/>
      <c r="BU240" s="4"/>
      <c r="BV240" s="4"/>
      <c r="BW240" s="4"/>
      <c r="BX240" s="158"/>
      <c r="BY240" s="158"/>
      <c r="BZ240" s="158"/>
      <c r="CA240" s="158"/>
      <c r="CB240" s="158"/>
      <c r="CC240" s="158"/>
      <c r="CD240" s="158"/>
    </row>
    <row r="241" spans="14:82">
      <c r="N241" s="143"/>
      <c r="O241" s="87"/>
      <c r="P241" s="87"/>
      <c r="Q241" s="87"/>
      <c r="R241" s="87"/>
      <c r="S241" s="87"/>
      <c r="T241" s="87"/>
      <c r="U241" s="87"/>
      <c r="V241" s="87"/>
      <c r="W241" s="87"/>
      <c r="X241" s="87"/>
      <c r="Y241" s="87"/>
      <c r="Z241" s="87"/>
      <c r="AA241" s="87"/>
      <c r="AB241" s="87"/>
      <c r="AC241" s="87"/>
      <c r="AD241" s="87"/>
      <c r="AE241" s="87"/>
      <c r="AF241" s="87"/>
      <c r="AG241" s="87"/>
      <c r="AH241" s="87"/>
      <c r="AI241" s="87"/>
      <c r="AJ241" s="87"/>
      <c r="AK241" s="87"/>
      <c r="AL241" s="87"/>
      <c r="AM241" s="87"/>
      <c r="AN241" s="87"/>
      <c r="AO241" s="87"/>
      <c r="AP241" s="87"/>
      <c r="AQ241" s="87"/>
      <c r="AR241" s="87"/>
      <c r="AS241" s="87"/>
      <c r="AT241" s="87"/>
      <c r="AU241" s="87"/>
      <c r="AV241" s="87"/>
      <c r="AW241" s="87"/>
      <c r="AX241" s="87"/>
      <c r="AY241" s="87"/>
      <c r="AZ241" s="87"/>
      <c r="BA241" s="87"/>
      <c r="BB241" s="4"/>
      <c r="BC241" s="4"/>
      <c r="BD241" s="4"/>
      <c r="BE241" s="4"/>
      <c r="BF241" s="4"/>
      <c r="BG241" s="4"/>
      <c r="BH241" s="4"/>
      <c r="BI241" s="4"/>
      <c r="BJ241" s="4"/>
      <c r="BK241" s="4"/>
      <c r="BL241" s="4"/>
      <c r="BM241" s="4"/>
      <c r="BN241" s="4"/>
      <c r="BO241" s="4"/>
      <c r="BP241" s="4"/>
      <c r="BQ241" s="4"/>
      <c r="BR241" s="4"/>
      <c r="BS241" s="4"/>
      <c r="BT241" s="4"/>
      <c r="BU241" s="4"/>
      <c r="BV241" s="4"/>
      <c r="BW241" s="4"/>
      <c r="BX241" s="158"/>
      <c r="BY241" s="158"/>
      <c r="BZ241" s="158"/>
      <c r="CA241" s="158"/>
      <c r="CB241" s="158"/>
      <c r="CC241" s="158"/>
      <c r="CD241" s="158"/>
    </row>
    <row r="242" spans="14:82">
      <c r="N242" s="143"/>
      <c r="O242" s="87"/>
      <c r="P242" s="87"/>
      <c r="Q242" s="87"/>
      <c r="R242" s="87"/>
      <c r="S242" s="87"/>
      <c r="T242" s="87"/>
      <c r="U242" s="87"/>
      <c r="V242" s="87"/>
      <c r="W242" s="87"/>
      <c r="X242" s="87"/>
      <c r="Y242" s="87"/>
      <c r="Z242" s="87"/>
      <c r="AA242" s="87"/>
      <c r="AB242" s="87"/>
      <c r="AC242" s="87"/>
      <c r="AD242" s="87"/>
      <c r="AE242" s="87"/>
      <c r="AF242" s="87"/>
      <c r="AG242" s="87"/>
      <c r="AH242" s="87"/>
      <c r="AI242" s="87"/>
      <c r="AJ242" s="87"/>
      <c r="AK242" s="87"/>
      <c r="AL242" s="87"/>
      <c r="AM242" s="87"/>
      <c r="AN242" s="87"/>
      <c r="AO242" s="87"/>
      <c r="AP242" s="87"/>
      <c r="AQ242" s="87"/>
      <c r="AR242" s="87"/>
      <c r="AS242" s="87"/>
      <c r="AT242" s="87"/>
      <c r="AU242" s="87"/>
      <c r="AV242" s="87"/>
      <c r="AW242" s="87"/>
      <c r="AX242" s="87"/>
      <c r="AY242" s="87"/>
      <c r="AZ242" s="87"/>
      <c r="BA242" s="87"/>
      <c r="BB242" s="4"/>
      <c r="BC242" s="4"/>
      <c r="BD242" s="4"/>
      <c r="BE242" s="4"/>
      <c r="BF242" s="4"/>
      <c r="BG242" s="4"/>
      <c r="BH242" s="4"/>
      <c r="BI242" s="4"/>
      <c r="BJ242" s="4"/>
      <c r="BK242" s="4"/>
      <c r="BL242" s="4"/>
      <c r="BM242" s="4"/>
      <c r="BN242" s="4"/>
      <c r="BO242" s="4"/>
      <c r="BP242" s="4"/>
      <c r="BQ242" s="4"/>
      <c r="BR242" s="4"/>
      <c r="BS242" s="4"/>
      <c r="BT242" s="4"/>
      <c r="BU242" s="4"/>
      <c r="BV242" s="4"/>
      <c r="BW242" s="4"/>
      <c r="BX242" s="158"/>
      <c r="BY242" s="158"/>
      <c r="BZ242" s="158"/>
      <c r="CA242" s="158"/>
      <c r="CB242" s="158"/>
      <c r="CC242" s="158"/>
      <c r="CD242" s="158"/>
    </row>
    <row r="243" spans="14:82">
      <c r="N243" s="143"/>
      <c r="O243" s="87"/>
      <c r="P243" s="87"/>
      <c r="Q243" s="87"/>
      <c r="R243" s="87"/>
      <c r="S243" s="87"/>
      <c r="T243" s="87"/>
      <c r="U243" s="87"/>
      <c r="V243" s="87"/>
      <c r="W243" s="87"/>
      <c r="X243" s="87"/>
      <c r="Y243" s="87"/>
      <c r="Z243" s="87"/>
      <c r="AA243" s="87"/>
      <c r="AB243" s="87"/>
      <c r="AC243" s="87"/>
      <c r="AD243" s="87"/>
      <c r="AE243" s="87"/>
      <c r="AF243" s="87"/>
      <c r="AG243" s="87"/>
      <c r="AH243" s="87"/>
      <c r="AI243" s="87"/>
      <c r="AJ243" s="87"/>
      <c r="AK243" s="87"/>
      <c r="AL243" s="87"/>
      <c r="AM243" s="87"/>
      <c r="AN243" s="87"/>
      <c r="AO243" s="87"/>
      <c r="AP243" s="87"/>
      <c r="AQ243" s="87"/>
      <c r="AR243" s="87"/>
      <c r="AS243" s="87"/>
      <c r="AT243" s="87"/>
      <c r="AU243" s="87"/>
      <c r="AV243" s="87"/>
      <c r="AW243" s="87"/>
      <c r="AX243" s="87"/>
      <c r="AY243" s="87"/>
      <c r="AZ243" s="87"/>
      <c r="BA243" s="87"/>
      <c r="BB243" s="4"/>
      <c r="BC243" s="4"/>
      <c r="BD243" s="4"/>
      <c r="BE243" s="4"/>
      <c r="BF243" s="4"/>
      <c r="BG243" s="4"/>
      <c r="BH243" s="4"/>
      <c r="BI243" s="4"/>
      <c r="BJ243" s="4"/>
      <c r="BK243" s="4"/>
      <c r="BL243" s="4"/>
      <c r="BM243" s="4"/>
      <c r="BN243" s="4"/>
      <c r="BO243" s="4"/>
      <c r="BP243" s="4"/>
      <c r="BQ243" s="4"/>
      <c r="BR243" s="4"/>
      <c r="BS243" s="4"/>
      <c r="BT243" s="4"/>
      <c r="BU243" s="4"/>
      <c r="BV243" s="4"/>
      <c r="BW243" s="4"/>
      <c r="BX243" s="158"/>
      <c r="BY243" s="158"/>
      <c r="BZ243" s="158"/>
      <c r="CA243" s="158"/>
      <c r="CB243" s="158"/>
      <c r="CC243" s="158"/>
      <c r="CD243" s="158"/>
    </row>
    <row r="244" spans="14:82">
      <c r="N244" s="143"/>
      <c r="O244" s="87"/>
      <c r="P244" s="87"/>
      <c r="Q244" s="87"/>
      <c r="R244" s="87"/>
      <c r="S244" s="87"/>
      <c r="T244" s="87"/>
      <c r="U244" s="87"/>
      <c r="V244" s="87"/>
      <c r="W244" s="87"/>
      <c r="X244" s="87"/>
      <c r="Y244" s="87"/>
      <c r="Z244" s="87"/>
      <c r="AA244" s="87"/>
      <c r="AB244" s="87"/>
      <c r="AC244" s="87"/>
      <c r="AD244" s="87"/>
      <c r="AE244" s="87"/>
      <c r="AF244" s="87"/>
      <c r="AG244" s="87"/>
      <c r="AH244" s="87"/>
      <c r="AI244" s="87"/>
      <c r="AJ244" s="87"/>
      <c r="AK244" s="87"/>
      <c r="AL244" s="87"/>
      <c r="AM244" s="87"/>
      <c r="AN244" s="87"/>
      <c r="AO244" s="87"/>
      <c r="AP244" s="87"/>
      <c r="AQ244" s="87"/>
      <c r="AR244" s="87"/>
      <c r="AS244" s="87"/>
      <c r="AT244" s="87"/>
      <c r="AU244" s="87"/>
      <c r="AV244" s="87"/>
      <c r="AW244" s="87"/>
      <c r="AX244" s="87"/>
      <c r="AY244" s="87"/>
      <c r="AZ244" s="87"/>
      <c r="BA244" s="87"/>
      <c r="BB244" s="4"/>
      <c r="BC244" s="4"/>
      <c r="BD244" s="4"/>
      <c r="BE244" s="4"/>
      <c r="BF244" s="4"/>
      <c r="BG244" s="4"/>
      <c r="BH244" s="4"/>
      <c r="BI244" s="4"/>
      <c r="BJ244" s="4"/>
      <c r="BK244" s="4"/>
      <c r="BL244" s="4"/>
      <c r="BM244" s="4"/>
      <c r="BN244" s="4"/>
      <c r="BO244" s="4"/>
      <c r="BP244" s="4"/>
      <c r="BQ244" s="4"/>
      <c r="BR244" s="4"/>
      <c r="BS244" s="4"/>
      <c r="BT244" s="4"/>
      <c r="BU244" s="4"/>
      <c r="BV244" s="4"/>
      <c r="BW244" s="4"/>
      <c r="BX244" s="158"/>
      <c r="BY244" s="158"/>
      <c r="BZ244" s="158"/>
      <c r="CA244" s="158"/>
      <c r="CB244" s="158"/>
      <c r="CC244" s="158"/>
      <c r="CD244" s="158"/>
    </row>
    <row r="245" spans="14:82">
      <c r="N245" s="143"/>
      <c r="O245" s="87"/>
      <c r="P245" s="87"/>
      <c r="Q245" s="87"/>
      <c r="R245" s="87"/>
      <c r="S245" s="87"/>
      <c r="T245" s="87"/>
      <c r="U245" s="87"/>
      <c r="V245" s="87"/>
      <c r="W245" s="87"/>
      <c r="X245" s="87"/>
      <c r="Y245" s="87"/>
      <c r="Z245" s="87"/>
      <c r="AA245" s="87"/>
      <c r="AB245" s="87"/>
      <c r="AC245" s="87"/>
      <c r="AD245" s="87"/>
      <c r="AE245" s="87"/>
      <c r="AF245" s="87"/>
      <c r="AG245" s="87"/>
      <c r="AH245" s="87"/>
      <c r="AI245" s="87"/>
      <c r="AJ245" s="87"/>
      <c r="AK245" s="87"/>
      <c r="AL245" s="87"/>
      <c r="AM245" s="87"/>
      <c r="AN245" s="87"/>
      <c r="AO245" s="87"/>
      <c r="AP245" s="87"/>
      <c r="AQ245" s="87"/>
      <c r="AR245" s="87"/>
      <c r="AS245" s="87"/>
      <c r="AT245" s="87"/>
      <c r="AU245" s="87"/>
      <c r="AV245" s="87"/>
      <c r="AW245" s="87"/>
      <c r="AX245" s="87"/>
      <c r="AY245" s="87"/>
      <c r="AZ245" s="87"/>
      <c r="BA245" s="87"/>
      <c r="BB245" s="4"/>
      <c r="BC245" s="4"/>
      <c r="BD245" s="4"/>
      <c r="BE245" s="4"/>
      <c r="BF245" s="4"/>
      <c r="BG245" s="4"/>
      <c r="BH245" s="4"/>
      <c r="BI245" s="4"/>
      <c r="BJ245" s="4"/>
      <c r="BK245" s="4"/>
      <c r="BL245" s="4"/>
      <c r="BM245" s="4"/>
      <c r="BN245" s="4"/>
      <c r="BO245" s="4"/>
      <c r="BP245" s="4"/>
      <c r="BQ245" s="4"/>
      <c r="BR245" s="4"/>
      <c r="BS245" s="4"/>
      <c r="BT245" s="4"/>
      <c r="BU245" s="4"/>
      <c r="BV245" s="4"/>
      <c r="BW245" s="4"/>
      <c r="BX245" s="158"/>
      <c r="BY245" s="158"/>
      <c r="BZ245" s="158"/>
      <c r="CA245" s="158"/>
      <c r="CB245" s="158"/>
      <c r="CC245" s="158"/>
      <c r="CD245" s="158"/>
    </row>
    <row r="246" spans="14:82">
      <c r="N246" s="143"/>
      <c r="O246" s="87"/>
      <c r="P246" s="87"/>
      <c r="Q246" s="87"/>
      <c r="R246" s="87"/>
      <c r="S246" s="87"/>
      <c r="T246" s="87"/>
      <c r="U246" s="87"/>
      <c r="V246" s="87"/>
      <c r="W246" s="87"/>
      <c r="X246" s="87"/>
      <c r="Y246" s="87"/>
      <c r="Z246" s="87"/>
      <c r="AA246" s="87"/>
      <c r="AB246" s="87"/>
      <c r="AC246" s="87"/>
      <c r="AD246" s="87"/>
      <c r="AE246" s="87"/>
      <c r="AF246" s="87"/>
      <c r="AG246" s="87"/>
      <c r="AH246" s="87"/>
      <c r="AI246" s="87"/>
      <c r="AJ246" s="87"/>
      <c r="AK246" s="87"/>
      <c r="AL246" s="87"/>
      <c r="AM246" s="87"/>
      <c r="AN246" s="87"/>
      <c r="AO246" s="87"/>
      <c r="AP246" s="87"/>
      <c r="AQ246" s="87"/>
      <c r="AR246" s="87"/>
      <c r="AS246" s="87"/>
      <c r="AT246" s="87"/>
      <c r="AU246" s="87"/>
      <c r="AV246" s="87"/>
      <c r="AW246" s="87"/>
      <c r="AX246" s="87"/>
      <c r="AY246" s="87"/>
      <c r="AZ246" s="87"/>
      <c r="BA246" s="87"/>
      <c r="BB246" s="4"/>
      <c r="BC246" s="4"/>
      <c r="BD246" s="4"/>
      <c r="BE246" s="4"/>
      <c r="BF246" s="4"/>
      <c r="BG246" s="4"/>
      <c r="BH246" s="4"/>
      <c r="BI246" s="4"/>
      <c r="BJ246" s="4"/>
      <c r="BK246" s="4"/>
      <c r="BL246" s="4"/>
      <c r="BM246" s="4"/>
      <c r="BN246" s="4"/>
      <c r="BO246" s="4"/>
      <c r="BP246" s="4"/>
      <c r="BQ246" s="4"/>
      <c r="BR246" s="4"/>
      <c r="BS246" s="4"/>
      <c r="BT246" s="4"/>
      <c r="BU246" s="4"/>
      <c r="BV246" s="4"/>
      <c r="BW246" s="4"/>
      <c r="BX246" s="158"/>
      <c r="BY246" s="158"/>
      <c r="BZ246" s="158"/>
      <c r="CA246" s="158"/>
      <c r="CB246" s="158"/>
      <c r="CC246" s="158"/>
      <c r="CD246" s="158"/>
    </row>
    <row r="247" spans="14:82">
      <c r="N247" s="143"/>
      <c r="O247" s="87"/>
      <c r="P247" s="87"/>
      <c r="Q247" s="87"/>
      <c r="R247" s="87"/>
      <c r="S247" s="87"/>
      <c r="T247" s="87"/>
      <c r="U247" s="87"/>
      <c r="V247" s="87"/>
      <c r="W247" s="87"/>
      <c r="X247" s="87"/>
      <c r="Y247" s="87"/>
      <c r="Z247" s="87"/>
      <c r="AA247" s="87"/>
      <c r="AB247" s="87"/>
      <c r="AC247" s="87"/>
      <c r="AD247" s="87"/>
      <c r="AE247" s="87"/>
      <c r="AF247" s="87"/>
      <c r="AG247" s="87"/>
      <c r="AH247" s="87"/>
      <c r="AI247" s="87"/>
      <c r="AJ247" s="87"/>
      <c r="AK247" s="87"/>
      <c r="AL247" s="87"/>
      <c r="AM247" s="87"/>
      <c r="AN247" s="87"/>
      <c r="AO247" s="87"/>
      <c r="AP247" s="87"/>
      <c r="AQ247" s="87"/>
      <c r="AR247" s="87"/>
      <c r="AS247" s="87"/>
      <c r="AT247" s="87"/>
      <c r="AU247" s="87"/>
      <c r="AV247" s="87"/>
      <c r="AW247" s="87"/>
      <c r="AX247" s="87"/>
      <c r="AY247" s="87"/>
      <c r="AZ247" s="87"/>
      <c r="BA247" s="87"/>
      <c r="BB247" s="4"/>
      <c r="BC247" s="4"/>
      <c r="BD247" s="4"/>
      <c r="BE247" s="4"/>
      <c r="BF247" s="4"/>
      <c r="BG247" s="4"/>
      <c r="BH247" s="4"/>
      <c r="BI247" s="4"/>
      <c r="BJ247" s="4"/>
      <c r="BK247" s="4"/>
      <c r="BL247" s="4"/>
      <c r="BM247" s="4"/>
      <c r="BN247" s="4"/>
      <c r="BO247" s="4"/>
      <c r="BP247" s="4"/>
      <c r="BQ247" s="4"/>
      <c r="BR247" s="4"/>
      <c r="BS247" s="4"/>
      <c r="BT247" s="4"/>
      <c r="BU247" s="4"/>
      <c r="BV247" s="4"/>
      <c r="BW247" s="4"/>
      <c r="BX247" s="158"/>
      <c r="BY247" s="158"/>
      <c r="BZ247" s="158"/>
      <c r="CA247" s="158"/>
      <c r="CB247" s="158"/>
      <c r="CC247" s="158"/>
      <c r="CD247" s="158"/>
    </row>
    <row r="248" spans="14:82">
      <c r="N248" s="143"/>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87"/>
      <c r="AN248" s="87"/>
      <c r="AO248" s="87"/>
      <c r="AP248" s="87"/>
      <c r="AQ248" s="87"/>
      <c r="AR248" s="87"/>
      <c r="AS248" s="87"/>
      <c r="AT248" s="87"/>
      <c r="AU248" s="87"/>
      <c r="AV248" s="87"/>
      <c r="AW248" s="87"/>
      <c r="AX248" s="87"/>
      <c r="AY248" s="87"/>
      <c r="AZ248" s="87"/>
      <c r="BA248" s="87"/>
      <c r="BB248" s="4"/>
      <c r="BC248" s="4"/>
      <c r="BD248" s="4"/>
      <c r="BE248" s="4"/>
      <c r="BF248" s="4"/>
      <c r="BG248" s="4"/>
      <c r="BH248" s="4"/>
      <c r="BI248" s="4"/>
      <c r="BJ248" s="4"/>
      <c r="BK248" s="4"/>
      <c r="BL248" s="4"/>
      <c r="BM248" s="4"/>
      <c r="BN248" s="4"/>
      <c r="BO248" s="4"/>
      <c r="BP248" s="4"/>
      <c r="BQ248" s="4"/>
      <c r="BR248" s="4"/>
      <c r="BS248" s="4"/>
      <c r="BT248" s="4"/>
      <c r="BU248" s="4"/>
      <c r="BV248" s="4"/>
      <c r="BW248" s="4"/>
      <c r="BX248" s="158"/>
      <c r="BY248" s="158"/>
      <c r="BZ248" s="158"/>
      <c r="CA248" s="158"/>
      <c r="CB248" s="158"/>
      <c r="CC248" s="158"/>
      <c r="CD248" s="158"/>
    </row>
    <row r="249" spans="14:82">
      <c r="N249" s="143"/>
      <c r="O249" s="87"/>
      <c r="P249" s="87"/>
      <c r="Q249" s="87"/>
      <c r="R249" s="87"/>
      <c r="S249" s="87"/>
      <c r="T249" s="87"/>
      <c r="U249" s="87"/>
      <c r="V249" s="87"/>
      <c r="W249" s="87"/>
      <c r="X249" s="87"/>
      <c r="Y249" s="87"/>
      <c r="Z249" s="87"/>
      <c r="AA249" s="87"/>
      <c r="AB249" s="87"/>
      <c r="AC249" s="87"/>
      <c r="AD249" s="87"/>
      <c r="AE249" s="87"/>
      <c r="AF249" s="87"/>
      <c r="AG249" s="87"/>
      <c r="AH249" s="87"/>
      <c r="AI249" s="87"/>
      <c r="AJ249" s="87"/>
      <c r="AK249" s="87"/>
      <c r="AL249" s="87"/>
      <c r="AM249" s="87"/>
      <c r="AN249" s="87"/>
      <c r="AO249" s="87"/>
      <c r="AP249" s="87"/>
      <c r="AQ249" s="87"/>
      <c r="AR249" s="87"/>
      <c r="AS249" s="87"/>
      <c r="AT249" s="87"/>
      <c r="AU249" s="87"/>
      <c r="AV249" s="87"/>
      <c r="AW249" s="87"/>
      <c r="AX249" s="87"/>
      <c r="AY249" s="87"/>
      <c r="AZ249" s="87"/>
      <c r="BA249" s="87"/>
      <c r="BB249" s="4"/>
      <c r="BC249" s="4"/>
      <c r="BD249" s="4"/>
      <c r="BE249" s="4"/>
      <c r="BF249" s="4"/>
      <c r="BG249" s="4"/>
      <c r="BH249" s="4"/>
      <c r="BI249" s="4"/>
      <c r="BJ249" s="4"/>
      <c r="BK249" s="4"/>
      <c r="BL249" s="4"/>
      <c r="BM249" s="4"/>
      <c r="BN249" s="4"/>
      <c r="BO249" s="4"/>
      <c r="BP249" s="4"/>
      <c r="BQ249" s="4"/>
      <c r="BR249" s="4"/>
      <c r="BS249" s="4"/>
      <c r="BT249" s="4"/>
      <c r="BU249" s="4"/>
      <c r="BV249" s="4"/>
      <c r="BW249" s="4"/>
      <c r="BX249" s="158"/>
      <c r="BY249" s="158"/>
      <c r="BZ249" s="158"/>
      <c r="CA249" s="158"/>
      <c r="CB249" s="158"/>
      <c r="CC249" s="158"/>
      <c r="CD249" s="158"/>
    </row>
    <row r="250" spans="14:82">
      <c r="N250" s="143"/>
      <c r="O250" s="87"/>
      <c r="P250" s="87"/>
      <c r="Q250" s="87"/>
      <c r="R250" s="87"/>
      <c r="S250" s="87"/>
      <c r="T250" s="87"/>
      <c r="U250" s="87"/>
      <c r="V250" s="87"/>
      <c r="W250" s="87"/>
      <c r="X250" s="87"/>
      <c r="Y250" s="87"/>
      <c r="Z250" s="87"/>
      <c r="AA250" s="87"/>
      <c r="AB250" s="87"/>
      <c r="AC250" s="87"/>
      <c r="AD250" s="87"/>
      <c r="AE250" s="87"/>
      <c r="AF250" s="87"/>
      <c r="AG250" s="87"/>
      <c r="AH250" s="87"/>
      <c r="AI250" s="87"/>
      <c r="AJ250" s="87"/>
      <c r="AK250" s="87"/>
      <c r="AL250" s="87"/>
      <c r="AM250" s="87"/>
      <c r="AN250" s="87"/>
      <c r="AO250" s="87"/>
      <c r="AP250" s="87"/>
      <c r="AQ250" s="87"/>
      <c r="AR250" s="87"/>
      <c r="AS250" s="87"/>
      <c r="AT250" s="87"/>
      <c r="AU250" s="87"/>
      <c r="AV250" s="87"/>
      <c r="AW250" s="87"/>
      <c r="AX250" s="87"/>
      <c r="AY250" s="87"/>
      <c r="AZ250" s="87"/>
      <c r="BA250" s="87"/>
      <c r="BB250" s="4"/>
      <c r="BC250" s="4"/>
      <c r="BD250" s="4"/>
      <c r="BE250" s="4"/>
      <c r="BF250" s="4"/>
      <c r="BG250" s="4"/>
      <c r="BH250" s="4"/>
      <c r="BI250" s="4"/>
      <c r="BJ250" s="4"/>
      <c r="BK250" s="4"/>
      <c r="BL250" s="4"/>
      <c r="BM250" s="4"/>
      <c r="BN250" s="4"/>
      <c r="BO250" s="4"/>
      <c r="BP250" s="4"/>
      <c r="BQ250" s="4"/>
      <c r="BR250" s="4"/>
      <c r="BS250" s="4"/>
      <c r="BT250" s="4"/>
      <c r="BU250" s="4"/>
      <c r="BV250" s="4"/>
      <c r="BW250" s="4"/>
      <c r="BX250" s="158"/>
      <c r="BY250" s="158"/>
      <c r="BZ250" s="158"/>
      <c r="CA250" s="158"/>
      <c r="CB250" s="158"/>
      <c r="CC250" s="158"/>
      <c r="CD250" s="158"/>
    </row>
    <row r="251" spans="14:82">
      <c r="N251" s="143"/>
      <c r="O251" s="87"/>
      <c r="P251" s="87"/>
      <c r="Q251" s="87"/>
      <c r="R251" s="87"/>
      <c r="S251" s="87"/>
      <c r="T251" s="87"/>
      <c r="U251" s="87"/>
      <c r="V251" s="87"/>
      <c r="W251" s="87"/>
      <c r="X251" s="87"/>
      <c r="Y251" s="87"/>
      <c r="Z251" s="87"/>
      <c r="AA251" s="87"/>
      <c r="AB251" s="87"/>
      <c r="AC251" s="87"/>
      <c r="AD251" s="87"/>
      <c r="AE251" s="87"/>
      <c r="AF251" s="87"/>
      <c r="AG251" s="87"/>
      <c r="AH251" s="87"/>
      <c r="AI251" s="87"/>
      <c r="AJ251" s="87"/>
      <c r="AK251" s="87"/>
      <c r="AL251" s="87"/>
      <c r="AM251" s="87"/>
      <c r="AN251" s="87"/>
      <c r="AO251" s="87"/>
      <c r="AP251" s="87"/>
      <c r="AQ251" s="87"/>
      <c r="AR251" s="87"/>
      <c r="AS251" s="87"/>
      <c r="AT251" s="87"/>
      <c r="AU251" s="87"/>
      <c r="AV251" s="87"/>
      <c r="AW251" s="87"/>
      <c r="AX251" s="87"/>
      <c r="AY251" s="87"/>
      <c r="AZ251" s="87"/>
      <c r="BA251" s="87"/>
      <c r="BB251" s="4"/>
      <c r="BC251" s="4"/>
      <c r="BD251" s="4"/>
      <c r="BE251" s="4"/>
      <c r="BF251" s="4"/>
      <c r="BG251" s="4"/>
      <c r="BH251" s="4"/>
      <c r="BI251" s="4"/>
      <c r="BJ251" s="4"/>
      <c r="BK251" s="4"/>
      <c r="BL251" s="4"/>
      <c r="BM251" s="4"/>
      <c r="BN251" s="4"/>
      <c r="BO251" s="4"/>
      <c r="BP251" s="4"/>
      <c r="BQ251" s="4"/>
      <c r="BR251" s="4"/>
      <c r="BS251" s="4"/>
      <c r="BT251" s="4"/>
      <c r="BU251" s="4"/>
      <c r="BV251" s="4"/>
      <c r="BW251" s="4"/>
      <c r="BX251" s="158"/>
      <c r="BY251" s="158"/>
      <c r="BZ251" s="158"/>
      <c r="CA251" s="158"/>
      <c r="CB251" s="158"/>
      <c r="CC251" s="158"/>
      <c r="CD251" s="158"/>
    </row>
    <row r="252" spans="14:82">
      <c r="N252" s="143"/>
      <c r="O252" s="87"/>
      <c r="P252" s="87"/>
      <c r="Q252" s="87"/>
      <c r="R252" s="87"/>
      <c r="S252" s="87"/>
      <c r="T252" s="87"/>
      <c r="U252" s="87"/>
      <c r="V252" s="87"/>
      <c r="W252" s="87"/>
      <c r="X252" s="87"/>
      <c r="Y252" s="87"/>
      <c r="Z252" s="87"/>
      <c r="AA252" s="87"/>
      <c r="AB252" s="87"/>
      <c r="AC252" s="87"/>
      <c r="AD252" s="87"/>
      <c r="AE252" s="87"/>
      <c r="AF252" s="87"/>
      <c r="AG252" s="87"/>
      <c r="AH252" s="87"/>
      <c r="AI252" s="87"/>
      <c r="AJ252" s="87"/>
      <c r="AK252" s="87"/>
      <c r="AL252" s="87"/>
      <c r="AM252" s="87"/>
      <c r="AN252" s="87"/>
      <c r="AO252" s="87"/>
      <c r="AP252" s="87"/>
      <c r="AQ252" s="87"/>
      <c r="AR252" s="87"/>
      <c r="AS252" s="87"/>
      <c r="AT252" s="87"/>
      <c r="AU252" s="87"/>
      <c r="AV252" s="87"/>
      <c r="AW252" s="87"/>
      <c r="AX252" s="87"/>
      <c r="AY252" s="87"/>
      <c r="AZ252" s="87"/>
      <c r="BA252" s="87"/>
      <c r="BB252" s="4"/>
      <c r="BC252" s="4"/>
      <c r="BD252" s="4"/>
      <c r="BE252" s="4"/>
      <c r="BF252" s="4"/>
      <c r="BG252" s="4"/>
      <c r="BH252" s="4"/>
      <c r="BI252" s="4"/>
      <c r="BJ252" s="4"/>
      <c r="BK252" s="4"/>
      <c r="BL252" s="4"/>
      <c r="BM252" s="4"/>
      <c r="BN252" s="4"/>
      <c r="BO252" s="4"/>
      <c r="BP252" s="4"/>
      <c r="BQ252" s="4"/>
      <c r="BR252" s="4"/>
      <c r="BS252" s="4"/>
      <c r="BT252" s="4"/>
      <c r="BU252" s="4"/>
      <c r="BV252" s="4"/>
      <c r="BW252" s="4"/>
      <c r="BX252" s="158"/>
      <c r="BY252" s="158"/>
      <c r="BZ252" s="158"/>
      <c r="CA252" s="158"/>
      <c r="CB252" s="158"/>
      <c r="CC252" s="158"/>
      <c r="CD252" s="158"/>
    </row>
    <row r="253" spans="14:82">
      <c r="N253" s="143"/>
      <c r="O253" s="87"/>
      <c r="P253" s="87"/>
      <c r="Q253" s="87"/>
      <c r="R253" s="87"/>
      <c r="S253" s="87"/>
      <c r="T253" s="87"/>
      <c r="U253" s="87"/>
      <c r="V253" s="87"/>
      <c r="W253" s="87"/>
      <c r="X253" s="87"/>
      <c r="Y253" s="87"/>
      <c r="Z253" s="87"/>
      <c r="AA253" s="87"/>
      <c r="AB253" s="87"/>
      <c r="AC253" s="87"/>
      <c r="AD253" s="87"/>
      <c r="AE253" s="87"/>
      <c r="AF253" s="87"/>
      <c r="AG253" s="87"/>
      <c r="AH253" s="87"/>
      <c r="AI253" s="87"/>
      <c r="AJ253" s="87"/>
      <c r="AK253" s="87"/>
      <c r="AL253" s="87"/>
      <c r="AM253" s="87"/>
      <c r="AN253" s="87"/>
      <c r="AO253" s="87"/>
      <c r="AP253" s="87"/>
      <c r="AQ253" s="87"/>
      <c r="AR253" s="87"/>
      <c r="AS253" s="87"/>
      <c r="AT253" s="87"/>
      <c r="AU253" s="87"/>
      <c r="AV253" s="87"/>
      <c r="AW253" s="87"/>
      <c r="AX253" s="87"/>
      <c r="AY253" s="87"/>
      <c r="AZ253" s="87"/>
      <c r="BA253" s="87"/>
      <c r="BB253" s="4"/>
      <c r="BC253" s="4"/>
      <c r="BD253" s="4"/>
      <c r="BE253" s="4"/>
      <c r="BF253" s="4"/>
      <c r="BG253" s="4"/>
      <c r="BH253" s="4"/>
      <c r="BI253" s="4"/>
      <c r="BJ253" s="4"/>
      <c r="BK253" s="4"/>
      <c r="BL253" s="4"/>
      <c r="BM253" s="4"/>
      <c r="BN253" s="4"/>
      <c r="BO253" s="4"/>
      <c r="BP253" s="4"/>
      <c r="BQ253" s="4"/>
      <c r="BR253" s="4"/>
      <c r="BS253" s="4"/>
      <c r="BT253" s="4"/>
      <c r="BU253" s="4"/>
      <c r="BV253" s="4"/>
      <c r="BW253" s="4"/>
      <c r="BX253" s="158"/>
      <c r="BY253" s="158"/>
      <c r="BZ253" s="158"/>
      <c r="CA253" s="158"/>
      <c r="CB253" s="158"/>
      <c r="CC253" s="158"/>
      <c r="CD253" s="158"/>
    </row>
    <row r="254" spans="14:82">
      <c r="N254" s="143"/>
      <c r="O254" s="87"/>
      <c r="P254" s="87"/>
      <c r="Q254" s="87"/>
      <c r="R254" s="87"/>
      <c r="S254" s="87"/>
      <c r="T254" s="87"/>
      <c r="U254" s="87"/>
      <c r="V254" s="87"/>
      <c r="W254" s="87"/>
      <c r="X254" s="87"/>
      <c r="Y254" s="87"/>
      <c r="Z254" s="87"/>
      <c r="AA254" s="87"/>
      <c r="AB254" s="87"/>
      <c r="AC254" s="87"/>
      <c r="AD254" s="87"/>
      <c r="AE254" s="87"/>
      <c r="AF254" s="87"/>
      <c r="AG254" s="87"/>
      <c r="AH254" s="87"/>
      <c r="AI254" s="87"/>
      <c r="AJ254" s="87"/>
      <c r="AK254" s="87"/>
      <c r="AL254" s="87"/>
      <c r="AM254" s="87"/>
      <c r="AN254" s="87"/>
      <c r="AO254" s="87"/>
      <c r="AP254" s="87"/>
      <c r="AQ254" s="87"/>
      <c r="AR254" s="87"/>
      <c r="AS254" s="87"/>
      <c r="AT254" s="87"/>
      <c r="AU254" s="87"/>
      <c r="AV254" s="87"/>
      <c r="AW254" s="87"/>
      <c r="AX254" s="87"/>
      <c r="AY254" s="87"/>
      <c r="AZ254" s="87"/>
      <c r="BA254" s="87"/>
      <c r="BB254" s="4"/>
      <c r="BC254" s="4"/>
      <c r="BD254" s="4"/>
      <c r="BE254" s="4"/>
      <c r="BF254" s="4"/>
      <c r="BG254" s="4"/>
      <c r="BH254" s="4"/>
      <c r="BI254" s="4"/>
      <c r="BJ254" s="4"/>
      <c r="BK254" s="4"/>
      <c r="BL254" s="4"/>
      <c r="BM254" s="4"/>
      <c r="BN254" s="4"/>
      <c r="BO254" s="4"/>
      <c r="BP254" s="4"/>
      <c r="BQ254" s="4"/>
      <c r="BR254" s="4"/>
      <c r="BS254" s="4"/>
      <c r="BT254" s="4"/>
      <c r="BU254" s="4"/>
      <c r="BV254" s="4"/>
      <c r="BW254" s="4"/>
      <c r="BX254" s="158"/>
      <c r="BY254" s="158"/>
      <c r="BZ254" s="158"/>
      <c r="CA254" s="158"/>
      <c r="CB254" s="158"/>
      <c r="CC254" s="158"/>
      <c r="CD254" s="158"/>
    </row>
    <row r="255" spans="14:82">
      <c r="N255" s="143"/>
      <c r="O255" s="87"/>
      <c r="P255" s="87"/>
      <c r="Q255" s="87"/>
      <c r="R255" s="87"/>
      <c r="S255" s="87"/>
      <c r="T255" s="87"/>
      <c r="U255" s="87"/>
      <c r="V255" s="87"/>
      <c r="W255" s="87"/>
      <c r="X255" s="87"/>
      <c r="Y255" s="87"/>
      <c r="Z255" s="87"/>
      <c r="AA255" s="87"/>
      <c r="AB255" s="87"/>
      <c r="AC255" s="87"/>
      <c r="AD255" s="87"/>
      <c r="AE255" s="87"/>
      <c r="AF255" s="87"/>
      <c r="AG255" s="87"/>
      <c r="AH255" s="87"/>
      <c r="AI255" s="87"/>
      <c r="AJ255" s="87"/>
      <c r="AK255" s="87"/>
      <c r="AL255" s="87"/>
      <c r="AM255" s="87"/>
      <c r="AN255" s="87"/>
      <c r="AO255" s="87"/>
      <c r="AP255" s="87"/>
      <c r="AQ255" s="87"/>
      <c r="AR255" s="87"/>
      <c r="AS255" s="87"/>
      <c r="AT255" s="87"/>
      <c r="AU255" s="87"/>
      <c r="AV255" s="87"/>
      <c r="AW255" s="87"/>
      <c r="AX255" s="87"/>
      <c r="AY255" s="87"/>
      <c r="AZ255" s="87"/>
      <c r="BA255" s="87"/>
      <c r="BB255" s="4"/>
      <c r="BC255" s="4"/>
      <c r="BD255" s="4"/>
      <c r="BE255" s="4"/>
      <c r="BF255" s="4"/>
      <c r="BG255" s="4"/>
      <c r="BH255" s="4"/>
      <c r="BI255" s="4"/>
      <c r="BJ255" s="4"/>
      <c r="BK255" s="4"/>
      <c r="BL255" s="4"/>
      <c r="BM255" s="4"/>
      <c r="BN255" s="4"/>
      <c r="BO255" s="4"/>
      <c r="BP255" s="4"/>
      <c r="BQ255" s="4"/>
      <c r="BR255" s="4"/>
      <c r="BS255" s="4"/>
      <c r="BT255" s="4"/>
      <c r="BU255" s="4"/>
      <c r="BV255" s="4"/>
      <c r="BW255" s="4"/>
      <c r="BX255" s="158"/>
      <c r="BY255" s="158"/>
      <c r="BZ255" s="158"/>
      <c r="CA255" s="158"/>
      <c r="CB255" s="158"/>
      <c r="CC255" s="158"/>
      <c r="CD255" s="158"/>
    </row>
    <row r="256" spans="14:82">
      <c r="N256" s="143"/>
      <c r="O256" s="87"/>
      <c r="P256" s="87"/>
      <c r="Q256" s="87"/>
      <c r="R256" s="87"/>
      <c r="S256" s="87"/>
      <c r="T256" s="87"/>
      <c r="U256" s="87"/>
      <c r="V256" s="87"/>
      <c r="W256" s="87"/>
      <c r="X256" s="87"/>
      <c r="Y256" s="87"/>
      <c r="Z256" s="87"/>
      <c r="AA256" s="87"/>
      <c r="AB256" s="87"/>
      <c r="AC256" s="87"/>
      <c r="AD256" s="87"/>
      <c r="AE256" s="87"/>
      <c r="AF256" s="87"/>
      <c r="AG256" s="87"/>
      <c r="AH256" s="87"/>
      <c r="AI256" s="87"/>
      <c r="AJ256" s="87"/>
      <c r="AK256" s="87"/>
      <c r="AL256" s="87"/>
      <c r="AM256" s="87"/>
      <c r="AN256" s="87"/>
      <c r="AO256" s="87"/>
      <c r="AP256" s="87"/>
      <c r="AQ256" s="87"/>
      <c r="AR256" s="87"/>
      <c r="AS256" s="87"/>
      <c r="AT256" s="87"/>
      <c r="AU256" s="87"/>
      <c r="AV256" s="87"/>
      <c r="AW256" s="87"/>
      <c r="AX256" s="87"/>
      <c r="AY256" s="87"/>
      <c r="AZ256" s="87"/>
      <c r="BA256" s="87"/>
      <c r="BB256" s="4"/>
      <c r="BC256" s="4"/>
      <c r="BD256" s="4"/>
      <c r="BE256" s="4"/>
      <c r="BF256" s="4"/>
      <c r="BG256" s="4"/>
      <c r="BH256" s="4"/>
      <c r="BI256" s="4"/>
      <c r="BJ256" s="4"/>
      <c r="BK256" s="4"/>
      <c r="BL256" s="4"/>
      <c r="BM256" s="4"/>
      <c r="BN256" s="4"/>
      <c r="BO256" s="4"/>
      <c r="BP256" s="4"/>
      <c r="BQ256" s="4"/>
      <c r="BR256" s="4"/>
      <c r="BS256" s="4"/>
      <c r="BT256" s="4"/>
      <c r="BU256" s="4"/>
      <c r="BV256" s="4"/>
      <c r="BW256" s="4"/>
      <c r="BX256" s="158"/>
      <c r="BY256" s="158"/>
      <c r="BZ256" s="158"/>
      <c r="CA256" s="158"/>
      <c r="CB256" s="158"/>
      <c r="CC256" s="158"/>
      <c r="CD256" s="158"/>
    </row>
    <row r="257" spans="14:82">
      <c r="N257" s="143"/>
      <c r="O257" s="87"/>
      <c r="P257" s="87"/>
      <c r="Q257" s="87"/>
      <c r="R257" s="87"/>
      <c r="S257" s="87"/>
      <c r="T257" s="87"/>
      <c r="U257" s="87"/>
      <c r="V257" s="87"/>
      <c r="W257" s="87"/>
      <c r="X257" s="87"/>
      <c r="Y257" s="87"/>
      <c r="Z257" s="87"/>
      <c r="AA257" s="87"/>
      <c r="AB257" s="87"/>
      <c r="AC257" s="87"/>
      <c r="AD257" s="87"/>
      <c r="AE257" s="87"/>
      <c r="AF257" s="87"/>
      <c r="AG257" s="87"/>
      <c r="AH257" s="87"/>
      <c r="AI257" s="87"/>
      <c r="AJ257" s="87"/>
      <c r="AK257" s="87"/>
      <c r="AL257" s="87"/>
      <c r="AM257" s="87"/>
      <c r="AN257" s="87"/>
      <c r="AO257" s="87"/>
      <c r="AP257" s="87"/>
      <c r="AQ257" s="87"/>
      <c r="AR257" s="87"/>
      <c r="AS257" s="87"/>
      <c r="AT257" s="87"/>
      <c r="AU257" s="87"/>
      <c r="AV257" s="87"/>
      <c r="AW257" s="87"/>
      <c r="AX257" s="87"/>
      <c r="AY257" s="87"/>
      <c r="AZ257" s="87"/>
      <c r="BA257" s="87"/>
      <c r="BB257" s="4"/>
      <c r="BC257" s="4"/>
      <c r="BD257" s="4"/>
      <c r="BE257" s="4"/>
      <c r="BF257" s="4"/>
      <c r="BG257" s="4"/>
      <c r="BH257" s="4"/>
      <c r="BI257" s="4"/>
      <c r="BJ257" s="4"/>
      <c r="BK257" s="4"/>
      <c r="BL257" s="4"/>
      <c r="BM257" s="4"/>
      <c r="BN257" s="4"/>
      <c r="BO257" s="4"/>
      <c r="BP257" s="4"/>
      <c r="BQ257" s="4"/>
      <c r="BR257" s="4"/>
      <c r="BS257" s="4"/>
      <c r="BT257" s="4"/>
      <c r="BU257" s="4"/>
      <c r="BV257" s="4"/>
      <c r="BW257" s="4"/>
      <c r="BX257" s="158"/>
      <c r="BY257" s="158"/>
      <c r="BZ257" s="158"/>
      <c r="CA257" s="158"/>
      <c r="CB257" s="158"/>
      <c r="CC257" s="158"/>
      <c r="CD257" s="158"/>
    </row>
    <row r="258" spans="14:82">
      <c r="N258" s="143"/>
      <c r="O258" s="87"/>
      <c r="P258" s="87"/>
      <c r="Q258" s="87"/>
      <c r="R258" s="87"/>
      <c r="S258" s="87"/>
      <c r="T258" s="87"/>
      <c r="U258" s="87"/>
      <c r="V258" s="87"/>
      <c r="W258" s="87"/>
      <c r="X258" s="87"/>
      <c r="Y258" s="87"/>
      <c r="Z258" s="87"/>
      <c r="AA258" s="87"/>
      <c r="AB258" s="87"/>
      <c r="AC258" s="87"/>
      <c r="AD258" s="87"/>
      <c r="AE258" s="87"/>
      <c r="AF258" s="87"/>
      <c r="AG258" s="87"/>
      <c r="AH258" s="87"/>
      <c r="AI258" s="87"/>
      <c r="AJ258" s="87"/>
      <c r="AK258" s="87"/>
      <c r="AL258" s="87"/>
      <c r="AM258" s="87"/>
      <c r="AN258" s="87"/>
      <c r="AO258" s="87"/>
      <c r="AP258" s="87"/>
      <c r="AQ258" s="87"/>
      <c r="AR258" s="87"/>
      <c r="AS258" s="87"/>
      <c r="AT258" s="87"/>
      <c r="AU258" s="87"/>
      <c r="AV258" s="87"/>
      <c r="AW258" s="87"/>
      <c r="AX258" s="87"/>
      <c r="AY258" s="87"/>
      <c r="AZ258" s="87"/>
      <c r="BA258" s="87"/>
      <c r="BB258" s="4"/>
      <c r="BC258" s="4"/>
      <c r="BD258" s="4"/>
      <c r="BE258" s="4"/>
      <c r="BF258" s="4"/>
      <c r="BG258" s="4"/>
      <c r="BH258" s="4"/>
      <c r="BI258" s="4"/>
      <c r="BJ258" s="4"/>
      <c r="BK258" s="4"/>
      <c r="BL258" s="4"/>
      <c r="BM258" s="4"/>
      <c r="BN258" s="4"/>
      <c r="BO258" s="4"/>
      <c r="BP258" s="4"/>
      <c r="BQ258" s="4"/>
      <c r="BR258" s="4"/>
      <c r="BS258" s="4"/>
      <c r="BT258" s="4"/>
      <c r="BU258" s="4"/>
      <c r="BV258" s="4"/>
      <c r="BW258" s="4"/>
      <c r="BX258" s="158"/>
      <c r="BY258" s="158"/>
      <c r="BZ258" s="158"/>
      <c r="CA258" s="158"/>
      <c r="CB258" s="158"/>
      <c r="CC258" s="158"/>
      <c r="CD258" s="158"/>
    </row>
    <row r="259" spans="14:82">
      <c r="N259" s="143"/>
      <c r="O259" s="87"/>
      <c r="P259" s="87"/>
      <c r="Q259" s="87"/>
      <c r="R259" s="87"/>
      <c r="S259" s="87"/>
      <c r="T259" s="87"/>
      <c r="U259" s="87"/>
      <c r="V259" s="87"/>
      <c r="W259" s="87"/>
      <c r="X259" s="87"/>
      <c r="Y259" s="87"/>
      <c r="Z259" s="87"/>
      <c r="AA259" s="87"/>
      <c r="AB259" s="87"/>
      <c r="AC259" s="87"/>
      <c r="AD259" s="87"/>
      <c r="AE259" s="87"/>
      <c r="AF259" s="87"/>
      <c r="AG259" s="87"/>
      <c r="AH259" s="87"/>
      <c r="AI259" s="87"/>
      <c r="AJ259" s="87"/>
      <c r="AK259" s="87"/>
      <c r="AL259" s="87"/>
      <c r="AM259" s="87"/>
      <c r="AN259" s="87"/>
      <c r="AO259" s="87"/>
      <c r="AP259" s="87"/>
      <c r="AQ259" s="87"/>
      <c r="AR259" s="87"/>
      <c r="AS259" s="87"/>
      <c r="AT259" s="87"/>
      <c r="AU259" s="87"/>
      <c r="AV259" s="87"/>
      <c r="AW259" s="87"/>
      <c r="AX259" s="87"/>
      <c r="AY259" s="87"/>
      <c r="AZ259" s="87"/>
      <c r="BA259" s="87"/>
      <c r="BB259" s="4"/>
      <c r="BC259" s="4"/>
      <c r="BD259" s="4"/>
      <c r="BE259" s="4"/>
      <c r="BF259" s="4"/>
      <c r="BG259" s="4"/>
      <c r="BH259" s="4"/>
      <c r="BI259" s="4"/>
      <c r="BJ259" s="4"/>
      <c r="BK259" s="4"/>
      <c r="BL259" s="4"/>
      <c r="BM259" s="4"/>
      <c r="BN259" s="4"/>
      <c r="BO259" s="4"/>
      <c r="BP259" s="4"/>
      <c r="BQ259" s="4"/>
      <c r="BR259" s="4"/>
      <c r="BS259" s="4"/>
      <c r="BT259" s="4"/>
      <c r="BU259" s="4"/>
      <c r="BV259" s="4"/>
      <c r="BW259" s="4"/>
      <c r="BX259" s="158"/>
      <c r="BY259" s="158"/>
      <c r="BZ259" s="158"/>
      <c r="CA259" s="158"/>
      <c r="CB259" s="158"/>
      <c r="CC259" s="158"/>
      <c r="CD259" s="158"/>
    </row>
    <row r="260" spans="14:82">
      <c r="N260" s="143"/>
      <c r="O260" s="87"/>
      <c r="P260" s="87"/>
      <c r="Q260" s="87"/>
      <c r="R260" s="87"/>
      <c r="S260" s="87"/>
      <c r="T260" s="87"/>
      <c r="U260" s="87"/>
      <c r="V260" s="87"/>
      <c r="W260" s="87"/>
      <c r="X260" s="87"/>
      <c r="Y260" s="87"/>
      <c r="Z260" s="87"/>
      <c r="AA260" s="87"/>
      <c r="AB260" s="87"/>
      <c r="AC260" s="87"/>
      <c r="AD260" s="87"/>
      <c r="AE260" s="87"/>
      <c r="AF260" s="87"/>
      <c r="AG260" s="87"/>
      <c r="AH260" s="87"/>
      <c r="AI260" s="87"/>
      <c r="AJ260" s="87"/>
      <c r="AK260" s="87"/>
      <c r="AL260" s="87"/>
      <c r="AM260" s="87"/>
      <c r="AN260" s="87"/>
      <c r="AO260" s="87"/>
      <c r="AP260" s="87"/>
      <c r="AQ260" s="87"/>
      <c r="AR260" s="87"/>
      <c r="AS260" s="87"/>
      <c r="AT260" s="87"/>
      <c r="AU260" s="87"/>
      <c r="AV260" s="87"/>
      <c r="AW260" s="87"/>
      <c r="AX260" s="87"/>
      <c r="AY260" s="87"/>
      <c r="AZ260" s="87"/>
      <c r="BA260" s="87"/>
      <c r="BB260" s="4"/>
      <c r="BC260" s="4"/>
      <c r="BD260" s="4"/>
      <c r="BE260" s="4"/>
      <c r="BF260" s="4"/>
      <c r="BG260" s="4"/>
      <c r="BH260" s="4"/>
      <c r="BI260" s="4"/>
      <c r="BJ260" s="4"/>
      <c r="BK260" s="4"/>
      <c r="BL260" s="4"/>
      <c r="BM260" s="4"/>
      <c r="BN260" s="4"/>
      <c r="BO260" s="4"/>
      <c r="BP260" s="4"/>
      <c r="BQ260" s="4"/>
      <c r="BR260" s="4"/>
      <c r="BS260" s="4"/>
      <c r="BT260" s="4"/>
      <c r="BU260" s="4"/>
      <c r="BV260" s="4"/>
      <c r="BW260" s="4"/>
      <c r="BX260" s="158"/>
      <c r="BY260" s="158"/>
      <c r="BZ260" s="158"/>
      <c r="CA260" s="158"/>
      <c r="CB260" s="158"/>
      <c r="CC260" s="158"/>
      <c r="CD260" s="158"/>
    </row>
    <row r="261" spans="14:82">
      <c r="N261" s="143"/>
      <c r="O261" s="87"/>
      <c r="P261" s="87"/>
      <c r="Q261" s="87"/>
      <c r="R261" s="87"/>
      <c r="S261" s="87"/>
      <c r="T261" s="87"/>
      <c r="U261" s="87"/>
      <c r="V261" s="87"/>
      <c r="W261" s="87"/>
      <c r="X261" s="87"/>
      <c r="Y261" s="87"/>
      <c r="Z261" s="87"/>
      <c r="AA261" s="87"/>
      <c r="AB261" s="87"/>
      <c r="AC261" s="87"/>
      <c r="AD261" s="87"/>
      <c r="AE261" s="87"/>
      <c r="AF261" s="87"/>
      <c r="AG261" s="87"/>
      <c r="AH261" s="87"/>
      <c r="AI261" s="87"/>
      <c r="AJ261" s="87"/>
      <c r="AK261" s="87"/>
      <c r="AL261" s="87"/>
      <c r="AM261" s="87"/>
      <c r="AN261" s="87"/>
      <c r="AO261" s="87"/>
      <c r="AP261" s="87"/>
      <c r="AQ261" s="87"/>
      <c r="AR261" s="87"/>
      <c r="AS261" s="87"/>
      <c r="AT261" s="87"/>
      <c r="AU261" s="87"/>
      <c r="AV261" s="87"/>
      <c r="AW261" s="87"/>
      <c r="AX261" s="87"/>
      <c r="AY261" s="87"/>
      <c r="AZ261" s="87"/>
      <c r="BA261" s="87"/>
      <c r="BB261" s="4"/>
      <c r="BC261" s="4"/>
      <c r="BD261" s="4"/>
      <c r="BE261" s="4"/>
      <c r="BF261" s="4"/>
      <c r="BG261" s="4"/>
      <c r="BH261" s="4"/>
      <c r="BI261" s="4"/>
      <c r="BJ261" s="4"/>
      <c r="BK261" s="4"/>
      <c r="BL261" s="4"/>
      <c r="BM261" s="4"/>
      <c r="BN261" s="4"/>
      <c r="BO261" s="4"/>
      <c r="BP261" s="4"/>
      <c r="BQ261" s="4"/>
      <c r="BR261" s="4"/>
      <c r="BS261" s="4"/>
      <c r="BT261" s="4"/>
      <c r="BU261" s="4"/>
      <c r="BV261" s="4"/>
      <c r="BW261" s="4"/>
      <c r="BX261" s="158"/>
      <c r="BY261" s="158"/>
      <c r="BZ261" s="158"/>
      <c r="CA261" s="158"/>
      <c r="CB261" s="158"/>
      <c r="CC261" s="158"/>
      <c r="CD261" s="158"/>
    </row>
    <row r="262" spans="14:82">
      <c r="N262" s="143"/>
      <c r="O262" s="87"/>
      <c r="P262" s="87"/>
      <c r="Q262" s="87"/>
      <c r="R262" s="87"/>
      <c r="S262" s="87"/>
      <c r="T262" s="87"/>
      <c r="U262" s="87"/>
      <c r="V262" s="87"/>
      <c r="W262" s="87"/>
      <c r="X262" s="87"/>
      <c r="Y262" s="87"/>
      <c r="Z262" s="87"/>
      <c r="AA262" s="87"/>
      <c r="AB262" s="87"/>
      <c r="AC262" s="87"/>
      <c r="AD262" s="87"/>
      <c r="AE262" s="87"/>
      <c r="AF262" s="87"/>
      <c r="AG262" s="87"/>
      <c r="AH262" s="87"/>
      <c r="AI262" s="87"/>
      <c r="AJ262" s="87"/>
      <c r="AK262" s="87"/>
      <c r="AL262" s="87"/>
      <c r="AM262" s="87"/>
      <c r="AN262" s="87"/>
      <c r="AO262" s="87"/>
      <c r="AP262" s="87"/>
      <c r="AQ262" s="87"/>
      <c r="AR262" s="87"/>
      <c r="AS262" s="87"/>
      <c r="AT262" s="87"/>
      <c r="AU262" s="87"/>
      <c r="AV262" s="87"/>
      <c r="AW262" s="87"/>
      <c r="AX262" s="87"/>
      <c r="AY262" s="87"/>
      <c r="AZ262" s="87"/>
      <c r="BA262" s="87"/>
      <c r="BB262" s="4"/>
      <c r="BC262" s="4"/>
      <c r="BD262" s="4"/>
      <c r="BE262" s="4"/>
      <c r="BF262" s="4"/>
      <c r="BG262" s="4"/>
      <c r="BH262" s="4"/>
      <c r="BI262" s="4"/>
      <c r="BJ262" s="4"/>
      <c r="BK262" s="4"/>
      <c r="BL262" s="4"/>
      <c r="BM262" s="4"/>
      <c r="BN262" s="4"/>
      <c r="BO262" s="4"/>
      <c r="BP262" s="4"/>
      <c r="BQ262" s="4"/>
      <c r="BR262" s="4"/>
      <c r="BS262" s="4"/>
      <c r="BT262" s="4"/>
      <c r="BU262" s="4"/>
      <c r="BV262" s="4"/>
      <c r="BW262" s="4"/>
      <c r="BX262" s="158"/>
      <c r="BY262" s="158"/>
      <c r="BZ262" s="158"/>
      <c r="CA262" s="158"/>
      <c r="CB262" s="158"/>
      <c r="CC262" s="158"/>
      <c r="CD262" s="158"/>
    </row>
    <row r="263" spans="14:82">
      <c r="N263" s="143"/>
      <c r="O263" s="87"/>
      <c r="P263" s="87"/>
      <c r="Q263" s="87"/>
      <c r="R263" s="87"/>
      <c r="S263" s="87"/>
      <c r="T263" s="87"/>
      <c r="U263" s="87"/>
      <c r="V263" s="87"/>
      <c r="W263" s="87"/>
      <c r="X263" s="87"/>
      <c r="Y263" s="87"/>
      <c r="Z263" s="87"/>
      <c r="AA263" s="87"/>
      <c r="AB263" s="87"/>
      <c r="AC263" s="87"/>
      <c r="AD263" s="87"/>
      <c r="AE263" s="87"/>
      <c r="AF263" s="87"/>
      <c r="AG263" s="87"/>
      <c r="AH263" s="87"/>
      <c r="AI263" s="87"/>
      <c r="AJ263" s="87"/>
      <c r="AK263" s="87"/>
      <c r="AL263" s="87"/>
      <c r="AM263" s="87"/>
      <c r="AN263" s="87"/>
      <c r="AO263" s="87"/>
      <c r="AP263" s="87"/>
      <c r="AQ263" s="87"/>
      <c r="AR263" s="87"/>
      <c r="AS263" s="87"/>
      <c r="AT263" s="87"/>
      <c r="AU263" s="87"/>
      <c r="AV263" s="87"/>
      <c r="AW263" s="87"/>
      <c r="AX263" s="87"/>
      <c r="AY263" s="87"/>
      <c r="AZ263" s="87"/>
      <c r="BA263" s="87"/>
      <c r="BB263" s="4"/>
      <c r="BC263" s="4"/>
      <c r="BD263" s="4"/>
      <c r="BE263" s="4"/>
      <c r="BF263" s="4"/>
      <c r="BG263" s="4"/>
      <c r="BH263" s="4"/>
      <c r="BI263" s="4"/>
      <c r="BJ263" s="4"/>
      <c r="BK263" s="4"/>
      <c r="BL263" s="4"/>
      <c r="BM263" s="4"/>
      <c r="BN263" s="4"/>
      <c r="BO263" s="4"/>
      <c r="BP263" s="4"/>
      <c r="BQ263" s="4"/>
      <c r="BR263" s="4"/>
      <c r="BS263" s="4"/>
      <c r="BT263" s="4"/>
      <c r="BU263" s="4"/>
      <c r="BV263" s="4"/>
      <c r="BW263" s="4"/>
      <c r="BX263" s="158"/>
      <c r="BY263" s="158"/>
      <c r="BZ263" s="158"/>
      <c r="CA263" s="158"/>
      <c r="CB263" s="158"/>
      <c r="CC263" s="158"/>
      <c r="CD263" s="158"/>
    </row>
    <row r="264" spans="14:82">
      <c r="N264" s="143"/>
      <c r="O264" s="87"/>
      <c r="P264" s="87"/>
      <c r="Q264" s="87"/>
      <c r="R264" s="87"/>
      <c r="S264" s="87"/>
      <c r="T264" s="87"/>
      <c r="U264" s="87"/>
      <c r="V264" s="87"/>
      <c r="W264" s="87"/>
      <c r="X264" s="87"/>
      <c r="Y264" s="87"/>
      <c r="Z264" s="87"/>
      <c r="AA264" s="87"/>
      <c r="AB264" s="87"/>
      <c r="AC264" s="87"/>
      <c r="AD264" s="87"/>
      <c r="AE264" s="87"/>
      <c r="AF264" s="87"/>
      <c r="AG264" s="87"/>
      <c r="AH264" s="87"/>
      <c r="AI264" s="87"/>
      <c r="AJ264" s="87"/>
      <c r="AK264" s="87"/>
      <c r="AL264" s="87"/>
      <c r="AM264" s="87"/>
      <c r="AN264" s="87"/>
      <c r="AO264" s="87"/>
      <c r="AP264" s="87"/>
      <c r="AQ264" s="87"/>
      <c r="AR264" s="87"/>
      <c r="AS264" s="87"/>
      <c r="AT264" s="87"/>
      <c r="AU264" s="87"/>
      <c r="AV264" s="87"/>
      <c r="AW264" s="87"/>
      <c r="AX264" s="87"/>
      <c r="AY264" s="87"/>
      <c r="AZ264" s="87"/>
      <c r="BA264" s="87"/>
      <c r="BB264" s="4"/>
      <c r="BC264" s="4"/>
      <c r="BD264" s="4"/>
      <c r="BE264" s="4"/>
      <c r="BF264" s="4"/>
      <c r="BG264" s="4"/>
      <c r="BH264" s="4"/>
      <c r="BI264" s="4"/>
      <c r="BJ264" s="4"/>
      <c r="BK264" s="4"/>
      <c r="BL264" s="4"/>
      <c r="BM264" s="4"/>
      <c r="BN264" s="4"/>
      <c r="BO264" s="4"/>
      <c r="BP264" s="4"/>
      <c r="BQ264" s="4"/>
      <c r="BR264" s="4"/>
      <c r="BS264" s="4"/>
      <c r="BT264" s="4"/>
      <c r="BU264" s="4"/>
      <c r="BV264" s="4"/>
      <c r="BW264" s="4"/>
      <c r="BX264" s="158"/>
      <c r="BY264" s="158"/>
      <c r="BZ264" s="158"/>
      <c r="CA264" s="158"/>
      <c r="CB264" s="158"/>
      <c r="CC264" s="158"/>
      <c r="CD264" s="158"/>
    </row>
    <row r="265" spans="14:82">
      <c r="N265" s="143"/>
      <c r="O265" s="87"/>
      <c r="P265" s="87"/>
      <c r="Q265" s="87"/>
      <c r="R265" s="87"/>
      <c r="S265" s="87"/>
      <c r="T265" s="87"/>
      <c r="U265" s="87"/>
      <c r="V265" s="87"/>
      <c r="W265" s="87"/>
      <c r="X265" s="87"/>
      <c r="Y265" s="87"/>
      <c r="Z265" s="87"/>
      <c r="AA265" s="87"/>
      <c r="AB265" s="87"/>
      <c r="AC265" s="87"/>
      <c r="AD265" s="87"/>
      <c r="AE265" s="87"/>
      <c r="AF265" s="87"/>
      <c r="AG265" s="87"/>
      <c r="AH265" s="87"/>
      <c r="AI265" s="87"/>
      <c r="AJ265" s="87"/>
      <c r="AK265" s="87"/>
      <c r="AL265" s="87"/>
      <c r="AM265" s="87"/>
      <c r="AN265" s="87"/>
      <c r="AO265" s="87"/>
      <c r="AP265" s="87"/>
      <c r="AQ265" s="87"/>
      <c r="AR265" s="87"/>
      <c r="AS265" s="87"/>
      <c r="AT265" s="87"/>
      <c r="AU265" s="87"/>
      <c r="AV265" s="87"/>
      <c r="AW265" s="87"/>
      <c r="AX265" s="87"/>
      <c r="AY265" s="87"/>
      <c r="AZ265" s="87"/>
      <c r="BA265" s="87"/>
      <c r="BB265" s="4"/>
      <c r="BC265" s="4"/>
      <c r="BD265" s="4"/>
      <c r="BE265" s="4"/>
      <c r="BF265" s="4"/>
      <c r="BG265" s="4"/>
      <c r="BH265" s="4"/>
      <c r="BI265" s="4"/>
      <c r="BJ265" s="4"/>
      <c r="BK265" s="4"/>
      <c r="BL265" s="4"/>
      <c r="BM265" s="4"/>
      <c r="BN265" s="4"/>
      <c r="BO265" s="4"/>
      <c r="BP265" s="4"/>
      <c r="BQ265" s="4"/>
      <c r="BR265" s="4"/>
      <c r="BS265" s="4"/>
      <c r="BT265" s="4"/>
      <c r="BU265" s="4"/>
      <c r="BV265" s="4"/>
      <c r="BW265" s="4"/>
      <c r="BX265" s="158"/>
      <c r="BY265" s="158"/>
      <c r="BZ265" s="158"/>
      <c r="CA265" s="158"/>
      <c r="CB265" s="158"/>
      <c r="CC265" s="158"/>
      <c r="CD265" s="158"/>
    </row>
    <row r="266" spans="14:82">
      <c r="N266" s="143"/>
      <c r="O266" s="87"/>
      <c r="P266" s="87"/>
      <c r="Q266" s="87"/>
      <c r="R266" s="87"/>
      <c r="S266" s="87"/>
      <c r="T266" s="87"/>
      <c r="U266" s="87"/>
      <c r="V266" s="87"/>
      <c r="W266" s="87"/>
      <c r="X266" s="87"/>
      <c r="Y266" s="87"/>
      <c r="Z266" s="87"/>
      <c r="AA266" s="87"/>
      <c r="AB266" s="87"/>
      <c r="AC266" s="87"/>
      <c r="AD266" s="87"/>
      <c r="AE266" s="87"/>
      <c r="AF266" s="87"/>
      <c r="AG266" s="87"/>
      <c r="AH266" s="87"/>
      <c r="AI266" s="87"/>
      <c r="AJ266" s="87"/>
      <c r="AK266" s="87"/>
      <c r="AL266" s="87"/>
      <c r="AM266" s="87"/>
      <c r="AN266" s="87"/>
      <c r="AO266" s="87"/>
      <c r="AP266" s="87"/>
      <c r="AQ266" s="87"/>
      <c r="AR266" s="87"/>
      <c r="AS266" s="87"/>
      <c r="AT266" s="87"/>
      <c r="AU266" s="87"/>
      <c r="AV266" s="87"/>
      <c r="AW266" s="87"/>
      <c r="AX266" s="87"/>
      <c r="AY266" s="87"/>
      <c r="AZ266" s="87"/>
      <c r="BA266" s="87"/>
      <c r="BB266" s="4"/>
      <c r="BC266" s="4"/>
      <c r="BD266" s="4"/>
      <c r="BE266" s="4"/>
      <c r="BF266" s="4"/>
      <c r="BG266" s="4"/>
      <c r="BH266" s="4"/>
      <c r="BI266" s="4"/>
      <c r="BJ266" s="4"/>
      <c r="BK266" s="4"/>
      <c r="BL266" s="4"/>
      <c r="BM266" s="4"/>
      <c r="BN266" s="4"/>
      <c r="BO266" s="4"/>
      <c r="BP266" s="4"/>
      <c r="BQ266" s="4"/>
      <c r="BR266" s="4"/>
      <c r="BS266" s="4"/>
      <c r="BT266" s="4"/>
      <c r="BU266" s="4"/>
      <c r="BV266" s="4"/>
      <c r="BW266" s="4"/>
      <c r="BX266" s="158"/>
      <c r="BY266" s="158"/>
      <c r="BZ266" s="158"/>
      <c r="CA266" s="158"/>
      <c r="CB266" s="158"/>
      <c r="CC266" s="158"/>
      <c r="CD266" s="158"/>
    </row>
    <row r="267" spans="14:82">
      <c r="N267" s="143"/>
      <c r="O267" s="87"/>
      <c r="P267" s="87"/>
      <c r="Q267" s="87"/>
      <c r="R267" s="87"/>
      <c r="S267" s="87"/>
      <c r="T267" s="87"/>
      <c r="U267" s="87"/>
      <c r="V267" s="87"/>
      <c r="W267" s="87"/>
      <c r="X267" s="87"/>
      <c r="Y267" s="87"/>
      <c r="Z267" s="87"/>
      <c r="AA267" s="87"/>
      <c r="AB267" s="87"/>
      <c r="AC267" s="87"/>
      <c r="AD267" s="87"/>
      <c r="AE267" s="87"/>
      <c r="AF267" s="87"/>
      <c r="AG267" s="87"/>
      <c r="AH267" s="87"/>
      <c r="AI267" s="87"/>
      <c r="AJ267" s="87"/>
      <c r="AK267" s="87"/>
      <c r="AL267" s="87"/>
      <c r="AM267" s="87"/>
      <c r="AN267" s="87"/>
      <c r="AO267" s="87"/>
      <c r="AP267" s="87"/>
      <c r="AQ267" s="87"/>
      <c r="AR267" s="87"/>
      <c r="AS267" s="87"/>
      <c r="AT267" s="87"/>
      <c r="AU267" s="87"/>
      <c r="AV267" s="87"/>
      <c r="AW267" s="87"/>
      <c r="AX267" s="87"/>
      <c r="AY267" s="87"/>
      <c r="AZ267" s="87"/>
      <c r="BA267" s="87"/>
      <c r="BB267" s="4"/>
      <c r="BC267" s="4"/>
      <c r="BD267" s="4"/>
      <c r="BE267" s="4"/>
      <c r="BF267" s="4"/>
      <c r="BG267" s="4"/>
      <c r="BH267" s="4"/>
      <c r="BI267" s="4"/>
      <c r="BJ267" s="4"/>
      <c r="BK267" s="4"/>
      <c r="BL267" s="4"/>
      <c r="BM267" s="4"/>
      <c r="BN267" s="4"/>
      <c r="BO267" s="4"/>
      <c r="BP267" s="4"/>
      <c r="BQ267" s="4"/>
      <c r="BR267" s="4"/>
      <c r="BS267" s="4"/>
      <c r="BT267" s="4"/>
      <c r="BU267" s="4"/>
      <c r="BV267" s="4"/>
      <c r="BW267" s="4"/>
      <c r="BX267" s="158"/>
      <c r="BY267" s="158"/>
      <c r="BZ267" s="158"/>
      <c r="CA267" s="158"/>
      <c r="CB267" s="158"/>
      <c r="CC267" s="158"/>
      <c r="CD267" s="158"/>
    </row>
    <row r="268" spans="14:82">
      <c r="N268" s="143"/>
      <c r="O268" s="87"/>
      <c r="P268" s="87"/>
      <c r="Q268" s="87"/>
      <c r="R268" s="87"/>
      <c r="S268" s="87"/>
      <c r="T268" s="87"/>
      <c r="U268" s="87"/>
      <c r="V268" s="87"/>
      <c r="W268" s="87"/>
      <c r="X268" s="87"/>
      <c r="Y268" s="87"/>
      <c r="Z268" s="87"/>
      <c r="AA268" s="87"/>
      <c r="AB268" s="87"/>
      <c r="AC268" s="87"/>
      <c r="AD268" s="87"/>
      <c r="AE268" s="87"/>
      <c r="AF268" s="87"/>
      <c r="AG268" s="87"/>
      <c r="AH268" s="87"/>
      <c r="AI268" s="87"/>
      <c r="AJ268" s="87"/>
      <c r="AK268" s="87"/>
      <c r="AL268" s="87"/>
      <c r="AM268" s="87"/>
      <c r="AN268" s="87"/>
      <c r="AO268" s="87"/>
      <c r="AP268" s="87"/>
      <c r="AQ268" s="87"/>
      <c r="AR268" s="87"/>
      <c r="AS268" s="87"/>
      <c r="AT268" s="87"/>
      <c r="AU268" s="87"/>
      <c r="AV268" s="87"/>
      <c r="AW268" s="87"/>
      <c r="AX268" s="87"/>
      <c r="AY268" s="87"/>
      <c r="AZ268" s="87"/>
      <c r="BA268" s="87"/>
      <c r="BB268" s="4"/>
      <c r="BC268" s="4"/>
      <c r="BD268" s="4"/>
      <c r="BE268" s="4"/>
      <c r="BF268" s="4"/>
      <c r="BG268" s="4"/>
      <c r="BH268" s="4"/>
      <c r="BI268" s="4"/>
      <c r="BJ268" s="4"/>
      <c r="BK268" s="4"/>
      <c r="BL268" s="4"/>
      <c r="BM268" s="4"/>
      <c r="BN268" s="4"/>
      <c r="BO268" s="4"/>
      <c r="BP268" s="4"/>
      <c r="BQ268" s="4"/>
      <c r="BR268" s="4"/>
      <c r="BS268" s="4"/>
      <c r="BT268" s="4"/>
      <c r="BU268" s="4"/>
      <c r="BV268" s="4"/>
      <c r="BW268" s="4"/>
      <c r="BX268" s="158"/>
      <c r="BY268" s="158"/>
      <c r="BZ268" s="158"/>
      <c r="CA268" s="158"/>
      <c r="CB268" s="158"/>
      <c r="CC268" s="158"/>
      <c r="CD268" s="158"/>
    </row>
    <row r="269" spans="14:82">
      <c r="N269" s="143"/>
      <c r="O269" s="87"/>
      <c r="P269" s="87"/>
      <c r="Q269" s="87"/>
      <c r="R269" s="87"/>
      <c r="S269" s="87"/>
      <c r="T269" s="87"/>
      <c r="U269" s="87"/>
      <c r="V269" s="87"/>
      <c r="W269" s="87"/>
      <c r="X269" s="87"/>
      <c r="Y269" s="87"/>
      <c r="Z269" s="87"/>
      <c r="AA269" s="87"/>
      <c r="AB269" s="87"/>
      <c r="AC269" s="87"/>
      <c r="AD269" s="87"/>
      <c r="AE269" s="87"/>
      <c r="AF269" s="87"/>
      <c r="AG269" s="87"/>
      <c r="AH269" s="87"/>
      <c r="AI269" s="87"/>
      <c r="AJ269" s="87"/>
      <c r="AK269" s="87"/>
      <c r="AL269" s="87"/>
      <c r="AM269" s="87"/>
      <c r="AN269" s="87"/>
      <c r="AO269" s="87"/>
      <c r="AP269" s="87"/>
      <c r="AQ269" s="87"/>
      <c r="AR269" s="87"/>
      <c r="AS269" s="87"/>
      <c r="AT269" s="87"/>
      <c r="AU269" s="87"/>
      <c r="AV269" s="87"/>
      <c r="AW269" s="87"/>
      <c r="AX269" s="87"/>
      <c r="AY269" s="87"/>
      <c r="AZ269" s="87"/>
      <c r="BA269" s="87"/>
      <c r="BB269" s="4"/>
      <c r="BC269" s="4"/>
      <c r="BD269" s="4"/>
      <c r="BE269" s="4"/>
      <c r="BF269" s="4"/>
      <c r="BG269" s="4"/>
      <c r="BH269" s="4"/>
      <c r="BI269" s="4"/>
      <c r="BJ269" s="4"/>
      <c r="BK269" s="4"/>
      <c r="BL269" s="4"/>
      <c r="BM269" s="4"/>
      <c r="BN269" s="4"/>
      <c r="BO269" s="4"/>
      <c r="BP269" s="4"/>
      <c r="BQ269" s="4"/>
      <c r="BR269" s="4"/>
      <c r="BS269" s="4"/>
      <c r="BT269" s="4"/>
      <c r="BU269" s="4"/>
      <c r="BV269" s="4"/>
      <c r="BW269" s="4"/>
      <c r="BX269" s="158"/>
      <c r="BY269" s="158"/>
      <c r="BZ269" s="158"/>
      <c r="CA269" s="158"/>
      <c r="CB269" s="158"/>
      <c r="CC269" s="158"/>
      <c r="CD269" s="158"/>
    </row>
    <row r="270" spans="14:82">
      <c r="N270" s="143"/>
      <c r="O270" s="87"/>
      <c r="P270" s="87"/>
      <c r="Q270" s="87"/>
      <c r="R270" s="87"/>
      <c r="S270" s="87"/>
      <c r="T270" s="87"/>
      <c r="U270" s="87"/>
      <c r="V270" s="87"/>
      <c r="W270" s="87"/>
      <c r="X270" s="87"/>
      <c r="Y270" s="87"/>
      <c r="Z270" s="87"/>
      <c r="AA270" s="87"/>
      <c r="AB270" s="87"/>
      <c r="AC270" s="87"/>
      <c r="AD270" s="87"/>
      <c r="AE270" s="87"/>
      <c r="AF270" s="87"/>
      <c r="AG270" s="87"/>
      <c r="AH270" s="87"/>
      <c r="AI270" s="87"/>
      <c r="AJ270" s="87"/>
      <c r="AK270" s="87"/>
      <c r="AL270" s="87"/>
      <c r="AM270" s="87"/>
      <c r="AN270" s="87"/>
      <c r="AO270" s="87"/>
      <c r="AP270" s="87"/>
      <c r="AQ270" s="87"/>
      <c r="AR270" s="87"/>
      <c r="AS270" s="87"/>
      <c r="AT270" s="87"/>
      <c r="AU270" s="87"/>
      <c r="AV270" s="87"/>
      <c r="AW270" s="87"/>
      <c r="AX270" s="87"/>
      <c r="AY270" s="87"/>
      <c r="AZ270" s="87"/>
      <c r="BA270" s="87"/>
      <c r="BB270" s="4"/>
      <c r="BC270" s="4"/>
      <c r="BD270" s="4"/>
      <c r="BE270" s="4"/>
      <c r="BF270" s="4"/>
      <c r="BG270" s="4"/>
      <c r="BH270" s="4"/>
      <c r="BI270" s="4"/>
      <c r="BJ270" s="4"/>
      <c r="BK270" s="4"/>
      <c r="BL270" s="4"/>
      <c r="BM270" s="4"/>
      <c r="BN270" s="4"/>
      <c r="BO270" s="4"/>
      <c r="BP270" s="4"/>
      <c r="BQ270" s="4"/>
      <c r="BR270" s="4"/>
      <c r="BS270" s="4"/>
      <c r="BT270" s="4"/>
      <c r="BU270" s="4"/>
      <c r="BV270" s="4"/>
      <c r="BW270" s="4"/>
      <c r="BX270" s="158"/>
      <c r="BY270" s="158"/>
      <c r="BZ270" s="158"/>
      <c r="CA270" s="158"/>
      <c r="CB270" s="158"/>
      <c r="CC270" s="158"/>
      <c r="CD270" s="158"/>
    </row>
    <row r="271" spans="14:82">
      <c r="N271" s="143"/>
      <c r="O271" s="87"/>
      <c r="P271" s="87"/>
      <c r="Q271" s="87"/>
      <c r="R271" s="87"/>
      <c r="S271" s="87"/>
      <c r="T271" s="87"/>
      <c r="U271" s="87"/>
      <c r="V271" s="87"/>
      <c r="W271" s="87"/>
      <c r="X271" s="87"/>
      <c r="Y271" s="87"/>
      <c r="Z271" s="87"/>
      <c r="AA271" s="87"/>
      <c r="AB271" s="87"/>
      <c r="AC271" s="87"/>
      <c r="AD271" s="87"/>
      <c r="AE271" s="87"/>
      <c r="AF271" s="87"/>
      <c r="AG271" s="87"/>
      <c r="AH271" s="87"/>
      <c r="AI271" s="87"/>
      <c r="AJ271" s="87"/>
      <c r="AK271" s="87"/>
      <c r="AL271" s="87"/>
      <c r="AM271" s="87"/>
      <c r="AN271" s="87"/>
      <c r="AO271" s="87"/>
      <c r="AP271" s="87"/>
      <c r="AQ271" s="87"/>
      <c r="AR271" s="87"/>
      <c r="AS271" s="87"/>
      <c r="AT271" s="87"/>
      <c r="AU271" s="87"/>
      <c r="AV271" s="87"/>
      <c r="AW271" s="87"/>
      <c r="AX271" s="87"/>
      <c r="AY271" s="87"/>
      <c r="AZ271" s="87"/>
      <c r="BA271" s="87"/>
      <c r="BB271" s="4"/>
      <c r="BC271" s="4"/>
      <c r="BD271" s="4"/>
      <c r="BE271" s="4"/>
      <c r="BF271" s="4"/>
      <c r="BG271" s="4"/>
      <c r="BH271" s="4"/>
      <c r="BI271" s="4"/>
      <c r="BJ271" s="4"/>
      <c r="BK271" s="4"/>
      <c r="BL271" s="4"/>
      <c r="BM271" s="4"/>
      <c r="BN271" s="4"/>
      <c r="BO271" s="4"/>
      <c r="BP271" s="4"/>
      <c r="BQ271" s="4"/>
      <c r="BR271" s="4"/>
      <c r="BS271" s="4"/>
      <c r="BT271" s="4"/>
      <c r="BU271" s="4"/>
      <c r="BV271" s="4"/>
      <c r="BW271" s="4"/>
      <c r="BX271" s="158"/>
      <c r="BY271" s="158"/>
      <c r="BZ271" s="158"/>
      <c r="CA271" s="158"/>
      <c r="CB271" s="158"/>
      <c r="CC271" s="158"/>
      <c r="CD271" s="158"/>
    </row>
    <row r="272" spans="14:82">
      <c r="N272" s="143"/>
      <c r="O272" s="87"/>
      <c r="P272" s="87"/>
      <c r="Q272" s="87"/>
      <c r="R272" s="87"/>
      <c r="S272" s="87"/>
      <c r="T272" s="87"/>
      <c r="U272" s="87"/>
      <c r="V272" s="87"/>
      <c r="W272" s="87"/>
      <c r="X272" s="87"/>
      <c r="Y272" s="87"/>
      <c r="Z272" s="87"/>
      <c r="AA272" s="87"/>
      <c r="AB272" s="87"/>
      <c r="AC272" s="87"/>
      <c r="AD272" s="87"/>
      <c r="AE272" s="87"/>
      <c r="AF272" s="87"/>
      <c r="AG272" s="87"/>
      <c r="AH272" s="87"/>
      <c r="AI272" s="87"/>
      <c r="AJ272" s="87"/>
      <c r="AK272" s="87"/>
      <c r="AL272" s="87"/>
      <c r="AM272" s="87"/>
      <c r="AN272" s="87"/>
      <c r="AO272" s="87"/>
      <c r="AP272" s="87"/>
      <c r="AQ272" s="87"/>
      <c r="AR272" s="87"/>
      <c r="AS272" s="87"/>
      <c r="AT272" s="87"/>
      <c r="AU272" s="87"/>
      <c r="AV272" s="87"/>
      <c r="AW272" s="87"/>
      <c r="AX272" s="87"/>
      <c r="AY272" s="87"/>
      <c r="AZ272" s="87"/>
      <c r="BA272" s="87"/>
      <c r="BB272" s="4"/>
      <c r="BC272" s="4"/>
      <c r="BD272" s="4"/>
      <c r="BE272" s="4"/>
      <c r="BF272" s="4"/>
      <c r="BG272" s="4"/>
      <c r="BH272" s="4"/>
      <c r="BI272" s="4"/>
      <c r="BJ272" s="4"/>
      <c r="BK272" s="4"/>
      <c r="BL272" s="4"/>
      <c r="BM272" s="4"/>
      <c r="BN272" s="4"/>
      <c r="BO272" s="4"/>
      <c r="BP272" s="4"/>
      <c r="BQ272" s="4"/>
      <c r="BR272" s="4"/>
      <c r="BS272" s="4"/>
      <c r="BT272" s="4"/>
      <c r="BU272" s="4"/>
      <c r="BV272" s="4"/>
      <c r="BW272" s="4"/>
      <c r="BX272" s="158"/>
      <c r="BY272" s="158"/>
      <c r="BZ272" s="158"/>
      <c r="CA272" s="158"/>
      <c r="CB272" s="158"/>
      <c r="CC272" s="158"/>
      <c r="CD272" s="158"/>
    </row>
    <row r="273" spans="14:82">
      <c r="N273" s="143"/>
      <c r="O273" s="87"/>
      <c r="P273" s="87"/>
      <c r="Q273" s="87"/>
      <c r="R273" s="87"/>
      <c r="S273" s="87"/>
      <c r="T273" s="87"/>
      <c r="U273" s="87"/>
      <c r="V273" s="87"/>
      <c r="W273" s="87"/>
      <c r="X273" s="87"/>
      <c r="Y273" s="87"/>
      <c r="Z273" s="87"/>
      <c r="AA273" s="87"/>
      <c r="AB273" s="87"/>
      <c r="AC273" s="87"/>
      <c r="AD273" s="87"/>
      <c r="AE273" s="87"/>
      <c r="AF273" s="87"/>
      <c r="AG273" s="87"/>
      <c r="AH273" s="87"/>
      <c r="AI273" s="87"/>
      <c r="AJ273" s="87"/>
      <c r="AK273" s="87"/>
      <c r="AL273" s="87"/>
      <c r="AM273" s="87"/>
      <c r="AN273" s="87"/>
      <c r="AO273" s="87"/>
      <c r="AP273" s="87"/>
      <c r="AQ273" s="87"/>
      <c r="AR273" s="87"/>
      <c r="AS273" s="87"/>
      <c r="AT273" s="87"/>
      <c r="AU273" s="87"/>
      <c r="AV273" s="87"/>
      <c r="AW273" s="87"/>
      <c r="AX273" s="87"/>
      <c r="AY273" s="87"/>
      <c r="AZ273" s="87"/>
      <c r="BA273" s="87"/>
      <c r="BB273" s="4"/>
      <c r="BC273" s="4"/>
      <c r="BD273" s="4"/>
      <c r="BE273" s="4"/>
      <c r="BF273" s="4"/>
      <c r="BG273" s="4"/>
      <c r="BH273" s="4"/>
      <c r="BI273" s="4"/>
      <c r="BJ273" s="4"/>
      <c r="BK273" s="4"/>
      <c r="BL273" s="4"/>
      <c r="BM273" s="4"/>
      <c r="BN273" s="4"/>
      <c r="BO273" s="4"/>
      <c r="BP273" s="4"/>
      <c r="BQ273" s="4"/>
      <c r="BR273" s="4"/>
      <c r="BS273" s="4"/>
      <c r="BT273" s="4"/>
      <c r="BU273" s="4"/>
      <c r="BV273" s="4"/>
      <c r="BW273" s="4"/>
      <c r="BX273" s="158"/>
      <c r="BY273" s="158"/>
      <c r="BZ273" s="158"/>
      <c r="CA273" s="158"/>
      <c r="CB273" s="158"/>
      <c r="CC273" s="158"/>
      <c r="CD273" s="158"/>
    </row>
    <row r="274" spans="14:82">
      <c r="N274" s="143"/>
      <c r="O274" s="87"/>
      <c r="P274" s="87"/>
      <c r="Q274" s="87"/>
      <c r="R274" s="87"/>
      <c r="S274" s="87"/>
      <c r="T274" s="87"/>
      <c r="U274" s="87"/>
      <c r="V274" s="87"/>
      <c r="W274" s="87"/>
      <c r="X274" s="87"/>
      <c r="Y274" s="87"/>
      <c r="Z274" s="87"/>
      <c r="AA274" s="87"/>
      <c r="AB274" s="87"/>
      <c r="AC274" s="87"/>
      <c r="AD274" s="87"/>
      <c r="AE274" s="87"/>
      <c r="AF274" s="87"/>
      <c r="AG274" s="87"/>
      <c r="AH274" s="87"/>
      <c r="AI274" s="87"/>
      <c r="AJ274" s="87"/>
      <c r="AK274" s="87"/>
      <c r="AL274" s="87"/>
      <c r="AM274" s="87"/>
      <c r="AN274" s="87"/>
      <c r="AO274" s="87"/>
      <c r="AP274" s="87"/>
      <c r="AQ274" s="87"/>
      <c r="AR274" s="87"/>
      <c r="AS274" s="87"/>
      <c r="AT274" s="87"/>
      <c r="AU274" s="87"/>
      <c r="AV274" s="87"/>
      <c r="AW274" s="87"/>
      <c r="AX274" s="87"/>
      <c r="AY274" s="87"/>
      <c r="AZ274" s="87"/>
      <c r="BA274" s="87"/>
      <c r="BB274" s="4"/>
      <c r="BC274" s="4"/>
      <c r="BD274" s="4"/>
      <c r="BE274" s="4"/>
      <c r="BF274" s="4"/>
      <c r="BG274" s="4"/>
      <c r="BH274" s="4"/>
      <c r="BI274" s="4"/>
      <c r="BJ274" s="4"/>
      <c r="BK274" s="4"/>
      <c r="BL274" s="4"/>
      <c r="BM274" s="4"/>
      <c r="BN274" s="4"/>
      <c r="BO274" s="4"/>
      <c r="BP274" s="4"/>
      <c r="BQ274" s="4"/>
      <c r="BR274" s="4"/>
      <c r="BS274" s="4"/>
      <c r="BT274" s="4"/>
      <c r="BU274" s="4"/>
      <c r="BV274" s="4"/>
      <c r="BW274" s="4"/>
      <c r="BX274" s="158"/>
      <c r="BY274" s="158"/>
      <c r="BZ274" s="158"/>
      <c r="CA274" s="158"/>
      <c r="CB274" s="158"/>
      <c r="CC274" s="158"/>
      <c r="CD274" s="158"/>
    </row>
    <row r="275" spans="14:82">
      <c r="N275" s="143"/>
      <c r="O275" s="87"/>
      <c r="P275" s="87"/>
      <c r="Q275" s="87"/>
      <c r="R275" s="87"/>
      <c r="S275" s="87"/>
      <c r="T275" s="87"/>
      <c r="U275" s="87"/>
      <c r="V275" s="87"/>
      <c r="W275" s="87"/>
      <c r="X275" s="87"/>
      <c r="Y275" s="87"/>
      <c r="Z275" s="87"/>
      <c r="AA275" s="87"/>
      <c r="AB275" s="87"/>
      <c r="AC275" s="87"/>
      <c r="AD275" s="87"/>
      <c r="AE275" s="87"/>
      <c r="AF275" s="87"/>
      <c r="AG275" s="87"/>
      <c r="AH275" s="87"/>
      <c r="AI275" s="87"/>
      <c r="AJ275" s="87"/>
      <c r="AK275" s="87"/>
      <c r="AL275" s="87"/>
      <c r="AM275" s="87"/>
      <c r="AN275" s="87"/>
      <c r="AO275" s="87"/>
      <c r="AP275" s="87"/>
      <c r="AQ275" s="87"/>
      <c r="AR275" s="87"/>
      <c r="AS275" s="87"/>
      <c r="AT275" s="87"/>
      <c r="AU275" s="87"/>
      <c r="AV275" s="87"/>
      <c r="AW275" s="87"/>
      <c r="AX275" s="87"/>
      <c r="AY275" s="87"/>
      <c r="AZ275" s="87"/>
      <c r="BA275" s="87"/>
      <c r="BB275" s="4"/>
      <c r="BC275" s="4"/>
      <c r="BD275" s="4"/>
      <c r="BE275" s="4"/>
      <c r="BF275" s="4"/>
      <c r="BG275" s="4"/>
      <c r="BH275" s="4"/>
      <c r="BI275" s="4"/>
      <c r="BJ275" s="4"/>
      <c r="BK275" s="4"/>
      <c r="BL275" s="4"/>
      <c r="BM275" s="4"/>
      <c r="BN275" s="4"/>
      <c r="BO275" s="4"/>
      <c r="BP275" s="4"/>
      <c r="BQ275" s="4"/>
      <c r="BR275" s="4"/>
      <c r="BS275" s="4"/>
      <c r="BT275" s="4"/>
      <c r="BU275" s="4"/>
      <c r="BV275" s="4"/>
      <c r="BW275" s="4"/>
      <c r="BX275" s="158"/>
      <c r="BY275" s="158"/>
      <c r="BZ275" s="158"/>
      <c r="CA275" s="158"/>
      <c r="CB275" s="158"/>
      <c r="CC275" s="158"/>
      <c r="CD275" s="158"/>
    </row>
    <row r="276" spans="14:82">
      <c r="N276" s="143"/>
      <c r="O276" s="87"/>
      <c r="P276" s="87"/>
      <c r="Q276" s="87"/>
      <c r="R276" s="87"/>
      <c r="S276" s="87"/>
      <c r="T276" s="87"/>
      <c r="U276" s="87"/>
      <c r="V276" s="87"/>
      <c r="W276" s="87"/>
      <c r="X276" s="87"/>
      <c r="Y276" s="87"/>
      <c r="Z276" s="87"/>
      <c r="AA276" s="87"/>
      <c r="AB276" s="87"/>
      <c r="AC276" s="87"/>
      <c r="AD276" s="87"/>
      <c r="AE276" s="87"/>
      <c r="AF276" s="87"/>
      <c r="AG276" s="87"/>
      <c r="AH276" s="87"/>
      <c r="AI276" s="87"/>
      <c r="AJ276" s="87"/>
      <c r="AK276" s="87"/>
      <c r="AL276" s="87"/>
      <c r="AM276" s="87"/>
      <c r="AN276" s="87"/>
      <c r="AO276" s="87"/>
      <c r="AP276" s="87"/>
      <c r="AQ276" s="87"/>
      <c r="AR276" s="87"/>
      <c r="AS276" s="87"/>
      <c r="AT276" s="87"/>
      <c r="AU276" s="87"/>
      <c r="AV276" s="87"/>
      <c r="AW276" s="87"/>
      <c r="AX276" s="87"/>
      <c r="AY276" s="87"/>
      <c r="AZ276" s="87"/>
      <c r="BA276" s="87"/>
      <c r="BB276" s="4"/>
      <c r="BC276" s="4"/>
      <c r="BD276" s="4"/>
      <c r="BE276" s="4"/>
      <c r="BF276" s="4"/>
      <c r="BG276" s="4"/>
      <c r="BH276" s="4"/>
      <c r="BI276" s="4"/>
      <c r="BJ276" s="4"/>
      <c r="BK276" s="4"/>
      <c r="BL276" s="4"/>
      <c r="BM276" s="4"/>
      <c r="BN276" s="4"/>
      <c r="BO276" s="4"/>
      <c r="BP276" s="4"/>
      <c r="BQ276" s="4"/>
      <c r="BR276" s="4"/>
      <c r="BS276" s="4"/>
      <c r="BT276" s="4"/>
      <c r="BU276" s="4"/>
      <c r="BV276" s="4"/>
      <c r="BW276" s="4"/>
      <c r="BX276" s="158"/>
      <c r="BY276" s="158"/>
      <c r="BZ276" s="158"/>
      <c r="CA276" s="158"/>
      <c r="CB276" s="158"/>
      <c r="CC276" s="158"/>
      <c r="CD276" s="158"/>
    </row>
    <row r="277" spans="14:82">
      <c r="N277" s="143"/>
      <c r="O277" s="87"/>
      <c r="P277" s="87"/>
      <c r="Q277" s="87"/>
      <c r="R277" s="87"/>
      <c r="S277" s="87"/>
      <c r="T277" s="87"/>
      <c r="U277" s="87"/>
      <c r="V277" s="87"/>
      <c r="W277" s="87"/>
      <c r="X277" s="87"/>
      <c r="Y277" s="87"/>
      <c r="Z277" s="87"/>
      <c r="AA277" s="87"/>
      <c r="AB277" s="87"/>
      <c r="AC277" s="87"/>
      <c r="AD277" s="87"/>
      <c r="AE277" s="87"/>
      <c r="AF277" s="87"/>
      <c r="AG277" s="87"/>
      <c r="AH277" s="87"/>
      <c r="AI277" s="87"/>
      <c r="AJ277" s="87"/>
      <c r="AK277" s="87"/>
      <c r="AL277" s="87"/>
      <c r="AM277" s="87"/>
      <c r="AN277" s="87"/>
      <c r="AO277" s="87"/>
      <c r="AP277" s="87"/>
      <c r="AQ277" s="87"/>
      <c r="AR277" s="87"/>
      <c r="AS277" s="87"/>
      <c r="AT277" s="87"/>
      <c r="AU277" s="87"/>
      <c r="AV277" s="87"/>
      <c r="AW277" s="87"/>
      <c r="AX277" s="87"/>
      <c r="AY277" s="87"/>
      <c r="AZ277" s="87"/>
      <c r="BA277" s="87"/>
      <c r="BB277" s="4"/>
      <c r="BC277" s="4"/>
      <c r="BD277" s="4"/>
      <c r="BE277" s="4"/>
      <c r="BF277" s="4"/>
      <c r="BG277" s="4"/>
      <c r="BH277" s="4"/>
      <c r="BI277" s="4"/>
      <c r="BJ277" s="4"/>
      <c r="BK277" s="4"/>
      <c r="BL277" s="4"/>
      <c r="BM277" s="4"/>
      <c r="BN277" s="4"/>
      <c r="BO277" s="4"/>
      <c r="BP277" s="4"/>
      <c r="BQ277" s="4"/>
      <c r="BR277" s="4"/>
      <c r="BS277" s="4"/>
      <c r="BT277" s="4"/>
      <c r="BU277" s="4"/>
      <c r="BV277" s="4"/>
      <c r="BW277" s="4"/>
      <c r="BX277" s="158"/>
      <c r="BY277" s="158"/>
      <c r="BZ277" s="158"/>
      <c r="CA277" s="158"/>
      <c r="CB277" s="158"/>
      <c r="CC277" s="158"/>
      <c r="CD277" s="158"/>
    </row>
    <row r="278" spans="14:82">
      <c r="N278" s="143"/>
      <c r="O278" s="87"/>
      <c r="P278" s="87"/>
      <c r="Q278" s="87"/>
      <c r="R278" s="87"/>
      <c r="S278" s="87"/>
      <c r="T278" s="87"/>
      <c r="U278" s="87"/>
      <c r="V278" s="87"/>
      <c r="W278" s="87"/>
      <c r="X278" s="87"/>
      <c r="Y278" s="87"/>
      <c r="Z278" s="87"/>
      <c r="AA278" s="87"/>
      <c r="AB278" s="87"/>
      <c r="AC278" s="87"/>
      <c r="AD278" s="87"/>
      <c r="AE278" s="87"/>
      <c r="AF278" s="87"/>
      <c r="AG278" s="87"/>
      <c r="AH278" s="87"/>
      <c r="AI278" s="87"/>
      <c r="AJ278" s="87"/>
      <c r="AK278" s="87"/>
      <c r="AL278" s="87"/>
      <c r="AM278" s="87"/>
      <c r="AN278" s="87"/>
      <c r="AO278" s="87"/>
      <c r="AP278" s="87"/>
      <c r="AQ278" s="87"/>
      <c r="AR278" s="87"/>
      <c r="AS278" s="87"/>
      <c r="AT278" s="87"/>
      <c r="AU278" s="87"/>
      <c r="AV278" s="87"/>
      <c r="AW278" s="87"/>
      <c r="AX278" s="87"/>
      <c r="AY278" s="87"/>
      <c r="AZ278" s="87"/>
      <c r="BA278" s="87"/>
      <c r="BB278" s="4"/>
      <c r="BC278" s="4"/>
      <c r="BD278" s="4"/>
      <c r="BE278" s="4"/>
      <c r="BF278" s="4"/>
      <c r="BG278" s="4"/>
      <c r="BH278" s="4"/>
      <c r="BI278" s="4"/>
      <c r="BJ278" s="4"/>
      <c r="BK278" s="4"/>
      <c r="BL278" s="4"/>
      <c r="BM278" s="4"/>
      <c r="BN278" s="4"/>
      <c r="BO278" s="4"/>
      <c r="BP278" s="4"/>
      <c r="BQ278" s="4"/>
      <c r="BR278" s="4"/>
      <c r="BS278" s="4"/>
      <c r="BT278" s="4"/>
      <c r="BU278" s="4"/>
      <c r="BV278" s="4"/>
      <c r="BW278" s="4"/>
      <c r="BX278" s="158"/>
      <c r="BY278" s="158"/>
      <c r="BZ278" s="158"/>
      <c r="CA278" s="158"/>
      <c r="CB278" s="158"/>
      <c r="CC278" s="158"/>
      <c r="CD278" s="158"/>
    </row>
    <row r="279" spans="14:82">
      <c r="N279" s="143"/>
      <c r="O279" s="87"/>
      <c r="P279" s="87"/>
      <c r="Q279" s="87"/>
      <c r="R279" s="87"/>
      <c r="S279" s="87"/>
      <c r="T279" s="87"/>
      <c r="U279" s="87"/>
      <c r="V279" s="87"/>
      <c r="W279" s="87"/>
      <c r="X279" s="87"/>
      <c r="Y279" s="87"/>
      <c r="Z279" s="87"/>
      <c r="AA279" s="87"/>
      <c r="AB279" s="87"/>
      <c r="AC279" s="87"/>
      <c r="AD279" s="87"/>
      <c r="AE279" s="87"/>
      <c r="AF279" s="87"/>
      <c r="AG279" s="87"/>
      <c r="AH279" s="87"/>
      <c r="AI279" s="87"/>
      <c r="AJ279" s="87"/>
      <c r="AK279" s="87"/>
      <c r="AL279" s="87"/>
      <c r="AM279" s="87"/>
      <c r="AN279" s="87"/>
      <c r="AO279" s="87"/>
      <c r="AP279" s="87"/>
      <c r="AQ279" s="87"/>
      <c r="AR279" s="87"/>
      <c r="AS279" s="87"/>
      <c r="AT279" s="87"/>
      <c r="AU279" s="87"/>
      <c r="AV279" s="87"/>
      <c r="AW279" s="87"/>
      <c r="AX279" s="87"/>
      <c r="AY279" s="87"/>
      <c r="AZ279" s="87"/>
      <c r="BA279" s="87"/>
      <c r="BB279" s="4"/>
      <c r="BC279" s="4"/>
      <c r="BD279" s="4"/>
      <c r="BE279" s="4"/>
      <c r="BF279" s="4"/>
      <c r="BG279" s="4"/>
      <c r="BH279" s="4"/>
      <c r="BI279" s="4"/>
      <c r="BJ279" s="4"/>
      <c r="BK279" s="4"/>
      <c r="BL279" s="4"/>
      <c r="BM279" s="4"/>
      <c r="BN279" s="4"/>
      <c r="BO279" s="4"/>
      <c r="BP279" s="4"/>
      <c r="BQ279" s="4"/>
      <c r="BR279" s="4"/>
      <c r="BS279" s="4"/>
      <c r="BT279" s="4"/>
      <c r="BU279" s="4"/>
      <c r="BV279" s="4"/>
      <c r="BW279" s="4"/>
      <c r="BX279" s="158"/>
      <c r="BY279" s="158"/>
      <c r="BZ279" s="158"/>
      <c r="CA279" s="158"/>
      <c r="CB279" s="158"/>
      <c r="CC279" s="158"/>
      <c r="CD279" s="158"/>
    </row>
    <row r="280" spans="14:82">
      <c r="N280" s="143"/>
      <c r="O280" s="87"/>
      <c r="P280" s="87"/>
      <c r="Q280" s="87"/>
      <c r="R280" s="87"/>
      <c r="S280" s="87"/>
      <c r="T280" s="87"/>
      <c r="U280" s="87"/>
      <c r="V280" s="87"/>
      <c r="W280" s="87"/>
      <c r="X280" s="87"/>
      <c r="Y280" s="87"/>
      <c r="Z280" s="87"/>
      <c r="AA280" s="87"/>
      <c r="AB280" s="87"/>
      <c r="AC280" s="87"/>
      <c r="AD280" s="87"/>
      <c r="AE280" s="87"/>
      <c r="AF280" s="87"/>
      <c r="AG280" s="87"/>
      <c r="AH280" s="87"/>
      <c r="AI280" s="87"/>
      <c r="AJ280" s="87"/>
      <c r="AK280" s="87"/>
      <c r="AL280" s="87"/>
      <c r="AM280" s="87"/>
      <c r="AN280" s="87"/>
      <c r="AO280" s="87"/>
      <c r="AP280" s="87"/>
      <c r="AQ280" s="87"/>
      <c r="AR280" s="87"/>
      <c r="AS280" s="87"/>
      <c r="AT280" s="87"/>
      <c r="AU280" s="87"/>
      <c r="AV280" s="87"/>
      <c r="AW280" s="87"/>
      <c r="AX280" s="87"/>
      <c r="AY280" s="87"/>
      <c r="AZ280" s="87"/>
      <c r="BA280" s="87"/>
      <c r="BB280" s="4"/>
      <c r="BC280" s="4"/>
      <c r="BD280" s="4"/>
      <c r="BE280" s="4"/>
      <c r="BF280" s="4"/>
      <c r="BG280" s="4"/>
      <c r="BH280" s="4"/>
      <c r="BI280" s="4"/>
      <c r="BJ280" s="4"/>
      <c r="BK280" s="4"/>
      <c r="BL280" s="4"/>
      <c r="BM280" s="4"/>
      <c r="BN280" s="4"/>
      <c r="BO280" s="4"/>
      <c r="BP280" s="4"/>
      <c r="BQ280" s="4"/>
      <c r="BR280" s="4"/>
      <c r="BS280" s="4"/>
      <c r="BT280" s="4"/>
      <c r="BU280" s="4"/>
      <c r="BV280" s="4"/>
      <c r="BW280" s="4"/>
      <c r="BX280" s="158"/>
      <c r="BY280" s="158"/>
      <c r="BZ280" s="158"/>
      <c r="CA280" s="158"/>
      <c r="CB280" s="158"/>
      <c r="CC280" s="158"/>
      <c r="CD280" s="158"/>
    </row>
    <row r="281" spans="14:82">
      <c r="N281" s="143"/>
      <c r="O281" s="87"/>
      <c r="P281" s="87"/>
      <c r="Q281" s="87"/>
      <c r="R281" s="87"/>
      <c r="S281" s="87"/>
      <c r="T281" s="87"/>
      <c r="U281" s="87"/>
      <c r="V281" s="87"/>
      <c r="W281" s="87"/>
      <c r="X281" s="87"/>
      <c r="Y281" s="87"/>
      <c r="Z281" s="87"/>
      <c r="AA281" s="87"/>
      <c r="AB281" s="87"/>
      <c r="AC281" s="87"/>
      <c r="AD281" s="87"/>
      <c r="AE281" s="87"/>
      <c r="AF281" s="87"/>
      <c r="AG281" s="87"/>
      <c r="AH281" s="87"/>
      <c r="AI281" s="87"/>
      <c r="AJ281" s="87"/>
      <c r="AK281" s="87"/>
      <c r="AL281" s="87"/>
      <c r="AM281" s="87"/>
      <c r="AN281" s="87"/>
      <c r="AO281" s="87"/>
      <c r="AP281" s="87"/>
      <c r="AQ281" s="87"/>
      <c r="AR281" s="87"/>
      <c r="AS281" s="87"/>
      <c r="AT281" s="87"/>
      <c r="AU281" s="87"/>
      <c r="AV281" s="87"/>
      <c r="AW281" s="87"/>
      <c r="AX281" s="87"/>
      <c r="AY281" s="87"/>
      <c r="AZ281" s="87"/>
      <c r="BA281" s="87"/>
      <c r="BB281" s="4"/>
      <c r="BC281" s="4"/>
      <c r="BD281" s="4"/>
      <c r="BE281" s="4"/>
      <c r="BF281" s="4"/>
      <c r="BG281" s="4"/>
      <c r="BH281" s="4"/>
      <c r="BI281" s="4"/>
      <c r="BJ281" s="4"/>
      <c r="BK281" s="4"/>
      <c r="BL281" s="4"/>
      <c r="BM281" s="4"/>
      <c r="BN281" s="4"/>
      <c r="BO281" s="4"/>
      <c r="BP281" s="4"/>
      <c r="BQ281" s="4"/>
      <c r="BR281" s="4"/>
      <c r="BS281" s="4"/>
      <c r="BT281" s="4"/>
      <c r="BU281" s="4"/>
      <c r="BV281" s="4"/>
      <c r="BW281" s="4"/>
      <c r="BX281" s="158"/>
      <c r="BY281" s="158"/>
      <c r="BZ281" s="158"/>
      <c r="CA281" s="158"/>
      <c r="CB281" s="158"/>
      <c r="CC281" s="158"/>
      <c r="CD281" s="158"/>
    </row>
    <row r="282" spans="14:82">
      <c r="N282" s="143"/>
      <c r="O282" s="87"/>
      <c r="P282" s="87"/>
      <c r="Q282" s="87"/>
      <c r="R282" s="87"/>
      <c r="S282" s="87"/>
      <c r="T282" s="87"/>
      <c r="U282" s="87"/>
      <c r="V282" s="87"/>
      <c r="W282" s="87"/>
      <c r="X282" s="87"/>
      <c r="Y282" s="87"/>
      <c r="Z282" s="87"/>
      <c r="AA282" s="87"/>
      <c r="AB282" s="87"/>
      <c r="AC282" s="87"/>
      <c r="AD282" s="87"/>
      <c r="AE282" s="87"/>
      <c r="AF282" s="87"/>
      <c r="AG282" s="87"/>
      <c r="AH282" s="87"/>
      <c r="AI282" s="87"/>
      <c r="AJ282" s="87"/>
      <c r="AK282" s="87"/>
      <c r="AL282" s="87"/>
      <c r="AM282" s="87"/>
      <c r="AN282" s="87"/>
      <c r="AO282" s="87"/>
      <c r="AP282" s="87"/>
      <c r="AQ282" s="87"/>
      <c r="AR282" s="87"/>
      <c r="AS282" s="87"/>
      <c r="AT282" s="87"/>
      <c r="AU282" s="87"/>
      <c r="AV282" s="87"/>
      <c r="AW282" s="87"/>
      <c r="AX282" s="87"/>
      <c r="AY282" s="87"/>
      <c r="AZ282" s="87"/>
      <c r="BA282" s="87"/>
      <c r="BB282" s="4"/>
      <c r="BC282" s="4"/>
      <c r="BD282" s="4"/>
      <c r="BE282" s="4"/>
      <c r="BF282" s="4"/>
      <c r="BG282" s="4"/>
      <c r="BH282" s="4"/>
      <c r="BI282" s="4"/>
      <c r="BJ282" s="4"/>
      <c r="BK282" s="4"/>
      <c r="BL282" s="4"/>
      <c r="BM282" s="4"/>
      <c r="BN282" s="4"/>
      <c r="BO282" s="4"/>
      <c r="BP282" s="4"/>
      <c r="BQ282" s="4"/>
      <c r="BR282" s="4"/>
      <c r="BS282" s="4"/>
      <c r="BT282" s="4"/>
      <c r="BU282" s="4"/>
      <c r="BV282" s="4"/>
      <c r="BW282" s="4"/>
      <c r="BX282" s="158"/>
      <c r="BY282" s="158"/>
      <c r="BZ282" s="158"/>
      <c r="CA282" s="158"/>
      <c r="CB282" s="158"/>
      <c r="CC282" s="158"/>
      <c r="CD282" s="158"/>
    </row>
    <row r="283" spans="14:82">
      <c r="N283" s="143"/>
      <c r="O283" s="87"/>
      <c r="P283" s="87"/>
      <c r="Q283" s="87"/>
      <c r="R283" s="87"/>
      <c r="S283" s="87"/>
      <c r="T283" s="87"/>
      <c r="U283" s="87"/>
      <c r="V283" s="87"/>
      <c r="W283" s="87"/>
      <c r="X283" s="87"/>
      <c r="Y283" s="87"/>
      <c r="Z283" s="87"/>
      <c r="AA283" s="87"/>
      <c r="AB283" s="87"/>
      <c r="AC283" s="87"/>
      <c r="AD283" s="87"/>
      <c r="AE283" s="87"/>
      <c r="AF283" s="87"/>
      <c r="AG283" s="87"/>
      <c r="AH283" s="87"/>
      <c r="AI283" s="87"/>
      <c r="AJ283" s="87"/>
      <c r="AK283" s="87"/>
      <c r="AL283" s="87"/>
      <c r="AM283" s="87"/>
      <c r="AN283" s="87"/>
      <c r="AO283" s="87"/>
      <c r="AP283" s="87"/>
      <c r="AQ283" s="87"/>
      <c r="AR283" s="87"/>
      <c r="AS283" s="87"/>
      <c r="AT283" s="87"/>
      <c r="AU283" s="87"/>
      <c r="AV283" s="87"/>
      <c r="AW283" s="87"/>
      <c r="AX283" s="87"/>
      <c r="AY283" s="87"/>
      <c r="AZ283" s="87"/>
      <c r="BA283" s="87"/>
      <c r="BB283" s="4"/>
      <c r="BC283" s="4"/>
      <c r="BD283" s="4"/>
      <c r="BE283" s="4"/>
      <c r="BF283" s="4"/>
      <c r="BG283" s="4"/>
      <c r="BH283" s="4"/>
      <c r="BI283" s="4"/>
      <c r="BJ283" s="4"/>
      <c r="BK283" s="4"/>
      <c r="BL283" s="4"/>
      <c r="BM283" s="4"/>
      <c r="BN283" s="4"/>
      <c r="BO283" s="4"/>
      <c r="BP283" s="4"/>
      <c r="BQ283" s="4"/>
      <c r="BR283" s="4"/>
      <c r="BS283" s="4"/>
      <c r="BT283" s="4"/>
      <c r="BU283" s="4"/>
      <c r="BV283" s="4"/>
      <c r="BW283" s="4"/>
      <c r="BX283" s="158"/>
      <c r="BY283" s="158"/>
      <c r="BZ283" s="158"/>
      <c r="CA283" s="158"/>
      <c r="CB283" s="158"/>
      <c r="CC283" s="158"/>
      <c r="CD283" s="158"/>
    </row>
    <row r="284" spans="14:82">
      <c r="N284" s="143"/>
      <c r="O284" s="87"/>
      <c r="P284" s="87"/>
      <c r="Q284" s="87"/>
      <c r="R284" s="87"/>
      <c r="S284" s="87"/>
      <c r="T284" s="87"/>
      <c r="U284" s="87"/>
      <c r="V284" s="87"/>
      <c r="W284" s="87"/>
      <c r="X284" s="87"/>
      <c r="Y284" s="87"/>
      <c r="Z284" s="87"/>
      <c r="AA284" s="87"/>
      <c r="AB284" s="87"/>
      <c r="AC284" s="87"/>
      <c r="AD284" s="87"/>
      <c r="AE284" s="87"/>
      <c r="AF284" s="87"/>
      <c r="AG284" s="87"/>
      <c r="AH284" s="87"/>
      <c r="AI284" s="87"/>
      <c r="AJ284" s="87"/>
      <c r="AK284" s="87"/>
      <c r="AL284" s="87"/>
      <c r="AM284" s="87"/>
      <c r="AN284" s="87"/>
      <c r="AO284" s="87"/>
      <c r="AP284" s="87"/>
      <c r="AQ284" s="87"/>
      <c r="AR284" s="87"/>
      <c r="AS284" s="87"/>
      <c r="AT284" s="87"/>
      <c r="AU284" s="87"/>
      <c r="AV284" s="87"/>
      <c r="AW284" s="87"/>
      <c r="AX284" s="87"/>
      <c r="AY284" s="87"/>
      <c r="AZ284" s="87"/>
      <c r="BA284" s="87"/>
      <c r="BB284" s="4"/>
      <c r="BC284" s="4"/>
      <c r="BD284" s="4"/>
      <c r="BE284" s="4"/>
      <c r="BF284" s="4"/>
      <c r="BG284" s="4"/>
      <c r="BH284" s="4"/>
      <c r="BI284" s="4"/>
      <c r="BJ284" s="4"/>
      <c r="BK284" s="4"/>
      <c r="BL284" s="4"/>
      <c r="BM284" s="4"/>
      <c r="BN284" s="4"/>
      <c r="BO284" s="4"/>
      <c r="BP284" s="4"/>
      <c r="BQ284" s="4"/>
      <c r="BR284" s="4"/>
      <c r="BS284" s="4"/>
      <c r="BT284" s="4"/>
      <c r="BU284" s="4"/>
      <c r="BV284" s="4"/>
      <c r="BW284" s="4"/>
      <c r="BX284" s="158"/>
      <c r="BY284" s="158"/>
      <c r="BZ284" s="158"/>
      <c r="CA284" s="158"/>
      <c r="CB284" s="158"/>
      <c r="CC284" s="158"/>
      <c r="CD284" s="158"/>
    </row>
    <row r="285" spans="14:82">
      <c r="N285" s="143"/>
      <c r="O285" s="87"/>
      <c r="P285" s="87"/>
      <c r="Q285" s="87"/>
      <c r="R285" s="87"/>
      <c r="S285" s="87"/>
      <c r="T285" s="87"/>
      <c r="U285" s="87"/>
      <c r="V285" s="87"/>
      <c r="W285" s="87"/>
      <c r="X285" s="87"/>
      <c r="Y285" s="87"/>
      <c r="Z285" s="87"/>
      <c r="AA285" s="87"/>
      <c r="AB285" s="87"/>
      <c r="AC285" s="87"/>
      <c r="AD285" s="87"/>
      <c r="AE285" s="87"/>
      <c r="AF285" s="87"/>
      <c r="AG285" s="87"/>
      <c r="AH285" s="87"/>
      <c r="AI285" s="87"/>
      <c r="AJ285" s="87"/>
      <c r="AK285" s="87"/>
      <c r="AL285" s="87"/>
      <c r="AM285" s="87"/>
      <c r="AN285" s="87"/>
      <c r="AO285" s="87"/>
      <c r="AP285" s="87"/>
      <c r="AQ285" s="87"/>
      <c r="AR285" s="87"/>
      <c r="AS285" s="87"/>
      <c r="AT285" s="87"/>
      <c r="AU285" s="87"/>
      <c r="AV285" s="87"/>
      <c r="AW285" s="87"/>
      <c r="AX285" s="87"/>
      <c r="AY285" s="87"/>
      <c r="AZ285" s="87"/>
      <c r="BA285" s="87"/>
      <c r="BB285" s="4"/>
      <c r="BC285" s="4"/>
      <c r="BD285" s="4"/>
      <c r="BE285" s="4"/>
      <c r="BF285" s="4"/>
      <c r="BG285" s="4"/>
      <c r="BH285" s="4"/>
      <c r="BI285" s="4"/>
      <c r="BJ285" s="4"/>
      <c r="BK285" s="4"/>
      <c r="BL285" s="4"/>
      <c r="BM285" s="4"/>
      <c r="BN285" s="4"/>
      <c r="BO285" s="4"/>
      <c r="BP285" s="4"/>
      <c r="BQ285" s="4"/>
      <c r="BR285" s="4"/>
      <c r="BS285" s="4"/>
      <c r="BT285" s="4"/>
      <c r="BU285" s="4"/>
      <c r="BV285" s="4"/>
      <c r="BW285" s="4"/>
      <c r="BX285" s="158"/>
      <c r="BY285" s="158"/>
      <c r="BZ285" s="158"/>
      <c r="CA285" s="158"/>
      <c r="CB285" s="158"/>
      <c r="CC285" s="158"/>
      <c r="CD285" s="158"/>
    </row>
    <row r="286" spans="14:82">
      <c r="N286" s="143"/>
      <c r="O286" s="87"/>
      <c r="P286" s="87"/>
      <c r="Q286" s="87"/>
      <c r="R286" s="87"/>
      <c r="S286" s="87"/>
      <c r="T286" s="87"/>
      <c r="U286" s="87"/>
      <c r="V286" s="87"/>
      <c r="W286" s="87"/>
      <c r="X286" s="87"/>
      <c r="Y286" s="87"/>
      <c r="Z286" s="87"/>
      <c r="AA286" s="87"/>
      <c r="AB286" s="87"/>
      <c r="AC286" s="87"/>
      <c r="AD286" s="87"/>
      <c r="AE286" s="87"/>
      <c r="AF286" s="87"/>
      <c r="AG286" s="87"/>
      <c r="AH286" s="87"/>
      <c r="AI286" s="87"/>
      <c r="AJ286" s="87"/>
      <c r="AK286" s="87"/>
      <c r="AL286" s="87"/>
      <c r="AM286" s="87"/>
      <c r="AN286" s="87"/>
      <c r="AO286" s="87"/>
      <c r="AP286" s="87"/>
      <c r="AQ286" s="87"/>
      <c r="AR286" s="87"/>
      <c r="AS286" s="87"/>
      <c r="AT286" s="87"/>
      <c r="AU286" s="87"/>
      <c r="AV286" s="87"/>
      <c r="AW286" s="87"/>
      <c r="AX286" s="87"/>
      <c r="AY286" s="87"/>
      <c r="AZ286" s="87"/>
      <c r="BA286" s="87"/>
      <c r="BB286" s="4"/>
      <c r="BC286" s="4"/>
      <c r="BD286" s="4"/>
      <c r="BE286" s="4"/>
      <c r="BF286" s="4"/>
      <c r="BG286" s="4"/>
      <c r="BH286" s="4"/>
      <c r="BI286" s="4"/>
      <c r="BJ286" s="4"/>
      <c r="BK286" s="4"/>
      <c r="BL286" s="4"/>
      <c r="BM286" s="4"/>
      <c r="BN286" s="4"/>
      <c r="BO286" s="4"/>
      <c r="BP286" s="4"/>
      <c r="BQ286" s="4"/>
      <c r="BR286" s="4"/>
      <c r="BS286" s="4"/>
      <c r="BT286" s="4"/>
      <c r="BU286" s="4"/>
      <c r="BV286" s="4"/>
      <c r="BW286" s="4"/>
      <c r="BX286" s="158"/>
      <c r="BY286" s="158"/>
      <c r="BZ286" s="158"/>
      <c r="CA286" s="158"/>
      <c r="CB286" s="158"/>
      <c r="CC286" s="158"/>
      <c r="CD286" s="158"/>
    </row>
    <row r="287" spans="14:82">
      <c r="N287" s="143"/>
      <c r="O287" s="87"/>
      <c r="P287" s="87"/>
      <c r="Q287" s="87"/>
      <c r="R287" s="87"/>
      <c r="S287" s="87"/>
      <c r="T287" s="87"/>
      <c r="U287" s="87"/>
      <c r="V287" s="87"/>
      <c r="W287" s="87"/>
      <c r="X287" s="87"/>
      <c r="Y287" s="87"/>
      <c r="Z287" s="87"/>
      <c r="AA287" s="87"/>
      <c r="AB287" s="87"/>
      <c r="AC287" s="87"/>
      <c r="AD287" s="87"/>
      <c r="AE287" s="87"/>
      <c r="AF287" s="87"/>
      <c r="AG287" s="87"/>
      <c r="AH287" s="87"/>
      <c r="AI287" s="87"/>
      <c r="AJ287" s="87"/>
      <c r="AK287" s="87"/>
      <c r="AL287" s="87"/>
      <c r="AM287" s="87"/>
      <c r="AN287" s="87"/>
      <c r="AO287" s="87"/>
      <c r="AP287" s="87"/>
      <c r="AQ287" s="87"/>
      <c r="AR287" s="87"/>
      <c r="AS287" s="87"/>
      <c r="AT287" s="87"/>
      <c r="AU287" s="87"/>
      <c r="AV287" s="87"/>
      <c r="AW287" s="87"/>
      <c r="AX287" s="87"/>
      <c r="AY287" s="87"/>
      <c r="AZ287" s="87"/>
      <c r="BA287" s="87"/>
      <c r="BB287" s="4"/>
      <c r="BC287" s="4"/>
      <c r="BD287" s="4"/>
      <c r="BE287" s="4"/>
      <c r="BF287" s="4"/>
      <c r="BG287" s="4"/>
      <c r="BH287" s="4"/>
      <c r="BI287" s="4"/>
      <c r="BJ287" s="4"/>
      <c r="BK287" s="4"/>
      <c r="BL287" s="4"/>
      <c r="BM287" s="4"/>
      <c r="BN287" s="4"/>
      <c r="BO287" s="4"/>
      <c r="BP287" s="4"/>
      <c r="BQ287" s="4"/>
      <c r="BR287" s="4"/>
      <c r="BS287" s="4"/>
      <c r="BT287" s="4"/>
      <c r="BU287" s="4"/>
      <c r="BV287" s="4"/>
      <c r="BW287" s="4"/>
      <c r="BX287" s="158"/>
      <c r="BY287" s="158"/>
      <c r="BZ287" s="158"/>
      <c r="CA287" s="158"/>
      <c r="CB287" s="158"/>
      <c r="CC287" s="158"/>
      <c r="CD287" s="158"/>
    </row>
    <row r="288" spans="14:82">
      <c r="N288" s="143"/>
      <c r="O288" s="87"/>
      <c r="P288" s="87"/>
      <c r="Q288" s="87"/>
      <c r="R288" s="87"/>
      <c r="S288" s="87"/>
      <c r="T288" s="87"/>
      <c r="U288" s="87"/>
      <c r="V288" s="87"/>
      <c r="W288" s="87"/>
      <c r="X288" s="87"/>
      <c r="Y288" s="87"/>
      <c r="Z288" s="87"/>
      <c r="AA288" s="87"/>
      <c r="AB288" s="87"/>
      <c r="AC288" s="87"/>
      <c r="AD288" s="87"/>
      <c r="AE288" s="87"/>
      <c r="AF288" s="87"/>
      <c r="AG288" s="87"/>
      <c r="AH288" s="87"/>
      <c r="AI288" s="87"/>
      <c r="AJ288" s="87"/>
      <c r="AK288" s="87"/>
      <c r="AL288" s="87"/>
      <c r="AM288" s="87"/>
      <c r="AN288" s="87"/>
      <c r="AO288" s="87"/>
      <c r="AP288" s="87"/>
      <c r="AQ288" s="87"/>
      <c r="AR288" s="87"/>
      <c r="AS288" s="87"/>
      <c r="AT288" s="87"/>
      <c r="AU288" s="87"/>
      <c r="AV288" s="87"/>
      <c r="AW288" s="87"/>
      <c r="AX288" s="87"/>
      <c r="AY288" s="87"/>
      <c r="AZ288" s="87"/>
      <c r="BA288" s="87"/>
      <c r="BB288" s="4"/>
      <c r="BC288" s="4"/>
      <c r="BD288" s="4"/>
      <c r="BE288" s="4"/>
      <c r="BF288" s="4"/>
      <c r="BG288" s="4"/>
      <c r="BH288" s="4"/>
      <c r="BI288" s="4"/>
      <c r="BJ288" s="4"/>
      <c r="BK288" s="4"/>
      <c r="BL288" s="4"/>
      <c r="BM288" s="4"/>
      <c r="BN288" s="4"/>
      <c r="BO288" s="4"/>
      <c r="BP288" s="4"/>
      <c r="BQ288" s="4"/>
      <c r="BR288" s="4"/>
      <c r="BS288" s="4"/>
      <c r="BT288" s="4"/>
      <c r="BU288" s="4"/>
      <c r="BV288" s="4"/>
      <c r="BW288" s="4"/>
      <c r="BX288" s="158"/>
      <c r="BY288" s="158"/>
      <c r="BZ288" s="158"/>
      <c r="CA288" s="158"/>
      <c r="CB288" s="158"/>
      <c r="CC288" s="158"/>
      <c r="CD288" s="158"/>
    </row>
    <row r="289" spans="14:82">
      <c r="N289" s="143"/>
      <c r="O289" s="87"/>
      <c r="P289" s="87"/>
      <c r="Q289" s="87"/>
      <c r="R289" s="87"/>
      <c r="S289" s="87"/>
      <c r="T289" s="87"/>
      <c r="U289" s="87"/>
      <c r="V289" s="87"/>
      <c r="W289" s="87"/>
      <c r="X289" s="87"/>
      <c r="Y289" s="87"/>
      <c r="Z289" s="87"/>
      <c r="AA289" s="87"/>
      <c r="AB289" s="87"/>
      <c r="AC289" s="87"/>
      <c r="AD289" s="87"/>
      <c r="AE289" s="87"/>
      <c r="AF289" s="87"/>
      <c r="AG289" s="87"/>
      <c r="AH289" s="87"/>
      <c r="AI289" s="87"/>
      <c r="AJ289" s="87"/>
      <c r="AK289" s="87"/>
      <c r="AL289" s="87"/>
      <c r="AM289" s="87"/>
      <c r="AN289" s="87"/>
      <c r="AO289" s="87"/>
      <c r="AP289" s="87"/>
      <c r="AQ289" s="87"/>
      <c r="AR289" s="87"/>
      <c r="AS289" s="87"/>
      <c r="AT289" s="87"/>
      <c r="AU289" s="87"/>
      <c r="AV289" s="87"/>
      <c r="AW289" s="87"/>
      <c r="AX289" s="87"/>
      <c r="AY289" s="87"/>
      <c r="AZ289" s="87"/>
      <c r="BA289" s="87"/>
      <c r="BB289" s="4"/>
      <c r="BC289" s="4"/>
      <c r="BD289" s="4"/>
      <c r="BE289" s="4"/>
      <c r="BF289" s="4"/>
      <c r="BG289" s="4"/>
      <c r="BH289" s="4"/>
      <c r="BI289" s="4"/>
      <c r="BJ289" s="4"/>
      <c r="BK289" s="4"/>
      <c r="BL289" s="4"/>
      <c r="BM289" s="4"/>
      <c r="BN289" s="4"/>
      <c r="BO289" s="4"/>
      <c r="BP289" s="4"/>
      <c r="BQ289" s="4"/>
      <c r="BR289" s="4"/>
      <c r="BS289" s="4"/>
      <c r="BT289" s="4"/>
      <c r="BU289" s="4"/>
      <c r="BV289" s="4"/>
      <c r="BW289" s="4"/>
      <c r="BX289" s="158"/>
      <c r="BY289" s="158"/>
      <c r="BZ289" s="158"/>
      <c r="CA289" s="158"/>
      <c r="CB289" s="158"/>
      <c r="CC289" s="158"/>
      <c r="CD289" s="158"/>
    </row>
    <row r="290" spans="14:82">
      <c r="N290" s="143"/>
      <c r="O290" s="87"/>
      <c r="P290" s="87"/>
      <c r="Q290" s="87"/>
      <c r="R290" s="87"/>
      <c r="S290" s="87"/>
      <c r="T290" s="87"/>
      <c r="U290" s="87"/>
      <c r="V290" s="87"/>
      <c r="W290" s="87"/>
      <c r="X290" s="87"/>
      <c r="Y290" s="87"/>
      <c r="Z290" s="87"/>
      <c r="AA290" s="87"/>
      <c r="AB290" s="87"/>
      <c r="AC290" s="87"/>
      <c r="AD290" s="87"/>
      <c r="AE290" s="87"/>
      <c r="AF290" s="87"/>
      <c r="AG290" s="87"/>
      <c r="AH290" s="87"/>
      <c r="AI290" s="87"/>
      <c r="AJ290" s="87"/>
      <c r="AK290" s="87"/>
      <c r="AL290" s="87"/>
      <c r="AM290" s="87"/>
      <c r="AN290" s="87"/>
      <c r="AO290" s="87"/>
      <c r="AP290" s="87"/>
      <c r="AQ290" s="87"/>
      <c r="AR290" s="87"/>
      <c r="AS290" s="87"/>
      <c r="AT290" s="87"/>
      <c r="AU290" s="87"/>
      <c r="AV290" s="87"/>
      <c r="AW290" s="87"/>
      <c r="AX290" s="87"/>
      <c r="AY290" s="87"/>
      <c r="AZ290" s="87"/>
      <c r="BA290" s="87"/>
      <c r="BB290" s="4"/>
      <c r="BC290" s="4"/>
      <c r="BD290" s="4"/>
      <c r="BE290" s="4"/>
      <c r="BF290" s="4"/>
      <c r="BG290" s="4"/>
      <c r="BH290" s="4"/>
      <c r="BI290" s="4"/>
      <c r="BJ290" s="4"/>
      <c r="BK290" s="4"/>
      <c r="BL290" s="4"/>
      <c r="BM290" s="4"/>
      <c r="BN290" s="4"/>
      <c r="BO290" s="4"/>
      <c r="BP290" s="4"/>
      <c r="BQ290" s="4"/>
      <c r="BR290" s="4"/>
      <c r="BS290" s="4"/>
      <c r="BT290" s="4"/>
      <c r="BU290" s="4"/>
      <c r="BV290" s="4"/>
      <c r="BW290" s="4"/>
      <c r="BX290" s="158"/>
      <c r="BY290" s="158"/>
      <c r="BZ290" s="158"/>
      <c r="CA290" s="158"/>
      <c r="CB290" s="158"/>
      <c r="CC290" s="158"/>
      <c r="CD290" s="158"/>
    </row>
    <row r="291" spans="14:82">
      <c r="N291" s="143"/>
      <c r="O291" s="87"/>
      <c r="P291" s="87"/>
      <c r="Q291" s="87"/>
      <c r="R291" s="87"/>
      <c r="S291" s="87"/>
      <c r="T291" s="87"/>
      <c r="U291" s="87"/>
      <c r="V291" s="87"/>
      <c r="W291" s="87"/>
      <c r="X291" s="87"/>
      <c r="Y291" s="87"/>
      <c r="Z291" s="87"/>
      <c r="AA291" s="87"/>
      <c r="AB291" s="87"/>
      <c r="AC291" s="87"/>
      <c r="AD291" s="87"/>
      <c r="AE291" s="87"/>
      <c r="AF291" s="87"/>
      <c r="AG291" s="87"/>
      <c r="AH291" s="87"/>
      <c r="AI291" s="87"/>
      <c r="AJ291" s="87"/>
      <c r="AK291" s="87"/>
      <c r="AL291" s="87"/>
      <c r="AM291" s="87"/>
      <c r="AN291" s="87"/>
      <c r="AO291" s="87"/>
      <c r="AP291" s="87"/>
      <c r="AQ291" s="87"/>
      <c r="AR291" s="87"/>
      <c r="AS291" s="87"/>
      <c r="AT291" s="87"/>
      <c r="AU291" s="87"/>
      <c r="AV291" s="87"/>
      <c r="AW291" s="87"/>
      <c r="AX291" s="87"/>
      <c r="AY291" s="87"/>
      <c r="AZ291" s="87"/>
      <c r="BA291" s="87"/>
      <c r="BB291" s="4"/>
      <c r="BC291" s="4"/>
      <c r="BD291" s="4"/>
      <c r="BE291" s="4"/>
      <c r="BF291" s="4"/>
      <c r="BG291" s="4"/>
      <c r="BH291" s="4"/>
      <c r="BI291" s="4"/>
      <c r="BJ291" s="4"/>
      <c r="BK291" s="4"/>
      <c r="BL291" s="4"/>
      <c r="BM291" s="4"/>
      <c r="BN291" s="4"/>
      <c r="BO291" s="4"/>
      <c r="BP291" s="4"/>
      <c r="BQ291" s="4"/>
      <c r="BR291" s="4"/>
      <c r="BS291" s="4"/>
      <c r="BT291" s="4"/>
      <c r="BU291" s="4"/>
      <c r="BV291" s="4"/>
      <c r="BW291" s="4"/>
      <c r="BX291" s="158"/>
      <c r="BY291" s="158"/>
      <c r="BZ291" s="158"/>
      <c r="CA291" s="158"/>
      <c r="CB291" s="158"/>
      <c r="CC291" s="158"/>
      <c r="CD291" s="158"/>
    </row>
    <row r="292" spans="14:82">
      <c r="N292" s="143"/>
      <c r="O292" s="87"/>
      <c r="P292" s="87"/>
      <c r="Q292" s="87"/>
      <c r="R292" s="87"/>
      <c r="S292" s="87"/>
      <c r="T292" s="87"/>
      <c r="U292" s="87"/>
      <c r="V292" s="87"/>
      <c r="W292" s="87"/>
      <c r="X292" s="87"/>
      <c r="Y292" s="87"/>
      <c r="Z292" s="87"/>
      <c r="AA292" s="87"/>
      <c r="AB292" s="87"/>
      <c r="AC292" s="87"/>
      <c r="AD292" s="87"/>
      <c r="AE292" s="87"/>
      <c r="AF292" s="87"/>
      <c r="AG292" s="87"/>
      <c r="AH292" s="87"/>
      <c r="AI292" s="87"/>
      <c r="AJ292" s="87"/>
      <c r="AK292" s="87"/>
      <c r="AL292" s="87"/>
      <c r="AM292" s="87"/>
      <c r="AN292" s="87"/>
      <c r="AO292" s="87"/>
      <c r="AP292" s="87"/>
      <c r="AQ292" s="87"/>
      <c r="AR292" s="87"/>
      <c r="AS292" s="87"/>
      <c r="AT292" s="87"/>
      <c r="AU292" s="87"/>
      <c r="AV292" s="87"/>
      <c r="AW292" s="87"/>
      <c r="AX292" s="87"/>
      <c r="AY292" s="87"/>
      <c r="AZ292" s="87"/>
      <c r="BA292" s="87"/>
      <c r="BB292" s="4"/>
      <c r="BC292" s="4"/>
      <c r="BD292" s="4"/>
      <c r="BE292" s="4"/>
      <c r="BF292" s="4"/>
      <c r="BG292" s="4"/>
      <c r="BH292" s="4"/>
      <c r="BI292" s="4"/>
      <c r="BJ292" s="4"/>
      <c r="BK292" s="4"/>
      <c r="BL292" s="4"/>
      <c r="BM292" s="4"/>
      <c r="BN292" s="4"/>
      <c r="BO292" s="4"/>
      <c r="BP292" s="4"/>
      <c r="BQ292" s="4"/>
      <c r="BR292" s="4"/>
      <c r="BS292" s="4"/>
      <c r="BT292" s="4"/>
      <c r="BU292" s="4"/>
      <c r="BV292" s="4"/>
      <c r="BW292" s="4"/>
      <c r="BX292" s="158"/>
      <c r="BY292" s="158"/>
      <c r="BZ292" s="158"/>
      <c r="CA292" s="158"/>
      <c r="CB292" s="158"/>
      <c r="CC292" s="158"/>
      <c r="CD292" s="158"/>
    </row>
    <row r="293" spans="14:82">
      <c r="N293" s="143"/>
      <c r="O293" s="87"/>
      <c r="P293" s="87"/>
      <c r="Q293" s="87"/>
      <c r="R293" s="87"/>
      <c r="S293" s="87"/>
      <c r="T293" s="87"/>
      <c r="U293" s="87"/>
      <c r="V293" s="87"/>
      <c r="W293" s="87"/>
      <c r="X293" s="87"/>
      <c r="Y293" s="87"/>
      <c r="Z293" s="87"/>
      <c r="AA293" s="87"/>
      <c r="AB293" s="87"/>
      <c r="AC293" s="87"/>
      <c r="AD293" s="87"/>
      <c r="AE293" s="87"/>
      <c r="AF293" s="87"/>
      <c r="AG293" s="87"/>
      <c r="AH293" s="87"/>
      <c r="AI293" s="87"/>
      <c r="AJ293" s="87"/>
      <c r="AK293" s="87"/>
      <c r="AL293" s="87"/>
      <c r="AM293" s="87"/>
      <c r="AN293" s="87"/>
      <c r="AO293" s="87"/>
      <c r="AP293" s="87"/>
      <c r="AQ293" s="87"/>
      <c r="AR293" s="87"/>
      <c r="AS293" s="87"/>
      <c r="AT293" s="87"/>
      <c r="AU293" s="87"/>
      <c r="AV293" s="87"/>
      <c r="AW293" s="87"/>
      <c r="AX293" s="87"/>
      <c r="AY293" s="87"/>
      <c r="AZ293" s="87"/>
      <c r="BA293" s="87"/>
      <c r="BB293" s="4"/>
      <c r="BC293" s="4"/>
      <c r="BD293" s="4"/>
      <c r="BE293" s="4"/>
      <c r="BF293" s="4"/>
      <c r="BG293" s="4"/>
      <c r="BH293" s="4"/>
      <c r="BI293" s="4"/>
      <c r="BJ293" s="4"/>
      <c r="BK293" s="4"/>
      <c r="BL293" s="4"/>
      <c r="BM293" s="4"/>
      <c r="BN293" s="4"/>
      <c r="BO293" s="4"/>
      <c r="BP293" s="4"/>
      <c r="BQ293" s="4"/>
      <c r="BR293" s="4"/>
      <c r="BS293" s="4"/>
      <c r="BT293" s="4"/>
      <c r="BU293" s="4"/>
      <c r="BV293" s="4"/>
      <c r="BW293" s="4"/>
      <c r="BX293" s="158"/>
      <c r="BY293" s="158"/>
      <c r="BZ293" s="158"/>
      <c r="CA293" s="158"/>
      <c r="CB293" s="158"/>
      <c r="CC293" s="158"/>
      <c r="CD293" s="158"/>
    </row>
    <row r="294" spans="14:82">
      <c r="N294" s="143"/>
      <c r="O294" s="87"/>
      <c r="P294" s="87"/>
      <c r="Q294" s="87"/>
      <c r="R294" s="87"/>
      <c r="S294" s="87"/>
      <c r="T294" s="87"/>
      <c r="U294" s="87"/>
      <c r="V294" s="87"/>
      <c r="W294" s="87"/>
      <c r="X294" s="87"/>
      <c r="Y294" s="87"/>
      <c r="Z294" s="87"/>
      <c r="AA294" s="87"/>
      <c r="AB294" s="87"/>
      <c r="AC294" s="87"/>
      <c r="AD294" s="87"/>
      <c r="AE294" s="87"/>
      <c r="AF294" s="87"/>
      <c r="AG294" s="87"/>
      <c r="AH294" s="87"/>
      <c r="AI294" s="87"/>
      <c r="AJ294" s="87"/>
      <c r="AK294" s="87"/>
      <c r="AL294" s="87"/>
      <c r="AM294" s="87"/>
      <c r="AN294" s="87"/>
      <c r="AO294" s="87"/>
      <c r="AP294" s="87"/>
      <c r="AQ294" s="87"/>
      <c r="AR294" s="87"/>
      <c r="AS294" s="87"/>
      <c r="AT294" s="87"/>
      <c r="AU294" s="87"/>
      <c r="AV294" s="87"/>
      <c r="AW294" s="87"/>
      <c r="AX294" s="87"/>
      <c r="AY294" s="87"/>
      <c r="AZ294" s="87"/>
      <c r="BA294" s="87"/>
      <c r="BB294" s="4"/>
      <c r="BC294" s="4"/>
      <c r="BD294" s="4"/>
      <c r="BE294" s="4"/>
      <c r="BF294" s="4"/>
      <c r="BG294" s="4"/>
      <c r="BH294" s="4"/>
      <c r="BI294" s="4"/>
      <c r="BJ294" s="4"/>
      <c r="BK294" s="4"/>
      <c r="BL294" s="4"/>
      <c r="BM294" s="4"/>
      <c r="BN294" s="4"/>
      <c r="BO294" s="4"/>
      <c r="BP294" s="4"/>
      <c r="BQ294" s="4"/>
      <c r="BR294" s="4"/>
      <c r="BS294" s="4"/>
      <c r="BT294" s="4"/>
      <c r="BU294" s="4"/>
      <c r="BV294" s="4"/>
      <c r="BW294" s="4"/>
      <c r="BX294" s="158"/>
      <c r="BY294" s="158"/>
      <c r="BZ294" s="158"/>
      <c r="CA294" s="158"/>
      <c r="CB294" s="158"/>
      <c r="CC294" s="158"/>
      <c r="CD294" s="158"/>
    </row>
    <row r="295" spans="14:82">
      <c r="N295" s="143"/>
      <c r="O295" s="87"/>
      <c r="P295" s="87"/>
      <c r="Q295" s="87"/>
      <c r="R295" s="87"/>
      <c r="S295" s="87"/>
      <c r="T295" s="87"/>
      <c r="U295" s="87"/>
      <c r="V295" s="87"/>
      <c r="W295" s="87"/>
      <c r="X295" s="87"/>
      <c r="Y295" s="87"/>
      <c r="Z295" s="87"/>
      <c r="AA295" s="87"/>
      <c r="AB295" s="87"/>
      <c r="AC295" s="87"/>
      <c r="AD295" s="87"/>
      <c r="AE295" s="87"/>
      <c r="AF295" s="87"/>
      <c r="AG295" s="87"/>
      <c r="AH295" s="87"/>
      <c r="AI295" s="87"/>
      <c r="AJ295" s="87"/>
      <c r="AK295" s="87"/>
      <c r="AL295" s="87"/>
      <c r="AM295" s="87"/>
      <c r="AN295" s="87"/>
      <c r="AO295" s="87"/>
      <c r="AP295" s="87"/>
      <c r="AQ295" s="87"/>
      <c r="AR295" s="87"/>
      <c r="AS295" s="87"/>
      <c r="AT295" s="87"/>
      <c r="AU295" s="87"/>
      <c r="AV295" s="87"/>
      <c r="AW295" s="87"/>
      <c r="AX295" s="87"/>
      <c r="AY295" s="87"/>
      <c r="AZ295" s="87"/>
      <c r="BA295" s="87"/>
      <c r="BB295" s="4"/>
      <c r="BC295" s="4"/>
      <c r="BD295" s="4"/>
      <c r="BE295" s="4"/>
      <c r="BF295" s="4"/>
      <c r="BG295" s="4"/>
      <c r="BH295" s="4"/>
      <c r="BI295" s="4"/>
      <c r="BJ295" s="4"/>
      <c r="BK295" s="4"/>
      <c r="BL295" s="4"/>
      <c r="BM295" s="4"/>
      <c r="BN295" s="4"/>
      <c r="BO295" s="4"/>
      <c r="BP295" s="4"/>
      <c r="BQ295" s="4"/>
      <c r="BR295" s="4"/>
      <c r="BS295" s="4"/>
      <c r="BT295" s="4"/>
      <c r="BU295" s="4"/>
      <c r="BV295" s="4"/>
      <c r="BW295" s="4"/>
      <c r="BX295" s="158"/>
      <c r="BY295" s="158"/>
      <c r="BZ295" s="158"/>
      <c r="CA295" s="158"/>
      <c r="CB295" s="158"/>
      <c r="CC295" s="158"/>
      <c r="CD295" s="158"/>
    </row>
    <row r="296" spans="14:82">
      <c r="N296" s="143"/>
      <c r="O296" s="87"/>
      <c r="P296" s="87"/>
      <c r="Q296" s="87"/>
      <c r="R296" s="87"/>
      <c r="S296" s="87"/>
      <c r="T296" s="87"/>
      <c r="U296" s="87"/>
      <c r="V296" s="87"/>
      <c r="W296" s="87"/>
      <c r="X296" s="87"/>
      <c r="Y296" s="87"/>
      <c r="Z296" s="87"/>
      <c r="AA296" s="87"/>
      <c r="AB296" s="87"/>
      <c r="AC296" s="87"/>
      <c r="AD296" s="87"/>
      <c r="AE296" s="87"/>
      <c r="AF296" s="87"/>
      <c r="AG296" s="87"/>
      <c r="AH296" s="87"/>
      <c r="AI296" s="87"/>
      <c r="AJ296" s="87"/>
      <c r="AK296" s="87"/>
      <c r="AL296" s="87"/>
      <c r="AM296" s="87"/>
      <c r="AN296" s="87"/>
      <c r="AO296" s="87"/>
      <c r="AP296" s="87"/>
      <c r="AQ296" s="87"/>
      <c r="AR296" s="87"/>
      <c r="AS296" s="87"/>
      <c r="AT296" s="87"/>
      <c r="AU296" s="87"/>
      <c r="AV296" s="87"/>
      <c r="AW296" s="87"/>
      <c r="AX296" s="87"/>
      <c r="AY296" s="87"/>
      <c r="AZ296" s="87"/>
      <c r="BA296" s="87"/>
      <c r="BB296" s="4"/>
      <c r="BC296" s="4"/>
      <c r="BD296" s="4"/>
      <c r="BE296" s="4"/>
      <c r="BF296" s="4"/>
      <c r="BG296" s="4"/>
      <c r="BH296" s="4"/>
      <c r="BI296" s="4"/>
      <c r="BJ296" s="4"/>
      <c r="BK296" s="4"/>
      <c r="BL296" s="4"/>
      <c r="BM296" s="4"/>
      <c r="BN296" s="4"/>
      <c r="BO296" s="4"/>
      <c r="BP296" s="4"/>
      <c r="BQ296" s="4"/>
      <c r="BR296" s="4"/>
      <c r="BS296" s="4"/>
      <c r="BT296" s="4"/>
      <c r="BU296" s="4"/>
      <c r="BV296" s="4"/>
      <c r="BW296" s="4"/>
      <c r="BX296" s="158"/>
      <c r="BY296" s="158"/>
      <c r="BZ296" s="158"/>
      <c r="CA296" s="158"/>
      <c r="CB296" s="158"/>
      <c r="CC296" s="158"/>
      <c r="CD296" s="158"/>
    </row>
    <row r="297" spans="14:82">
      <c r="N297" s="143"/>
      <c r="O297" s="87"/>
      <c r="P297" s="87"/>
      <c r="Q297" s="87"/>
      <c r="R297" s="87"/>
      <c r="S297" s="87"/>
      <c r="T297" s="87"/>
      <c r="U297" s="87"/>
      <c r="V297" s="87"/>
      <c r="W297" s="87"/>
      <c r="X297" s="87"/>
      <c r="Y297" s="87"/>
      <c r="Z297" s="87"/>
      <c r="AA297" s="87"/>
      <c r="AB297" s="87"/>
      <c r="AC297" s="87"/>
      <c r="AD297" s="87"/>
      <c r="AE297" s="87"/>
      <c r="AF297" s="87"/>
      <c r="AG297" s="87"/>
      <c r="AH297" s="87"/>
      <c r="AI297" s="87"/>
      <c r="AJ297" s="87"/>
      <c r="AK297" s="87"/>
      <c r="AL297" s="87"/>
      <c r="AM297" s="87"/>
      <c r="AN297" s="87"/>
      <c r="AO297" s="87"/>
      <c r="AP297" s="87"/>
      <c r="AQ297" s="87"/>
      <c r="AR297" s="87"/>
      <c r="AS297" s="87"/>
      <c r="AT297" s="87"/>
      <c r="AU297" s="87"/>
      <c r="AV297" s="87"/>
      <c r="AW297" s="87"/>
      <c r="AX297" s="87"/>
      <c r="AY297" s="87"/>
      <c r="AZ297" s="87"/>
      <c r="BA297" s="87"/>
      <c r="BB297" s="4"/>
      <c r="BC297" s="4"/>
      <c r="BD297" s="4"/>
      <c r="BE297" s="4"/>
      <c r="BF297" s="4"/>
      <c r="BG297" s="4"/>
      <c r="BH297" s="4"/>
      <c r="BI297" s="4"/>
      <c r="BJ297" s="4"/>
      <c r="BK297" s="4"/>
      <c r="BL297" s="4"/>
      <c r="BM297" s="4"/>
      <c r="BN297" s="4"/>
      <c r="BO297" s="4"/>
      <c r="BP297" s="4"/>
      <c r="BQ297" s="4"/>
      <c r="BR297" s="4"/>
      <c r="BS297" s="4"/>
      <c r="BT297" s="4"/>
      <c r="BU297" s="4"/>
      <c r="BV297" s="4"/>
      <c r="BW297" s="4"/>
      <c r="BX297" s="158"/>
      <c r="BY297" s="158"/>
      <c r="BZ297" s="158"/>
      <c r="CA297" s="158"/>
      <c r="CB297" s="158"/>
      <c r="CC297" s="158"/>
      <c r="CD297" s="158"/>
    </row>
    <row r="298" spans="14:82">
      <c r="N298" s="143"/>
      <c r="O298" s="87"/>
      <c r="P298" s="87"/>
      <c r="Q298" s="87"/>
      <c r="R298" s="87"/>
      <c r="S298" s="87"/>
      <c r="T298" s="87"/>
      <c r="U298" s="87"/>
      <c r="V298" s="87"/>
      <c r="W298" s="87"/>
      <c r="X298" s="87"/>
      <c r="Y298" s="87"/>
      <c r="Z298" s="87"/>
      <c r="AA298" s="87"/>
      <c r="AB298" s="87"/>
      <c r="AC298" s="87"/>
      <c r="AD298" s="87"/>
      <c r="AE298" s="87"/>
      <c r="AF298" s="87"/>
      <c r="AG298" s="87"/>
      <c r="AH298" s="87"/>
      <c r="AI298" s="87"/>
      <c r="AJ298" s="87"/>
      <c r="AK298" s="87"/>
      <c r="AL298" s="87"/>
      <c r="AM298" s="87"/>
      <c r="AN298" s="87"/>
      <c r="AO298" s="87"/>
      <c r="AP298" s="87"/>
      <c r="AQ298" s="87"/>
      <c r="AR298" s="87"/>
      <c r="AS298" s="87"/>
      <c r="AT298" s="87"/>
      <c r="AU298" s="87"/>
      <c r="AV298" s="87"/>
      <c r="AW298" s="87"/>
      <c r="AX298" s="87"/>
      <c r="AY298" s="87"/>
      <c r="AZ298" s="87"/>
      <c r="BA298" s="87"/>
      <c r="BB298" s="4"/>
      <c r="BC298" s="4"/>
      <c r="BD298" s="4"/>
      <c r="BE298" s="4"/>
      <c r="BF298" s="4"/>
      <c r="BG298" s="4"/>
      <c r="BH298" s="4"/>
      <c r="BI298" s="4"/>
      <c r="BJ298" s="4"/>
      <c r="BK298" s="4"/>
      <c r="BL298" s="4"/>
      <c r="BM298" s="4"/>
      <c r="BN298" s="4"/>
      <c r="BO298" s="4"/>
      <c r="BP298" s="4"/>
      <c r="BQ298" s="4"/>
      <c r="BR298" s="4"/>
      <c r="BS298" s="4"/>
      <c r="BT298" s="4"/>
      <c r="BU298" s="4"/>
      <c r="BV298" s="4"/>
      <c r="BW298" s="4"/>
      <c r="BX298" s="158"/>
      <c r="BY298" s="158"/>
      <c r="BZ298" s="158"/>
      <c r="CA298" s="158"/>
      <c r="CB298" s="158"/>
      <c r="CC298" s="158"/>
      <c r="CD298" s="158"/>
    </row>
    <row r="299" spans="14:82">
      <c r="N299" s="143"/>
      <c r="O299" s="87"/>
      <c r="P299" s="87"/>
      <c r="Q299" s="87"/>
      <c r="R299" s="87"/>
      <c r="S299" s="87"/>
      <c r="T299" s="87"/>
      <c r="U299" s="87"/>
      <c r="V299" s="87"/>
      <c r="W299" s="87"/>
      <c r="X299" s="87"/>
      <c r="Y299" s="87"/>
      <c r="Z299" s="87"/>
      <c r="AA299" s="87"/>
      <c r="AB299" s="87"/>
      <c r="AC299" s="87"/>
      <c r="AD299" s="87"/>
      <c r="AE299" s="87"/>
      <c r="AF299" s="87"/>
      <c r="AG299" s="87"/>
      <c r="AH299" s="87"/>
      <c r="AI299" s="87"/>
      <c r="AJ299" s="87"/>
      <c r="AK299" s="87"/>
      <c r="AL299" s="87"/>
      <c r="AM299" s="87"/>
      <c r="AN299" s="87"/>
      <c r="AO299" s="87"/>
      <c r="AP299" s="87"/>
      <c r="AQ299" s="87"/>
      <c r="AR299" s="87"/>
      <c r="AS299" s="87"/>
      <c r="AT299" s="87"/>
      <c r="AU299" s="87"/>
      <c r="AV299" s="87"/>
      <c r="AW299" s="87"/>
      <c r="AX299" s="87"/>
      <c r="AY299" s="87"/>
      <c r="AZ299" s="87"/>
      <c r="BA299" s="87"/>
      <c r="BB299" s="4"/>
      <c r="BC299" s="4"/>
      <c r="BD299" s="4"/>
      <c r="BE299" s="4"/>
      <c r="BF299" s="4"/>
      <c r="BG299" s="4"/>
      <c r="BH299" s="4"/>
      <c r="BI299" s="4"/>
      <c r="BJ299" s="4"/>
      <c r="BK299" s="4"/>
      <c r="BL299" s="4"/>
      <c r="BM299" s="4"/>
      <c r="BN299" s="4"/>
      <c r="BO299" s="4"/>
      <c r="BP299" s="4"/>
      <c r="BQ299" s="4"/>
      <c r="BR299" s="4"/>
      <c r="BS299" s="4"/>
      <c r="BT299" s="4"/>
      <c r="BU299" s="4"/>
      <c r="BV299" s="4"/>
      <c r="BW299" s="4"/>
      <c r="BX299" s="158"/>
      <c r="BY299" s="158"/>
      <c r="BZ299" s="158"/>
      <c r="CA299" s="158"/>
      <c r="CB299" s="158"/>
      <c r="CC299" s="158"/>
      <c r="CD299" s="158"/>
    </row>
    <row r="300" spans="14:82">
      <c r="N300" s="143"/>
      <c r="O300" s="87"/>
      <c r="P300" s="87"/>
      <c r="Q300" s="87"/>
      <c r="R300" s="87"/>
      <c r="S300" s="87"/>
      <c r="T300" s="87"/>
      <c r="U300" s="87"/>
      <c r="V300" s="87"/>
      <c r="W300" s="87"/>
      <c r="X300" s="87"/>
      <c r="Y300" s="87"/>
      <c r="Z300" s="87"/>
      <c r="AA300" s="87"/>
      <c r="AB300" s="87"/>
      <c r="AC300" s="87"/>
      <c r="AD300" s="87"/>
      <c r="AE300" s="87"/>
      <c r="AF300" s="87"/>
      <c r="AG300" s="87"/>
      <c r="AH300" s="87"/>
      <c r="AI300" s="87"/>
      <c r="AJ300" s="87"/>
      <c r="AK300" s="87"/>
      <c r="AL300" s="87"/>
      <c r="AM300" s="87"/>
      <c r="AN300" s="87"/>
      <c r="AO300" s="87"/>
      <c r="AP300" s="87"/>
      <c r="AQ300" s="87"/>
      <c r="AR300" s="87"/>
      <c r="AS300" s="87"/>
      <c r="AT300" s="87"/>
      <c r="AU300" s="87"/>
      <c r="AV300" s="87"/>
      <c r="AW300" s="87"/>
      <c r="AX300" s="87"/>
      <c r="AY300" s="87"/>
      <c r="AZ300" s="87"/>
      <c r="BA300" s="87"/>
      <c r="BB300" s="4"/>
      <c r="BC300" s="4"/>
      <c r="BD300" s="4"/>
      <c r="BE300" s="4"/>
      <c r="BF300" s="4"/>
      <c r="BG300" s="4"/>
      <c r="BH300" s="4"/>
      <c r="BI300" s="4"/>
      <c r="BJ300" s="4"/>
      <c r="BK300" s="4"/>
      <c r="BL300" s="4"/>
      <c r="BM300" s="4"/>
      <c r="BN300" s="4"/>
      <c r="BO300" s="4"/>
      <c r="BP300" s="4"/>
      <c r="BQ300" s="4"/>
      <c r="BR300" s="4"/>
      <c r="BS300" s="4"/>
      <c r="BT300" s="4"/>
      <c r="BU300" s="4"/>
      <c r="BV300" s="4"/>
      <c r="BW300" s="4"/>
      <c r="BX300" s="158"/>
      <c r="BY300" s="158"/>
      <c r="BZ300" s="158"/>
      <c r="CA300" s="158"/>
      <c r="CB300" s="158"/>
      <c r="CC300" s="158"/>
      <c r="CD300" s="158"/>
    </row>
    <row r="301" spans="14:82">
      <c r="N301" s="143"/>
      <c r="O301" s="87"/>
      <c r="P301" s="87"/>
      <c r="Q301" s="87"/>
      <c r="R301" s="87"/>
      <c r="S301" s="87"/>
      <c r="T301" s="87"/>
      <c r="U301" s="87"/>
      <c r="V301" s="87"/>
      <c r="W301" s="87"/>
      <c r="X301" s="87"/>
      <c r="Y301" s="87"/>
      <c r="Z301" s="87"/>
      <c r="AA301" s="87"/>
      <c r="AB301" s="87"/>
      <c r="AC301" s="87"/>
      <c r="AD301" s="87"/>
      <c r="AE301" s="87"/>
      <c r="AF301" s="87"/>
      <c r="AG301" s="87"/>
      <c r="AH301" s="87"/>
      <c r="AI301" s="87"/>
      <c r="AJ301" s="87"/>
      <c r="AK301" s="87"/>
      <c r="AL301" s="87"/>
      <c r="AM301" s="87"/>
      <c r="AN301" s="87"/>
      <c r="AO301" s="87"/>
      <c r="AP301" s="87"/>
      <c r="AQ301" s="87"/>
      <c r="AR301" s="87"/>
      <c r="AS301" s="87"/>
      <c r="AT301" s="87"/>
      <c r="AU301" s="87"/>
      <c r="AV301" s="87"/>
      <c r="AW301" s="87"/>
      <c r="AX301" s="87"/>
      <c r="AY301" s="87"/>
      <c r="AZ301" s="87"/>
      <c r="BA301" s="87"/>
      <c r="BB301" s="4"/>
      <c r="BC301" s="4"/>
      <c r="BD301" s="4"/>
      <c r="BE301" s="4"/>
      <c r="BF301" s="4"/>
      <c r="BG301" s="4"/>
      <c r="BH301" s="4"/>
      <c r="BI301" s="4"/>
      <c r="BJ301" s="4"/>
      <c r="BK301" s="4"/>
      <c r="BL301" s="4"/>
      <c r="BM301" s="4"/>
      <c r="BN301" s="4"/>
      <c r="BO301" s="4"/>
      <c r="BP301" s="4"/>
      <c r="BQ301" s="4"/>
      <c r="BR301" s="4"/>
      <c r="BS301" s="4"/>
      <c r="BT301" s="4"/>
      <c r="BU301" s="4"/>
      <c r="BV301" s="4"/>
      <c r="BW301" s="4"/>
      <c r="BX301" s="158"/>
      <c r="BY301" s="158"/>
      <c r="BZ301" s="158"/>
      <c r="CA301" s="158"/>
      <c r="CB301" s="158"/>
      <c r="CC301" s="158"/>
      <c r="CD301" s="158"/>
    </row>
    <row r="302" spans="14:82">
      <c r="N302" s="143"/>
      <c r="O302" s="87"/>
      <c r="P302" s="87"/>
      <c r="Q302" s="87"/>
      <c r="R302" s="87"/>
      <c r="S302" s="87"/>
      <c r="T302" s="87"/>
      <c r="U302" s="87"/>
      <c r="V302" s="87"/>
      <c r="W302" s="87"/>
      <c r="X302" s="87"/>
      <c r="Y302" s="87"/>
      <c r="Z302" s="87"/>
      <c r="AA302" s="87"/>
      <c r="AB302" s="87"/>
      <c r="AC302" s="87"/>
      <c r="AD302" s="87"/>
      <c r="AE302" s="87"/>
      <c r="AF302" s="87"/>
      <c r="AG302" s="87"/>
      <c r="AH302" s="87"/>
      <c r="AI302" s="87"/>
      <c r="AJ302" s="87"/>
      <c r="AK302" s="87"/>
      <c r="AL302" s="87"/>
      <c r="AM302" s="87"/>
      <c r="AN302" s="87"/>
      <c r="AO302" s="87"/>
      <c r="AP302" s="87"/>
      <c r="AQ302" s="87"/>
      <c r="AR302" s="87"/>
      <c r="AS302" s="87"/>
      <c r="AT302" s="87"/>
      <c r="AU302" s="87"/>
      <c r="AV302" s="87"/>
      <c r="AW302" s="87"/>
      <c r="AX302" s="87"/>
      <c r="AY302" s="87"/>
      <c r="AZ302" s="87"/>
      <c r="BA302" s="87"/>
      <c r="BB302" s="4"/>
      <c r="BC302" s="4"/>
      <c r="BD302" s="4"/>
      <c r="BE302" s="4"/>
      <c r="BF302" s="4"/>
      <c r="BG302" s="4"/>
      <c r="BH302" s="4"/>
      <c r="BI302" s="4"/>
      <c r="BJ302" s="4"/>
      <c r="BK302" s="4"/>
      <c r="BL302" s="4"/>
      <c r="BM302" s="4"/>
      <c r="BN302" s="4"/>
      <c r="BO302" s="4"/>
      <c r="BP302" s="4"/>
      <c r="BQ302" s="4"/>
      <c r="BR302" s="4"/>
      <c r="BS302" s="4"/>
      <c r="BT302" s="4"/>
      <c r="BU302" s="4"/>
      <c r="BV302" s="4"/>
      <c r="BW302" s="4"/>
      <c r="BX302" s="158"/>
      <c r="BY302" s="158"/>
      <c r="BZ302" s="158"/>
      <c r="CA302" s="158"/>
      <c r="CB302" s="158"/>
      <c r="CC302" s="158"/>
      <c r="CD302" s="158"/>
    </row>
    <row r="303" spans="14:82">
      <c r="N303" s="143"/>
      <c r="O303" s="87"/>
      <c r="P303" s="87"/>
      <c r="Q303" s="87"/>
      <c r="R303" s="87"/>
      <c r="S303" s="87"/>
      <c r="T303" s="87"/>
      <c r="U303" s="87"/>
      <c r="V303" s="87"/>
      <c r="W303" s="87"/>
      <c r="X303" s="87"/>
      <c r="Y303" s="87"/>
      <c r="Z303" s="87"/>
      <c r="AA303" s="87"/>
      <c r="AB303" s="87"/>
      <c r="AC303" s="87"/>
      <c r="AD303" s="87"/>
      <c r="AE303" s="87"/>
      <c r="AF303" s="87"/>
      <c r="AG303" s="87"/>
      <c r="AH303" s="87"/>
      <c r="AI303" s="87"/>
      <c r="AJ303" s="87"/>
      <c r="AK303" s="87"/>
      <c r="AL303" s="87"/>
      <c r="AM303" s="87"/>
      <c r="AN303" s="87"/>
      <c r="AO303" s="87"/>
      <c r="AP303" s="87"/>
      <c r="AQ303" s="87"/>
      <c r="AR303" s="87"/>
      <c r="AS303" s="87"/>
      <c r="AT303" s="87"/>
      <c r="AU303" s="87"/>
      <c r="AV303" s="87"/>
      <c r="AW303" s="87"/>
      <c r="AX303" s="87"/>
      <c r="AY303" s="87"/>
      <c r="AZ303" s="87"/>
      <c r="BA303" s="87"/>
      <c r="BB303" s="4"/>
      <c r="BC303" s="4"/>
      <c r="BD303" s="4"/>
      <c r="BE303" s="4"/>
      <c r="BF303" s="4"/>
      <c r="BG303" s="4"/>
      <c r="BH303" s="4"/>
      <c r="BI303" s="4"/>
      <c r="BJ303" s="4"/>
      <c r="BK303" s="4"/>
      <c r="BL303" s="4"/>
      <c r="BM303" s="4"/>
      <c r="BN303" s="4"/>
      <c r="BO303" s="4"/>
      <c r="BP303" s="4"/>
      <c r="BQ303" s="4"/>
      <c r="BR303" s="4"/>
      <c r="BS303" s="4"/>
      <c r="BT303" s="4"/>
      <c r="BU303" s="4"/>
      <c r="BV303" s="4"/>
      <c r="BW303" s="4"/>
      <c r="BX303" s="158"/>
      <c r="BY303" s="158"/>
      <c r="BZ303" s="158"/>
      <c r="CA303" s="158"/>
      <c r="CB303" s="158"/>
      <c r="CC303" s="158"/>
      <c r="CD303" s="158"/>
    </row>
    <row r="304" spans="14:82">
      <c r="N304" s="143"/>
      <c r="O304" s="87"/>
      <c r="P304" s="87"/>
      <c r="Q304" s="87"/>
      <c r="R304" s="87"/>
      <c r="S304" s="87"/>
      <c r="T304" s="87"/>
      <c r="U304" s="87"/>
      <c r="V304" s="87"/>
      <c r="W304" s="87"/>
      <c r="X304" s="87"/>
      <c r="Y304" s="87"/>
      <c r="Z304" s="87"/>
      <c r="AA304" s="87"/>
      <c r="AB304" s="87"/>
      <c r="AC304" s="87"/>
      <c r="AD304" s="87"/>
      <c r="AE304" s="87"/>
      <c r="AF304" s="87"/>
      <c r="AG304" s="87"/>
      <c r="AH304" s="87"/>
      <c r="AI304" s="87"/>
      <c r="AJ304" s="87"/>
      <c r="AK304" s="87"/>
      <c r="AL304" s="87"/>
      <c r="AM304" s="87"/>
      <c r="AN304" s="87"/>
      <c r="AO304" s="87"/>
      <c r="AP304" s="87"/>
      <c r="AQ304" s="87"/>
      <c r="AR304" s="87"/>
      <c r="AS304" s="87"/>
      <c r="AT304" s="87"/>
      <c r="AU304" s="87"/>
      <c r="AV304" s="87"/>
      <c r="AW304" s="87"/>
      <c r="AX304" s="87"/>
      <c r="AY304" s="87"/>
      <c r="AZ304" s="87"/>
      <c r="BA304" s="87"/>
      <c r="BB304" s="4"/>
      <c r="BC304" s="4"/>
      <c r="BD304" s="4"/>
      <c r="BE304" s="4"/>
      <c r="BF304" s="4"/>
      <c r="BG304" s="4"/>
      <c r="BH304" s="4"/>
      <c r="BI304" s="4"/>
      <c r="BJ304" s="4"/>
      <c r="BK304" s="4"/>
      <c r="BL304" s="4"/>
      <c r="BM304" s="4"/>
      <c r="BN304" s="4"/>
      <c r="BO304" s="4"/>
      <c r="BP304" s="4"/>
      <c r="BQ304" s="4"/>
      <c r="BR304" s="4"/>
      <c r="BS304" s="4"/>
      <c r="BT304" s="4"/>
      <c r="BU304" s="4"/>
      <c r="BV304" s="4"/>
      <c r="BW304" s="4"/>
      <c r="BX304" s="158"/>
      <c r="BY304" s="158"/>
      <c r="BZ304" s="158"/>
      <c r="CA304" s="158"/>
      <c r="CB304" s="158"/>
      <c r="CC304" s="158"/>
      <c r="CD304" s="158"/>
    </row>
    <row r="305" spans="14:82">
      <c r="N305" s="143"/>
      <c r="O305" s="87"/>
      <c r="P305" s="87"/>
      <c r="Q305" s="87"/>
      <c r="R305" s="87"/>
      <c r="S305" s="87"/>
      <c r="T305" s="87"/>
      <c r="U305" s="87"/>
      <c r="V305" s="87"/>
      <c r="W305" s="87"/>
      <c r="X305" s="87"/>
      <c r="Y305" s="87"/>
      <c r="Z305" s="87"/>
      <c r="AA305" s="87"/>
      <c r="AB305" s="87"/>
      <c r="AC305" s="87"/>
      <c r="AD305" s="87"/>
      <c r="AE305" s="87"/>
      <c r="AF305" s="87"/>
      <c r="AG305" s="87"/>
      <c r="AH305" s="87"/>
      <c r="AI305" s="87"/>
      <c r="AJ305" s="87"/>
      <c r="AK305" s="87"/>
      <c r="AL305" s="87"/>
      <c r="AM305" s="87"/>
      <c r="AN305" s="87"/>
      <c r="AO305" s="87"/>
      <c r="AP305" s="87"/>
      <c r="AQ305" s="87"/>
      <c r="AR305" s="87"/>
      <c r="AS305" s="87"/>
      <c r="AT305" s="87"/>
      <c r="AU305" s="87"/>
      <c r="AV305" s="87"/>
      <c r="AW305" s="87"/>
      <c r="AX305" s="87"/>
      <c r="AY305" s="87"/>
      <c r="AZ305" s="87"/>
      <c r="BA305" s="87"/>
      <c r="BB305" s="4"/>
      <c r="BC305" s="4"/>
      <c r="BD305" s="4"/>
      <c r="BE305" s="4"/>
      <c r="BF305" s="4"/>
      <c r="BG305" s="4"/>
      <c r="BH305" s="4"/>
      <c r="BI305" s="4"/>
      <c r="BJ305" s="4"/>
      <c r="BK305" s="4"/>
      <c r="BL305" s="4"/>
      <c r="BM305" s="4"/>
      <c r="BN305" s="4"/>
      <c r="BO305" s="4"/>
      <c r="BP305" s="4"/>
      <c r="BQ305" s="4"/>
      <c r="BR305" s="4"/>
      <c r="BS305" s="4"/>
      <c r="BT305" s="4"/>
      <c r="BU305" s="4"/>
      <c r="BV305" s="4"/>
      <c r="BW305" s="4"/>
      <c r="BX305" s="158"/>
      <c r="BY305" s="158"/>
      <c r="BZ305" s="158"/>
      <c r="CA305" s="158"/>
      <c r="CB305" s="158"/>
      <c r="CC305" s="158"/>
      <c r="CD305" s="158"/>
    </row>
    <row r="306" spans="14:82">
      <c r="N306" s="143"/>
      <c r="O306" s="87"/>
      <c r="P306" s="87"/>
      <c r="Q306" s="87"/>
      <c r="R306" s="87"/>
      <c r="S306" s="87"/>
      <c r="T306" s="87"/>
      <c r="U306" s="87"/>
      <c r="V306" s="87"/>
      <c r="W306" s="87"/>
      <c r="X306" s="87"/>
      <c r="Y306" s="87"/>
      <c r="Z306" s="87"/>
      <c r="AA306" s="87"/>
      <c r="AB306" s="87"/>
      <c r="AC306" s="87"/>
      <c r="AD306" s="87"/>
      <c r="AE306" s="87"/>
      <c r="AF306" s="87"/>
      <c r="AG306" s="87"/>
      <c r="AH306" s="87"/>
      <c r="AI306" s="87"/>
      <c r="AJ306" s="87"/>
      <c r="AK306" s="87"/>
      <c r="AL306" s="87"/>
      <c r="AM306" s="87"/>
      <c r="AN306" s="87"/>
      <c r="AO306" s="87"/>
      <c r="AP306" s="87"/>
      <c r="AQ306" s="87"/>
      <c r="AR306" s="87"/>
      <c r="AS306" s="87"/>
      <c r="AT306" s="87"/>
      <c r="AU306" s="87"/>
      <c r="AV306" s="87"/>
      <c r="AW306" s="87"/>
      <c r="AX306" s="87"/>
      <c r="AY306" s="87"/>
      <c r="AZ306" s="87"/>
      <c r="BA306" s="87"/>
      <c r="BB306" s="4"/>
      <c r="BC306" s="4"/>
      <c r="BD306" s="4"/>
      <c r="BE306" s="4"/>
      <c r="BF306" s="4"/>
      <c r="BG306" s="4"/>
      <c r="BH306" s="4"/>
      <c r="BI306" s="4"/>
      <c r="BJ306" s="4"/>
      <c r="BK306" s="4"/>
      <c r="BL306" s="4"/>
      <c r="BM306" s="4"/>
      <c r="BN306" s="4"/>
      <c r="BO306" s="4"/>
      <c r="BP306" s="4"/>
      <c r="BQ306" s="4"/>
      <c r="BR306" s="4"/>
      <c r="BS306" s="4"/>
      <c r="BT306" s="4"/>
      <c r="BU306" s="4"/>
      <c r="BV306" s="4"/>
      <c r="BW306" s="4"/>
      <c r="BX306" s="158"/>
      <c r="BY306" s="158"/>
      <c r="BZ306" s="158"/>
      <c r="CA306" s="158"/>
      <c r="CB306" s="158"/>
      <c r="CC306" s="158"/>
      <c r="CD306" s="158"/>
    </row>
    <row r="307" spans="14:82">
      <c r="N307" s="143"/>
      <c r="O307" s="87"/>
      <c r="P307" s="87"/>
      <c r="Q307" s="87"/>
      <c r="R307" s="87"/>
      <c r="S307" s="87"/>
      <c r="T307" s="87"/>
      <c r="U307" s="87"/>
      <c r="V307" s="87"/>
      <c r="W307" s="87"/>
      <c r="X307" s="87"/>
      <c r="Y307" s="87"/>
      <c r="Z307" s="87"/>
      <c r="AA307" s="87"/>
      <c r="AB307" s="87"/>
      <c r="AC307" s="87"/>
      <c r="AD307" s="87"/>
      <c r="AE307" s="87"/>
      <c r="AF307" s="87"/>
      <c r="AG307" s="87"/>
      <c r="AH307" s="87"/>
      <c r="AI307" s="87"/>
      <c r="AJ307" s="87"/>
      <c r="AK307" s="87"/>
      <c r="AL307" s="87"/>
      <c r="AM307" s="87"/>
      <c r="AN307" s="87"/>
      <c r="AO307" s="87"/>
      <c r="AP307" s="87"/>
      <c r="AQ307" s="87"/>
      <c r="AR307" s="87"/>
      <c r="AS307" s="87"/>
      <c r="AT307" s="87"/>
      <c r="AU307" s="87"/>
      <c r="AV307" s="87"/>
      <c r="AW307" s="87"/>
      <c r="AX307" s="87"/>
      <c r="AY307" s="87"/>
      <c r="AZ307" s="87"/>
      <c r="BA307" s="87"/>
      <c r="BB307" s="4"/>
      <c r="BC307" s="4"/>
      <c r="BD307" s="4"/>
      <c r="BE307" s="4"/>
      <c r="BF307" s="4"/>
      <c r="BG307" s="4"/>
      <c r="BH307" s="4"/>
      <c r="BI307" s="4"/>
      <c r="BJ307" s="4"/>
      <c r="BK307" s="4"/>
      <c r="BL307" s="4"/>
      <c r="BM307" s="4"/>
      <c r="BN307" s="4"/>
      <c r="BO307" s="4"/>
      <c r="BP307" s="4"/>
      <c r="BQ307" s="4"/>
      <c r="BR307" s="4"/>
      <c r="BS307" s="4"/>
      <c r="BT307" s="4"/>
      <c r="BU307" s="4"/>
      <c r="BV307" s="4"/>
      <c r="BW307" s="4"/>
      <c r="BX307" s="158"/>
      <c r="BY307" s="158"/>
      <c r="BZ307" s="158"/>
      <c r="CA307" s="158"/>
      <c r="CB307" s="158"/>
      <c r="CC307" s="158"/>
      <c r="CD307" s="158"/>
    </row>
    <row r="308" spans="14:82">
      <c r="N308" s="143"/>
      <c r="O308" s="87"/>
      <c r="P308" s="87"/>
      <c r="Q308" s="87"/>
      <c r="R308" s="87"/>
      <c r="S308" s="87"/>
      <c r="T308" s="87"/>
      <c r="U308" s="87"/>
      <c r="V308" s="87"/>
      <c r="W308" s="87"/>
      <c r="X308" s="87"/>
      <c r="Y308" s="87"/>
      <c r="Z308" s="87"/>
      <c r="AA308" s="87"/>
      <c r="AB308" s="87"/>
      <c r="AC308" s="87"/>
      <c r="AD308" s="87"/>
      <c r="AE308" s="87"/>
      <c r="AF308" s="87"/>
      <c r="AG308" s="87"/>
      <c r="AH308" s="87"/>
      <c r="AI308" s="87"/>
      <c r="AJ308" s="87"/>
      <c r="AK308" s="87"/>
      <c r="AL308" s="87"/>
      <c r="AM308" s="87"/>
      <c r="AN308" s="87"/>
      <c r="AO308" s="87"/>
      <c r="AP308" s="87"/>
      <c r="AQ308" s="87"/>
      <c r="AR308" s="87"/>
      <c r="AS308" s="87"/>
      <c r="AT308" s="87"/>
      <c r="AU308" s="87"/>
      <c r="AV308" s="87"/>
      <c r="AW308" s="87"/>
      <c r="AX308" s="87"/>
      <c r="AY308" s="87"/>
      <c r="AZ308" s="87"/>
      <c r="BA308" s="87"/>
      <c r="BB308" s="4"/>
      <c r="BC308" s="4"/>
      <c r="BD308" s="4"/>
      <c r="BE308" s="4"/>
      <c r="BF308" s="4"/>
      <c r="BG308" s="4"/>
      <c r="BH308" s="4"/>
      <c r="BI308" s="4"/>
      <c r="BJ308" s="4"/>
      <c r="BK308" s="4"/>
      <c r="BL308" s="4"/>
      <c r="BM308" s="4"/>
      <c r="BN308" s="4"/>
      <c r="BO308" s="4"/>
      <c r="BP308" s="4"/>
      <c r="BQ308" s="4"/>
      <c r="BR308" s="4"/>
      <c r="BS308" s="4"/>
      <c r="BT308" s="4"/>
      <c r="BU308" s="4"/>
      <c r="BV308" s="4"/>
      <c r="BW308" s="4"/>
      <c r="BX308" s="158"/>
      <c r="BY308" s="158"/>
      <c r="BZ308" s="158"/>
      <c r="CA308" s="158"/>
      <c r="CB308" s="158"/>
      <c r="CC308" s="158"/>
      <c r="CD308" s="158"/>
    </row>
    <row r="309" spans="14:82">
      <c r="N309" s="143"/>
      <c r="O309" s="87"/>
      <c r="P309" s="87"/>
      <c r="Q309" s="87"/>
      <c r="R309" s="87"/>
      <c r="S309" s="87"/>
      <c r="T309" s="87"/>
      <c r="U309" s="87"/>
      <c r="V309" s="87"/>
      <c r="W309" s="87"/>
      <c r="X309" s="87"/>
      <c r="Y309" s="87"/>
      <c r="Z309" s="87"/>
      <c r="AA309" s="87"/>
      <c r="AB309" s="87"/>
      <c r="AC309" s="87"/>
      <c r="AD309" s="87"/>
      <c r="AE309" s="87"/>
      <c r="AF309" s="87"/>
      <c r="AG309" s="87"/>
      <c r="AH309" s="87"/>
      <c r="AI309" s="87"/>
      <c r="AJ309" s="87"/>
      <c r="AK309" s="87"/>
      <c r="AL309" s="87"/>
      <c r="AM309" s="87"/>
      <c r="AN309" s="87"/>
      <c r="AO309" s="87"/>
      <c r="AP309" s="87"/>
      <c r="AQ309" s="87"/>
      <c r="AR309" s="87"/>
      <c r="AS309" s="87"/>
      <c r="AT309" s="87"/>
      <c r="AU309" s="87"/>
      <c r="AV309" s="87"/>
      <c r="AW309" s="87"/>
      <c r="AX309" s="87"/>
      <c r="AY309" s="87"/>
      <c r="AZ309" s="87"/>
      <c r="BA309" s="87"/>
      <c r="BB309" s="4"/>
      <c r="BC309" s="4"/>
      <c r="BD309" s="4"/>
      <c r="BE309" s="4"/>
      <c r="BF309" s="4"/>
      <c r="BG309" s="4"/>
      <c r="BH309" s="4"/>
      <c r="BI309" s="4"/>
      <c r="BJ309" s="4"/>
      <c r="BK309" s="4"/>
      <c r="BL309" s="4"/>
      <c r="BM309" s="4"/>
      <c r="BN309" s="4"/>
      <c r="BO309" s="4"/>
      <c r="BP309" s="4"/>
      <c r="BQ309" s="4"/>
      <c r="BR309" s="4"/>
      <c r="BS309" s="4"/>
      <c r="BT309" s="4"/>
      <c r="BU309" s="4"/>
      <c r="BV309" s="4"/>
      <c r="BW309" s="4"/>
      <c r="BX309" s="158"/>
      <c r="BY309" s="158"/>
      <c r="BZ309" s="158"/>
      <c r="CA309" s="158"/>
      <c r="CB309" s="158"/>
      <c r="CC309" s="158"/>
      <c r="CD309" s="158"/>
    </row>
    <row r="310" spans="14:82">
      <c r="N310" s="143"/>
      <c r="O310" s="87"/>
      <c r="P310" s="87"/>
      <c r="Q310" s="87"/>
      <c r="R310" s="87"/>
      <c r="S310" s="87"/>
      <c r="T310" s="87"/>
      <c r="U310" s="87"/>
      <c r="V310" s="87"/>
      <c r="W310" s="87"/>
      <c r="X310" s="87"/>
      <c r="Y310" s="87"/>
      <c r="Z310" s="87"/>
      <c r="AA310" s="87"/>
      <c r="AB310" s="87"/>
      <c r="AC310" s="87"/>
      <c r="AD310" s="87"/>
      <c r="AE310" s="87"/>
      <c r="AF310" s="87"/>
      <c r="AG310" s="87"/>
      <c r="AH310" s="87"/>
      <c r="AI310" s="87"/>
      <c r="AJ310" s="87"/>
      <c r="AK310" s="87"/>
      <c r="AL310" s="87"/>
      <c r="AM310" s="87"/>
      <c r="AN310" s="87"/>
      <c r="AO310" s="87"/>
      <c r="AP310" s="87"/>
      <c r="AQ310" s="87"/>
      <c r="AR310" s="87"/>
      <c r="AS310" s="87"/>
      <c r="AT310" s="87"/>
      <c r="AU310" s="87"/>
      <c r="AV310" s="87"/>
      <c r="AW310" s="87"/>
      <c r="AX310" s="87"/>
      <c r="AY310" s="87"/>
      <c r="AZ310" s="87"/>
      <c r="BA310" s="87"/>
      <c r="BB310" s="4"/>
      <c r="BC310" s="4"/>
      <c r="BD310" s="4"/>
      <c r="BE310" s="4"/>
      <c r="BF310" s="4"/>
      <c r="BG310" s="4"/>
      <c r="BH310" s="4"/>
      <c r="BI310" s="4"/>
      <c r="BJ310" s="4"/>
      <c r="BK310" s="4"/>
      <c r="BL310" s="4"/>
      <c r="BM310" s="4"/>
      <c r="BN310" s="4"/>
      <c r="BO310" s="4"/>
      <c r="BP310" s="4"/>
      <c r="BQ310" s="4"/>
      <c r="BR310" s="4"/>
      <c r="BS310" s="4"/>
      <c r="BT310" s="4"/>
      <c r="BU310" s="4"/>
      <c r="BV310" s="4"/>
      <c r="BW310" s="4"/>
      <c r="BX310" s="158"/>
      <c r="BY310" s="158"/>
      <c r="BZ310" s="158"/>
      <c r="CA310" s="158"/>
      <c r="CB310" s="158"/>
      <c r="CC310" s="158"/>
      <c r="CD310" s="158"/>
    </row>
    <row r="311" spans="14:82">
      <c r="N311" s="143"/>
      <c r="O311" s="87"/>
      <c r="P311" s="87"/>
      <c r="Q311" s="87"/>
      <c r="R311" s="87"/>
      <c r="S311" s="87"/>
      <c r="T311" s="87"/>
      <c r="U311" s="87"/>
      <c r="V311" s="87"/>
      <c r="W311" s="87"/>
      <c r="X311" s="87"/>
      <c r="Y311" s="87"/>
      <c r="Z311" s="87"/>
      <c r="AA311" s="87"/>
      <c r="AB311" s="87"/>
      <c r="AC311" s="87"/>
      <c r="AD311" s="87"/>
      <c r="AE311" s="87"/>
      <c r="AF311" s="87"/>
      <c r="AG311" s="87"/>
      <c r="AH311" s="87"/>
      <c r="AI311" s="87"/>
      <c r="AJ311" s="87"/>
      <c r="AK311" s="87"/>
      <c r="AL311" s="87"/>
      <c r="AM311" s="87"/>
      <c r="AN311" s="87"/>
      <c r="AO311" s="87"/>
      <c r="AP311" s="87"/>
      <c r="AQ311" s="87"/>
      <c r="AR311" s="87"/>
      <c r="AS311" s="87"/>
      <c r="AT311" s="87"/>
      <c r="AU311" s="87"/>
      <c r="AV311" s="87"/>
      <c r="AW311" s="87"/>
      <c r="AX311" s="87"/>
      <c r="AY311" s="87"/>
      <c r="AZ311" s="87"/>
      <c r="BA311" s="87"/>
      <c r="BB311" s="4"/>
      <c r="BC311" s="4"/>
      <c r="BD311" s="4"/>
      <c r="BE311" s="4"/>
      <c r="BF311" s="4"/>
      <c r="BG311" s="4"/>
      <c r="BH311" s="4"/>
      <c r="BI311" s="4"/>
      <c r="BJ311" s="4"/>
      <c r="BK311" s="4"/>
      <c r="BL311" s="4"/>
      <c r="BM311" s="4"/>
      <c r="BN311" s="4"/>
      <c r="BO311" s="4"/>
      <c r="BP311" s="4"/>
      <c r="BQ311" s="4"/>
      <c r="BR311" s="4"/>
      <c r="BS311" s="4"/>
      <c r="BT311" s="4"/>
      <c r="BU311" s="4"/>
      <c r="BV311" s="4"/>
      <c r="BW311" s="4"/>
      <c r="BX311" s="158"/>
      <c r="BY311" s="158"/>
      <c r="BZ311" s="158"/>
      <c r="CA311" s="158"/>
      <c r="CB311" s="158"/>
      <c r="CC311" s="158"/>
      <c r="CD311" s="158"/>
    </row>
    <row r="312" spans="14:82">
      <c r="N312" s="143"/>
      <c r="O312" s="87"/>
      <c r="P312" s="87"/>
      <c r="Q312" s="87"/>
      <c r="R312" s="87"/>
      <c r="S312" s="87"/>
      <c r="T312" s="87"/>
      <c r="U312" s="87"/>
      <c r="V312" s="87"/>
      <c r="W312" s="87"/>
      <c r="X312" s="87"/>
      <c r="Y312" s="87"/>
      <c r="Z312" s="87"/>
      <c r="AA312" s="87"/>
      <c r="AB312" s="87"/>
      <c r="AC312" s="87"/>
      <c r="AD312" s="87"/>
      <c r="AE312" s="87"/>
      <c r="AF312" s="87"/>
      <c r="AG312" s="87"/>
      <c r="AH312" s="87"/>
      <c r="AI312" s="87"/>
      <c r="AJ312" s="87"/>
      <c r="AK312" s="87"/>
      <c r="AL312" s="87"/>
      <c r="AM312" s="87"/>
      <c r="AN312" s="87"/>
      <c r="AO312" s="87"/>
      <c r="AP312" s="87"/>
      <c r="AQ312" s="87"/>
      <c r="AR312" s="87"/>
      <c r="AS312" s="87"/>
      <c r="AT312" s="87"/>
      <c r="AU312" s="87"/>
      <c r="AV312" s="87"/>
      <c r="AW312" s="87"/>
      <c r="AX312" s="87"/>
      <c r="AY312" s="87"/>
      <c r="AZ312" s="87"/>
      <c r="BA312" s="87"/>
      <c r="BB312" s="4"/>
      <c r="BC312" s="4"/>
      <c r="BD312" s="4"/>
      <c r="BE312" s="4"/>
      <c r="BF312" s="4"/>
      <c r="BG312" s="4"/>
      <c r="BH312" s="4"/>
      <c r="BI312" s="4"/>
      <c r="BJ312" s="4"/>
      <c r="BK312" s="4"/>
      <c r="BL312" s="4"/>
      <c r="BM312" s="4"/>
      <c r="BN312" s="4"/>
      <c r="BO312" s="4"/>
      <c r="BP312" s="4"/>
      <c r="BQ312" s="4"/>
      <c r="BR312" s="4"/>
      <c r="BS312" s="4"/>
      <c r="BT312" s="4"/>
      <c r="BU312" s="4"/>
      <c r="BV312" s="4"/>
      <c r="BW312" s="4"/>
      <c r="BX312" s="158"/>
      <c r="BY312" s="158"/>
      <c r="BZ312" s="158"/>
      <c r="CA312" s="158"/>
      <c r="CB312" s="158"/>
      <c r="CC312" s="158"/>
      <c r="CD312" s="158"/>
    </row>
    <row r="313" spans="14:82">
      <c r="N313" s="143"/>
      <c r="O313" s="87"/>
      <c r="P313" s="87"/>
      <c r="Q313" s="87"/>
      <c r="R313" s="87"/>
      <c r="S313" s="87"/>
      <c r="T313" s="87"/>
      <c r="U313" s="87"/>
      <c r="V313" s="87"/>
      <c r="W313" s="87"/>
      <c r="X313" s="87"/>
      <c r="Y313" s="87"/>
      <c r="Z313" s="87"/>
      <c r="AA313" s="87"/>
      <c r="AB313" s="87"/>
      <c r="AC313" s="87"/>
      <c r="AD313" s="87"/>
      <c r="AE313" s="87"/>
      <c r="AF313" s="87"/>
      <c r="AG313" s="87"/>
      <c r="AH313" s="87"/>
      <c r="AI313" s="87"/>
      <c r="AJ313" s="87"/>
      <c r="AK313" s="87"/>
      <c r="AL313" s="87"/>
      <c r="AM313" s="87"/>
      <c r="AN313" s="87"/>
      <c r="AO313" s="87"/>
      <c r="AP313" s="87"/>
      <c r="AQ313" s="87"/>
      <c r="AR313" s="87"/>
      <c r="AS313" s="87"/>
      <c r="AT313" s="87"/>
      <c r="AU313" s="87"/>
      <c r="AV313" s="87"/>
      <c r="AW313" s="87"/>
      <c r="AX313" s="87"/>
      <c r="AY313" s="87"/>
      <c r="AZ313" s="87"/>
      <c r="BA313" s="87"/>
      <c r="BB313" s="4"/>
      <c r="BC313" s="4"/>
      <c r="BD313" s="4"/>
      <c r="BE313" s="4"/>
      <c r="BF313" s="4"/>
      <c r="BG313" s="4"/>
      <c r="BH313" s="4"/>
      <c r="BI313" s="4"/>
      <c r="BJ313" s="4"/>
      <c r="BK313" s="4"/>
      <c r="BL313" s="4"/>
      <c r="BM313" s="4"/>
      <c r="BN313" s="4"/>
      <c r="BO313" s="4"/>
      <c r="BP313" s="4"/>
      <c r="BQ313" s="4"/>
      <c r="BR313" s="4"/>
      <c r="BS313" s="4"/>
      <c r="BT313" s="4"/>
      <c r="BU313" s="4"/>
      <c r="BV313" s="4"/>
      <c r="BW313" s="4"/>
      <c r="BX313" s="158"/>
      <c r="BY313" s="158"/>
      <c r="BZ313" s="158"/>
      <c r="CA313" s="158"/>
      <c r="CB313" s="158"/>
      <c r="CC313" s="158"/>
      <c r="CD313" s="158"/>
    </row>
    <row r="314" spans="14:82">
      <c r="N314" s="143"/>
      <c r="O314" s="87"/>
      <c r="P314" s="87"/>
      <c r="Q314" s="87"/>
      <c r="R314" s="87"/>
      <c r="S314" s="87"/>
      <c r="T314" s="87"/>
      <c r="U314" s="87"/>
      <c r="V314" s="87"/>
      <c r="W314" s="87"/>
      <c r="X314" s="87"/>
      <c r="Y314" s="87"/>
      <c r="Z314" s="87"/>
      <c r="AA314" s="87"/>
      <c r="AB314" s="87"/>
      <c r="AC314" s="87"/>
      <c r="AD314" s="87"/>
      <c r="AE314" s="87"/>
      <c r="AF314" s="87"/>
      <c r="AG314" s="87"/>
      <c r="AH314" s="87"/>
      <c r="AI314" s="87"/>
      <c r="AJ314" s="87"/>
      <c r="AK314" s="87"/>
      <c r="AL314" s="87"/>
      <c r="AM314" s="87"/>
      <c r="AN314" s="87"/>
      <c r="AO314" s="87"/>
      <c r="AP314" s="87"/>
      <c r="AQ314" s="87"/>
      <c r="AR314" s="87"/>
      <c r="AS314" s="87"/>
      <c r="AT314" s="87"/>
      <c r="AU314" s="87"/>
      <c r="AV314" s="87"/>
      <c r="AW314" s="87"/>
      <c r="AX314" s="87"/>
      <c r="AY314" s="87"/>
      <c r="AZ314" s="87"/>
      <c r="BA314" s="87"/>
      <c r="BB314" s="4"/>
      <c r="BC314" s="4"/>
      <c r="BD314" s="4"/>
      <c r="BE314" s="4"/>
      <c r="BF314" s="4"/>
      <c r="BG314" s="4"/>
      <c r="BH314" s="4"/>
      <c r="BI314" s="4"/>
      <c r="BJ314" s="4"/>
      <c r="BK314" s="4"/>
      <c r="BL314" s="4"/>
      <c r="BM314" s="4"/>
      <c r="BN314" s="4"/>
      <c r="BO314" s="4"/>
      <c r="BP314" s="4"/>
      <c r="BQ314" s="4"/>
      <c r="BR314" s="4"/>
      <c r="BS314" s="4"/>
      <c r="BT314" s="4"/>
      <c r="BU314" s="4"/>
      <c r="BV314" s="4"/>
      <c r="BW314" s="4"/>
      <c r="BX314" s="158"/>
      <c r="BY314" s="158"/>
      <c r="BZ314" s="158"/>
      <c r="CA314" s="158"/>
      <c r="CB314" s="158"/>
      <c r="CC314" s="158"/>
      <c r="CD314" s="158"/>
    </row>
    <row r="315" spans="14:82">
      <c r="N315" s="143"/>
      <c r="O315" s="87"/>
      <c r="P315" s="87"/>
      <c r="Q315" s="87"/>
      <c r="R315" s="87"/>
      <c r="S315" s="87"/>
      <c r="T315" s="87"/>
      <c r="U315" s="87"/>
      <c r="V315" s="87"/>
      <c r="W315" s="87"/>
      <c r="X315" s="87"/>
      <c r="Y315" s="87"/>
      <c r="Z315" s="87"/>
      <c r="AA315" s="87"/>
      <c r="AB315" s="87"/>
      <c r="AC315" s="87"/>
      <c r="AD315" s="87"/>
      <c r="AE315" s="87"/>
      <c r="AF315" s="87"/>
      <c r="AG315" s="87"/>
      <c r="AH315" s="87"/>
      <c r="AI315" s="87"/>
      <c r="AJ315" s="87"/>
      <c r="AK315" s="87"/>
      <c r="AL315" s="87"/>
      <c r="AM315" s="87"/>
      <c r="AN315" s="87"/>
      <c r="AO315" s="87"/>
      <c r="AP315" s="87"/>
      <c r="AQ315" s="87"/>
      <c r="AR315" s="87"/>
      <c r="AS315" s="87"/>
      <c r="AT315" s="87"/>
      <c r="AU315" s="87"/>
      <c r="AV315" s="87"/>
      <c r="AW315" s="87"/>
      <c r="AX315" s="87"/>
      <c r="AY315" s="87"/>
      <c r="AZ315" s="87"/>
      <c r="BA315" s="87"/>
      <c r="BB315" s="4"/>
      <c r="BC315" s="4"/>
      <c r="BD315" s="4"/>
      <c r="BE315" s="4"/>
      <c r="BF315" s="4"/>
      <c r="BG315" s="4"/>
      <c r="BH315" s="4"/>
      <c r="BI315" s="4"/>
      <c r="BJ315" s="4"/>
      <c r="BK315" s="4"/>
      <c r="BL315" s="4"/>
      <c r="BM315" s="4"/>
      <c r="BN315" s="4"/>
      <c r="BO315" s="4"/>
      <c r="BP315" s="4"/>
      <c r="BQ315" s="4"/>
      <c r="BR315" s="4"/>
      <c r="BS315" s="4"/>
      <c r="BT315" s="4"/>
      <c r="BU315" s="4"/>
      <c r="BV315" s="4"/>
      <c r="BW315" s="4"/>
      <c r="BX315" s="158"/>
      <c r="BY315" s="158"/>
      <c r="BZ315" s="158"/>
      <c r="CA315" s="158"/>
      <c r="CB315" s="158"/>
      <c r="CC315" s="158"/>
      <c r="CD315" s="158"/>
    </row>
    <row r="316" spans="14:82">
      <c r="N316" s="143"/>
      <c r="O316" s="87"/>
      <c r="P316" s="87"/>
      <c r="Q316" s="87"/>
      <c r="R316" s="87"/>
      <c r="S316" s="87"/>
      <c r="T316" s="87"/>
      <c r="U316" s="87"/>
      <c r="V316" s="87"/>
      <c r="W316" s="87"/>
      <c r="X316" s="87"/>
      <c r="Y316" s="87"/>
      <c r="Z316" s="87"/>
      <c r="AA316" s="87"/>
      <c r="AB316" s="87"/>
      <c r="AC316" s="87"/>
      <c r="AD316" s="87"/>
      <c r="AE316" s="87"/>
      <c r="AF316" s="87"/>
      <c r="AG316" s="87"/>
      <c r="AH316" s="87"/>
      <c r="AI316" s="87"/>
      <c r="AJ316" s="87"/>
      <c r="AK316" s="87"/>
      <c r="AL316" s="87"/>
      <c r="AM316" s="87"/>
      <c r="AN316" s="87"/>
      <c r="AO316" s="87"/>
      <c r="AP316" s="87"/>
      <c r="AQ316" s="87"/>
      <c r="AR316" s="87"/>
      <c r="AS316" s="87"/>
      <c r="AT316" s="87"/>
      <c r="AU316" s="87"/>
      <c r="AV316" s="87"/>
      <c r="AW316" s="87"/>
      <c r="AX316" s="87"/>
      <c r="AY316" s="87"/>
      <c r="AZ316" s="87"/>
      <c r="BA316" s="87"/>
      <c r="BB316" s="4"/>
      <c r="BC316" s="4"/>
      <c r="BD316" s="4"/>
      <c r="BE316" s="4"/>
      <c r="BF316" s="4"/>
      <c r="BG316" s="4"/>
      <c r="BH316" s="4"/>
      <c r="BI316" s="4"/>
      <c r="BJ316" s="4"/>
      <c r="BK316" s="4"/>
      <c r="BL316" s="4"/>
      <c r="BM316" s="4"/>
      <c r="BN316" s="4"/>
      <c r="BO316" s="4"/>
      <c r="BP316" s="4"/>
      <c r="BQ316" s="4"/>
      <c r="BR316" s="4"/>
      <c r="BS316" s="4"/>
      <c r="BT316" s="4"/>
      <c r="BU316" s="4"/>
      <c r="BV316" s="4"/>
      <c r="BW316" s="4"/>
      <c r="BX316" s="158"/>
      <c r="BY316" s="158"/>
      <c r="BZ316" s="158"/>
      <c r="CA316" s="158"/>
      <c r="CB316" s="158"/>
      <c r="CC316" s="158"/>
      <c r="CD316" s="158"/>
    </row>
    <row r="317" spans="14:82">
      <c r="N317" s="143"/>
      <c r="O317" s="87"/>
      <c r="P317" s="87"/>
      <c r="Q317" s="87"/>
      <c r="R317" s="87"/>
      <c r="S317" s="87"/>
      <c r="T317" s="87"/>
      <c r="U317" s="87"/>
      <c r="V317" s="87"/>
      <c r="W317" s="87"/>
      <c r="X317" s="87"/>
      <c r="Y317" s="87"/>
      <c r="Z317" s="87"/>
      <c r="AA317" s="87"/>
      <c r="AB317" s="87"/>
      <c r="AC317" s="87"/>
      <c r="AD317" s="87"/>
      <c r="AE317" s="87"/>
      <c r="AF317" s="87"/>
      <c r="AG317" s="87"/>
      <c r="AH317" s="87"/>
      <c r="AI317" s="87"/>
      <c r="AJ317" s="87"/>
      <c r="AK317" s="87"/>
      <c r="AL317" s="87"/>
      <c r="AM317" s="87"/>
      <c r="AN317" s="87"/>
      <c r="AO317" s="87"/>
      <c r="AP317" s="87"/>
      <c r="AQ317" s="87"/>
      <c r="AR317" s="87"/>
      <c r="AS317" s="87"/>
      <c r="AT317" s="87"/>
      <c r="AU317" s="87"/>
      <c r="AV317" s="87"/>
      <c r="AW317" s="87"/>
      <c r="AX317" s="87"/>
      <c r="AY317" s="87"/>
      <c r="AZ317" s="87"/>
      <c r="BA317" s="87"/>
      <c r="BB317" s="4"/>
      <c r="BC317" s="4"/>
      <c r="BD317" s="4"/>
      <c r="BE317" s="4"/>
      <c r="BF317" s="4"/>
      <c r="BG317" s="4"/>
      <c r="BH317" s="4"/>
      <c r="BI317" s="4"/>
      <c r="BJ317" s="4"/>
      <c r="BK317" s="4"/>
      <c r="BL317" s="4"/>
      <c r="BM317" s="4"/>
      <c r="BN317" s="4"/>
      <c r="BO317" s="4"/>
      <c r="BP317" s="4"/>
      <c r="BQ317" s="4"/>
      <c r="BR317" s="4"/>
      <c r="BS317" s="4"/>
      <c r="BT317" s="4"/>
      <c r="BU317" s="4"/>
      <c r="BV317" s="4"/>
      <c r="BW317" s="4"/>
      <c r="BX317" s="158"/>
      <c r="BY317" s="158"/>
      <c r="BZ317" s="158"/>
      <c r="CA317" s="158"/>
      <c r="CB317" s="158"/>
      <c r="CC317" s="158"/>
      <c r="CD317" s="158"/>
    </row>
    <row r="318" spans="14:82">
      <c r="N318" s="143"/>
      <c r="O318" s="87"/>
      <c r="P318" s="87"/>
      <c r="Q318" s="87"/>
      <c r="R318" s="87"/>
      <c r="S318" s="87"/>
      <c r="T318" s="87"/>
      <c r="U318" s="87"/>
      <c r="V318" s="87"/>
      <c r="W318" s="87"/>
      <c r="X318" s="87"/>
      <c r="Y318" s="87"/>
      <c r="Z318" s="87"/>
      <c r="AA318" s="87"/>
      <c r="AB318" s="87"/>
      <c r="AC318" s="87"/>
      <c r="AD318" s="87"/>
      <c r="AE318" s="87"/>
      <c r="AF318" s="87"/>
      <c r="AG318" s="87"/>
      <c r="AH318" s="87"/>
      <c r="AI318" s="87"/>
      <c r="AJ318" s="87"/>
      <c r="AK318" s="87"/>
      <c r="AL318" s="87"/>
      <c r="AM318" s="87"/>
      <c r="AN318" s="87"/>
      <c r="AO318" s="87"/>
      <c r="AP318" s="87"/>
      <c r="AQ318" s="87"/>
      <c r="AR318" s="87"/>
      <c r="AS318" s="87"/>
      <c r="AT318" s="87"/>
      <c r="AU318" s="87"/>
      <c r="AV318" s="87"/>
      <c r="AW318" s="87"/>
      <c r="AX318" s="87"/>
      <c r="AY318" s="87"/>
      <c r="AZ318" s="87"/>
      <c r="BA318" s="87"/>
      <c r="BB318" s="4"/>
      <c r="BC318" s="4"/>
      <c r="BD318" s="4"/>
      <c r="BE318" s="4"/>
      <c r="BF318" s="4"/>
      <c r="BG318" s="4"/>
      <c r="BH318" s="4"/>
      <c r="BI318" s="4"/>
      <c r="BJ318" s="4"/>
      <c r="BK318" s="4"/>
      <c r="BL318" s="4"/>
      <c r="BM318" s="4"/>
      <c r="BN318" s="4"/>
      <c r="BO318" s="4"/>
      <c r="BP318" s="4"/>
      <c r="BQ318" s="4"/>
      <c r="BR318" s="4"/>
      <c r="BS318" s="4"/>
      <c r="BT318" s="4"/>
      <c r="BU318" s="4"/>
      <c r="BV318" s="4"/>
      <c r="BW318" s="4"/>
      <c r="BX318" s="158"/>
      <c r="BY318" s="158"/>
      <c r="BZ318" s="158"/>
      <c r="CA318" s="158"/>
      <c r="CB318" s="158"/>
      <c r="CC318" s="158"/>
      <c r="CD318" s="158"/>
    </row>
    <row r="319" spans="14:82">
      <c r="N319" s="143"/>
      <c r="O319" s="87"/>
      <c r="P319" s="87"/>
      <c r="Q319" s="87"/>
      <c r="R319" s="87"/>
      <c r="S319" s="87"/>
      <c r="T319" s="87"/>
      <c r="U319" s="87"/>
      <c r="V319" s="87"/>
      <c r="W319" s="87"/>
      <c r="X319" s="87"/>
      <c r="Y319" s="87"/>
      <c r="Z319" s="87"/>
      <c r="AA319" s="87"/>
      <c r="AB319" s="87"/>
      <c r="AC319" s="87"/>
      <c r="AD319" s="87"/>
      <c r="AE319" s="87"/>
      <c r="AF319" s="87"/>
      <c r="AG319" s="87"/>
      <c r="AH319" s="87"/>
      <c r="AI319" s="87"/>
      <c r="AJ319" s="87"/>
      <c r="AK319" s="87"/>
      <c r="AL319" s="87"/>
      <c r="AM319" s="87"/>
      <c r="AN319" s="87"/>
      <c r="AO319" s="87"/>
      <c r="AP319" s="87"/>
      <c r="AQ319" s="87"/>
      <c r="AR319" s="87"/>
      <c r="AS319" s="87"/>
      <c r="AT319" s="87"/>
      <c r="AU319" s="87"/>
      <c r="AV319" s="87"/>
      <c r="AW319" s="87"/>
      <c r="AX319" s="87"/>
      <c r="AY319" s="87"/>
      <c r="AZ319" s="87"/>
      <c r="BA319" s="87"/>
      <c r="BB319" s="4"/>
      <c r="BC319" s="4"/>
      <c r="BD319" s="4"/>
      <c r="BE319" s="4"/>
      <c r="BF319" s="4"/>
      <c r="BG319" s="4"/>
      <c r="BH319" s="4"/>
      <c r="BI319" s="4"/>
      <c r="BJ319" s="4"/>
      <c r="BK319" s="4"/>
      <c r="BL319" s="4"/>
      <c r="BM319" s="4"/>
      <c r="BN319" s="4"/>
      <c r="BO319" s="4"/>
      <c r="BP319" s="4"/>
      <c r="BQ319" s="4"/>
      <c r="BR319" s="4"/>
      <c r="BS319" s="4"/>
      <c r="BT319" s="4"/>
      <c r="BU319" s="4"/>
      <c r="BV319" s="4"/>
      <c r="BW319" s="4"/>
      <c r="BX319" s="158"/>
      <c r="BY319" s="158"/>
      <c r="BZ319" s="158"/>
      <c r="CA319" s="158"/>
      <c r="CB319" s="158"/>
      <c r="CC319" s="158"/>
      <c r="CD319" s="158"/>
    </row>
    <row r="320" spans="14:82">
      <c r="N320" s="143"/>
      <c r="O320" s="87"/>
      <c r="P320" s="87"/>
      <c r="Q320" s="87"/>
      <c r="R320" s="87"/>
      <c r="S320" s="87"/>
      <c r="T320" s="87"/>
      <c r="U320" s="87"/>
      <c r="V320" s="87"/>
      <c r="W320" s="87"/>
      <c r="X320" s="87"/>
      <c r="Y320" s="87"/>
      <c r="Z320" s="87"/>
      <c r="AA320" s="87"/>
      <c r="AB320" s="87"/>
      <c r="AC320" s="87"/>
      <c r="AD320" s="87"/>
      <c r="AE320" s="87"/>
      <c r="AF320" s="87"/>
      <c r="AG320" s="87"/>
      <c r="AH320" s="87"/>
      <c r="AI320" s="87"/>
      <c r="AJ320" s="87"/>
      <c r="AK320" s="87"/>
      <c r="AL320" s="87"/>
      <c r="AM320" s="87"/>
      <c r="AN320" s="87"/>
      <c r="AO320" s="87"/>
      <c r="AP320" s="87"/>
      <c r="AQ320" s="87"/>
      <c r="AR320" s="87"/>
      <c r="AS320" s="87"/>
      <c r="AT320" s="87"/>
      <c r="AU320" s="87"/>
      <c r="AV320" s="87"/>
      <c r="AW320" s="87"/>
      <c r="AX320" s="87"/>
      <c r="AY320" s="87"/>
      <c r="AZ320" s="87"/>
      <c r="BA320" s="87"/>
      <c r="BB320" s="4"/>
      <c r="BC320" s="4"/>
      <c r="BD320" s="4"/>
      <c r="BE320" s="4"/>
      <c r="BF320" s="4"/>
      <c r="BG320" s="4"/>
      <c r="BH320" s="4"/>
      <c r="BI320" s="4"/>
      <c r="BJ320" s="4"/>
      <c r="BK320" s="4"/>
      <c r="BL320" s="4"/>
      <c r="BM320" s="4"/>
      <c r="BN320" s="4"/>
      <c r="BO320" s="4"/>
      <c r="BP320" s="4"/>
      <c r="BQ320" s="4"/>
      <c r="BR320" s="4"/>
      <c r="BS320" s="4"/>
      <c r="BT320" s="4"/>
      <c r="BU320" s="4"/>
      <c r="BV320" s="4"/>
      <c r="BW320" s="4"/>
      <c r="BX320" s="158"/>
      <c r="BY320" s="158"/>
      <c r="BZ320" s="158"/>
      <c r="CA320" s="158"/>
      <c r="CB320" s="158"/>
      <c r="CC320" s="158"/>
      <c r="CD320" s="158"/>
    </row>
    <row r="321" spans="14:82">
      <c r="N321" s="143"/>
      <c r="O321" s="87"/>
      <c r="P321" s="87"/>
      <c r="Q321" s="87"/>
      <c r="R321" s="87"/>
      <c r="S321" s="87"/>
      <c r="T321" s="87"/>
      <c r="U321" s="87"/>
      <c r="V321" s="87"/>
      <c r="W321" s="87"/>
      <c r="X321" s="87"/>
      <c r="Y321" s="87"/>
      <c r="Z321" s="87"/>
      <c r="AA321" s="87"/>
      <c r="AB321" s="87"/>
      <c r="AC321" s="87"/>
      <c r="AD321" s="87"/>
      <c r="AE321" s="87"/>
      <c r="AF321" s="87"/>
      <c r="AG321" s="87"/>
      <c r="AH321" s="87"/>
      <c r="AI321" s="87"/>
      <c r="AJ321" s="87"/>
      <c r="AK321" s="87"/>
      <c r="AL321" s="87"/>
      <c r="AM321" s="87"/>
      <c r="AN321" s="87"/>
      <c r="AO321" s="87"/>
      <c r="AP321" s="87"/>
      <c r="AQ321" s="87"/>
      <c r="AR321" s="87"/>
      <c r="AS321" s="87"/>
      <c r="AT321" s="87"/>
      <c r="AU321" s="87"/>
      <c r="AV321" s="87"/>
      <c r="AW321" s="87"/>
      <c r="AX321" s="87"/>
      <c r="AY321" s="87"/>
      <c r="AZ321" s="87"/>
      <c r="BA321" s="87"/>
      <c r="BB321" s="4"/>
      <c r="BC321" s="4"/>
      <c r="BD321" s="4"/>
      <c r="BE321" s="4"/>
      <c r="BF321" s="4"/>
      <c r="BG321" s="4"/>
      <c r="BH321" s="4"/>
      <c r="BI321" s="4"/>
      <c r="BJ321" s="4"/>
      <c r="BK321" s="4"/>
      <c r="BL321" s="4"/>
      <c r="BM321" s="4"/>
      <c r="BN321" s="4"/>
      <c r="BO321" s="4"/>
      <c r="BP321" s="4"/>
      <c r="BQ321" s="4"/>
      <c r="BR321" s="4"/>
      <c r="BS321" s="4"/>
      <c r="BT321" s="4"/>
      <c r="BU321" s="4"/>
      <c r="BV321" s="4"/>
      <c r="BW321" s="4"/>
      <c r="BX321" s="158"/>
      <c r="BY321" s="158"/>
      <c r="BZ321" s="158"/>
      <c r="CA321" s="158"/>
      <c r="CB321" s="158"/>
      <c r="CC321" s="158"/>
      <c r="CD321" s="158"/>
    </row>
    <row r="322" spans="14:82">
      <c r="N322" s="143"/>
      <c r="O322" s="87"/>
      <c r="P322" s="87"/>
      <c r="Q322" s="87"/>
      <c r="R322" s="87"/>
      <c r="S322" s="87"/>
      <c r="T322" s="87"/>
      <c r="U322" s="87"/>
      <c r="V322" s="87"/>
      <c r="W322" s="87"/>
      <c r="X322" s="87"/>
      <c r="Y322" s="87"/>
      <c r="Z322" s="87"/>
      <c r="AA322" s="87"/>
      <c r="AB322" s="87"/>
      <c r="AC322" s="87"/>
      <c r="AD322" s="87"/>
      <c r="AE322" s="87"/>
      <c r="AF322" s="87"/>
      <c r="AG322" s="87"/>
      <c r="AH322" s="87"/>
      <c r="AI322" s="87"/>
      <c r="AJ322" s="87"/>
      <c r="AK322" s="87"/>
      <c r="AL322" s="87"/>
      <c r="AM322" s="87"/>
      <c r="AN322" s="87"/>
      <c r="AO322" s="87"/>
      <c r="AP322" s="87"/>
      <c r="AQ322" s="87"/>
      <c r="AR322" s="87"/>
      <c r="AS322" s="87"/>
      <c r="AT322" s="87"/>
      <c r="AU322" s="87"/>
      <c r="AV322" s="87"/>
      <c r="AW322" s="87"/>
      <c r="AX322" s="87"/>
      <c r="AY322" s="87"/>
      <c r="AZ322" s="87"/>
      <c r="BA322" s="87"/>
      <c r="BB322" s="4"/>
      <c r="BC322" s="4"/>
      <c r="BD322" s="4"/>
      <c r="BE322" s="4"/>
      <c r="BF322" s="4"/>
      <c r="BG322" s="4"/>
      <c r="BH322" s="4"/>
      <c r="BI322" s="4"/>
      <c r="BJ322" s="4"/>
      <c r="BK322" s="4"/>
      <c r="BL322" s="4"/>
      <c r="BM322" s="4"/>
      <c r="BN322" s="4"/>
      <c r="BO322" s="4"/>
      <c r="BP322" s="4"/>
      <c r="BQ322" s="4"/>
      <c r="BR322" s="4"/>
      <c r="BS322" s="4"/>
      <c r="BT322" s="4"/>
      <c r="BU322" s="4"/>
      <c r="BV322" s="4"/>
      <c r="BW322" s="4"/>
      <c r="BX322" s="158"/>
      <c r="BY322" s="158"/>
      <c r="BZ322" s="158"/>
      <c r="CA322" s="158"/>
      <c r="CB322" s="158"/>
      <c r="CC322" s="158"/>
      <c r="CD322" s="158"/>
    </row>
    <row r="323" spans="14:82">
      <c r="N323" s="143"/>
      <c r="O323" s="87"/>
      <c r="P323" s="87"/>
      <c r="Q323" s="87"/>
      <c r="R323" s="87"/>
      <c r="S323" s="87"/>
      <c r="T323" s="87"/>
      <c r="U323" s="87"/>
      <c r="V323" s="87"/>
      <c r="W323" s="87"/>
      <c r="X323" s="87"/>
      <c r="Y323" s="87"/>
      <c r="Z323" s="87"/>
      <c r="AA323" s="87"/>
      <c r="AB323" s="87"/>
      <c r="AC323" s="87"/>
      <c r="AD323" s="87"/>
      <c r="AE323" s="87"/>
      <c r="AF323" s="87"/>
      <c r="AG323" s="87"/>
      <c r="AH323" s="87"/>
      <c r="AI323" s="87"/>
      <c r="AJ323" s="87"/>
      <c r="AK323" s="87"/>
      <c r="AL323" s="87"/>
      <c r="AM323" s="87"/>
      <c r="AN323" s="87"/>
      <c r="AO323" s="87"/>
      <c r="AP323" s="87"/>
      <c r="AQ323" s="87"/>
      <c r="AR323" s="87"/>
      <c r="AS323" s="87"/>
      <c r="AT323" s="87"/>
      <c r="AU323" s="87"/>
      <c r="AV323" s="87"/>
      <c r="AW323" s="87"/>
      <c r="AX323" s="87"/>
      <c r="AY323" s="87"/>
      <c r="AZ323" s="87"/>
      <c r="BA323" s="87"/>
      <c r="BB323" s="4"/>
      <c r="BC323" s="4"/>
      <c r="BD323" s="4"/>
      <c r="BE323" s="4"/>
      <c r="BF323" s="4"/>
      <c r="BG323" s="4"/>
      <c r="BH323" s="4"/>
      <c r="BI323" s="4"/>
      <c r="BJ323" s="4"/>
      <c r="BK323" s="4"/>
      <c r="BL323" s="4"/>
      <c r="BM323" s="4"/>
      <c r="BN323" s="4"/>
      <c r="BO323" s="4"/>
      <c r="BP323" s="4"/>
      <c r="BQ323" s="4"/>
      <c r="BR323" s="4"/>
      <c r="BS323" s="4"/>
      <c r="BT323" s="4"/>
      <c r="BU323" s="4"/>
      <c r="BV323" s="4"/>
      <c r="BW323" s="4"/>
      <c r="BX323" s="158"/>
      <c r="BY323" s="158"/>
      <c r="BZ323" s="158"/>
      <c r="CA323" s="158"/>
      <c r="CB323" s="158"/>
      <c r="CC323" s="158"/>
      <c r="CD323" s="158"/>
    </row>
    <row r="324" spans="14:82">
      <c r="N324" s="143"/>
      <c r="O324" s="87"/>
      <c r="P324" s="87"/>
      <c r="Q324" s="87"/>
      <c r="R324" s="87"/>
      <c r="S324" s="87"/>
      <c r="T324" s="87"/>
      <c r="U324" s="87"/>
      <c r="V324" s="87"/>
      <c r="W324" s="87"/>
      <c r="X324" s="87"/>
      <c r="Y324" s="87"/>
      <c r="Z324" s="87"/>
      <c r="AA324" s="87"/>
      <c r="AB324" s="87"/>
      <c r="AC324" s="87"/>
      <c r="AD324" s="87"/>
      <c r="AE324" s="87"/>
      <c r="AF324" s="87"/>
      <c r="AG324" s="87"/>
      <c r="AH324" s="87"/>
      <c r="AI324" s="87"/>
      <c r="AJ324" s="87"/>
      <c r="AK324" s="87"/>
      <c r="AL324" s="87"/>
      <c r="AM324" s="87"/>
      <c r="AN324" s="87"/>
      <c r="AO324" s="87"/>
      <c r="AP324" s="87"/>
      <c r="AQ324" s="87"/>
      <c r="AR324" s="87"/>
      <c r="AS324" s="87"/>
      <c r="AT324" s="87"/>
      <c r="AU324" s="87"/>
      <c r="AV324" s="87"/>
      <c r="AW324" s="87"/>
      <c r="AX324" s="87"/>
      <c r="AY324" s="87"/>
      <c r="AZ324" s="87"/>
      <c r="BA324" s="87"/>
      <c r="BB324" s="4"/>
      <c r="BC324" s="4"/>
      <c r="BD324" s="4"/>
      <c r="BE324" s="4"/>
      <c r="BF324" s="4"/>
      <c r="BG324" s="4"/>
      <c r="BH324" s="4"/>
      <c r="BI324" s="4"/>
      <c r="BJ324" s="4"/>
      <c r="BK324" s="4"/>
      <c r="BL324" s="4"/>
      <c r="BM324" s="4"/>
      <c r="BN324" s="4"/>
      <c r="BO324" s="4"/>
      <c r="BP324" s="4"/>
      <c r="BQ324" s="4"/>
      <c r="BR324" s="4"/>
      <c r="BS324" s="4"/>
      <c r="BT324" s="4"/>
      <c r="BU324" s="4"/>
      <c r="BV324" s="4"/>
      <c r="BW324" s="4"/>
      <c r="BX324" s="158"/>
      <c r="BY324" s="158"/>
      <c r="BZ324" s="158"/>
      <c r="CA324" s="158"/>
      <c r="CB324" s="158"/>
      <c r="CC324" s="158"/>
      <c r="CD324" s="158"/>
    </row>
    <row r="325" spans="14:82">
      <c r="N325" s="143"/>
      <c r="O325" s="87"/>
      <c r="P325" s="87"/>
      <c r="Q325" s="87"/>
      <c r="R325" s="87"/>
      <c r="S325" s="87"/>
      <c r="T325" s="87"/>
      <c r="U325" s="87"/>
      <c r="V325" s="87"/>
      <c r="W325" s="87"/>
      <c r="X325" s="87"/>
      <c r="Y325" s="87"/>
      <c r="Z325" s="87"/>
      <c r="AA325" s="87"/>
      <c r="AB325" s="87"/>
      <c r="AC325" s="87"/>
      <c r="AD325" s="87"/>
      <c r="AE325" s="87"/>
      <c r="AF325" s="87"/>
      <c r="AG325" s="87"/>
      <c r="AH325" s="87"/>
      <c r="AI325" s="87"/>
      <c r="AJ325" s="87"/>
      <c r="AK325" s="87"/>
      <c r="AL325" s="87"/>
      <c r="AM325" s="87"/>
      <c r="AN325" s="87"/>
      <c r="AO325" s="87"/>
      <c r="AP325" s="87"/>
      <c r="AQ325" s="87"/>
      <c r="AR325" s="87"/>
      <c r="AS325" s="87"/>
      <c r="AT325" s="87"/>
      <c r="AU325" s="87"/>
      <c r="AV325" s="87"/>
      <c r="AW325" s="87"/>
      <c r="AX325" s="87"/>
      <c r="AY325" s="87"/>
      <c r="AZ325" s="87"/>
      <c r="BA325" s="87"/>
      <c r="BB325" s="4"/>
      <c r="BC325" s="4"/>
      <c r="BD325" s="4"/>
      <c r="BE325" s="4"/>
      <c r="BF325" s="4"/>
      <c r="BG325" s="4"/>
      <c r="BH325" s="4"/>
      <c r="BI325" s="4"/>
      <c r="BJ325" s="4"/>
      <c r="BK325" s="4"/>
      <c r="BL325" s="4"/>
      <c r="BM325" s="4"/>
      <c r="BN325" s="4"/>
      <c r="BO325" s="4"/>
      <c r="BP325" s="4"/>
      <c r="BQ325" s="4"/>
      <c r="BR325" s="4"/>
      <c r="BS325" s="4"/>
      <c r="BT325" s="4"/>
      <c r="BU325" s="4"/>
      <c r="BV325" s="4"/>
      <c r="BW325" s="4"/>
      <c r="BX325" s="158"/>
      <c r="BY325" s="158"/>
      <c r="BZ325" s="158"/>
      <c r="CA325" s="158"/>
      <c r="CB325" s="158"/>
      <c r="CC325" s="158"/>
      <c r="CD325" s="158"/>
    </row>
    <row r="326" spans="14:82">
      <c r="N326" s="143"/>
      <c r="O326" s="87"/>
      <c r="P326" s="87"/>
      <c r="Q326" s="87"/>
      <c r="R326" s="87"/>
      <c r="S326" s="87"/>
      <c r="T326" s="87"/>
      <c r="U326" s="87"/>
      <c r="V326" s="87"/>
      <c r="W326" s="87"/>
      <c r="X326" s="87"/>
      <c r="Y326" s="87"/>
      <c r="Z326" s="87"/>
      <c r="AA326" s="87"/>
      <c r="AB326" s="87"/>
      <c r="AC326" s="87"/>
      <c r="AD326" s="87"/>
      <c r="AE326" s="87"/>
      <c r="AF326" s="87"/>
      <c r="AG326" s="87"/>
      <c r="AH326" s="87"/>
      <c r="AI326" s="87"/>
      <c r="AJ326" s="87"/>
      <c r="AK326" s="87"/>
      <c r="AL326" s="87"/>
      <c r="AM326" s="87"/>
      <c r="AN326" s="87"/>
      <c r="AO326" s="87"/>
      <c r="AP326" s="87"/>
      <c r="AQ326" s="87"/>
      <c r="AR326" s="87"/>
      <c r="AS326" s="87"/>
      <c r="AT326" s="87"/>
      <c r="AU326" s="87"/>
      <c r="AV326" s="87"/>
      <c r="AW326" s="87"/>
      <c r="AX326" s="87"/>
      <c r="AY326" s="87"/>
      <c r="AZ326" s="87"/>
      <c r="BA326" s="87"/>
      <c r="BB326" s="4"/>
      <c r="BC326" s="4"/>
      <c r="BD326" s="4"/>
      <c r="BE326" s="4"/>
      <c r="BF326" s="4"/>
      <c r="BG326" s="4"/>
      <c r="BH326" s="4"/>
      <c r="BI326" s="4"/>
      <c r="BJ326" s="4"/>
      <c r="BK326" s="4"/>
      <c r="BL326" s="4"/>
      <c r="BM326" s="4"/>
      <c r="BN326" s="4"/>
      <c r="BO326" s="4"/>
      <c r="BP326" s="4"/>
      <c r="BQ326" s="4"/>
      <c r="BR326" s="4"/>
      <c r="BS326" s="4"/>
      <c r="BT326" s="4"/>
      <c r="BU326" s="4"/>
      <c r="BV326" s="4"/>
      <c r="BW326" s="4"/>
      <c r="BX326" s="158"/>
      <c r="BY326" s="158"/>
      <c r="BZ326" s="158"/>
      <c r="CA326" s="158"/>
      <c r="CB326" s="158"/>
      <c r="CC326" s="158"/>
      <c r="CD326" s="158"/>
    </row>
    <row r="327" spans="14:82">
      <c r="N327" s="143"/>
      <c r="O327" s="87"/>
      <c r="P327" s="87"/>
      <c r="Q327" s="87"/>
      <c r="R327" s="87"/>
      <c r="S327" s="87"/>
      <c r="T327" s="87"/>
      <c r="U327" s="87"/>
      <c r="V327" s="87"/>
      <c r="W327" s="87"/>
      <c r="X327" s="87"/>
      <c r="Y327" s="87"/>
      <c r="Z327" s="87"/>
      <c r="AA327" s="87"/>
      <c r="AB327" s="87"/>
      <c r="AC327" s="87"/>
      <c r="AD327" s="87"/>
      <c r="AE327" s="87"/>
      <c r="AF327" s="87"/>
      <c r="AG327" s="87"/>
      <c r="AH327" s="87"/>
      <c r="AI327" s="87"/>
      <c r="AJ327" s="87"/>
      <c r="AK327" s="87"/>
      <c r="AL327" s="87"/>
      <c r="AM327" s="87"/>
      <c r="AN327" s="87"/>
      <c r="AO327" s="87"/>
      <c r="AP327" s="87"/>
      <c r="AQ327" s="87"/>
      <c r="AR327" s="87"/>
      <c r="AS327" s="87"/>
      <c r="AT327" s="87"/>
      <c r="AU327" s="87"/>
      <c r="AV327" s="87"/>
      <c r="AW327" s="87"/>
      <c r="AX327" s="87"/>
      <c r="AY327" s="87"/>
      <c r="AZ327" s="87"/>
      <c r="BA327" s="87"/>
      <c r="BB327" s="4"/>
      <c r="BC327" s="4"/>
      <c r="BD327" s="4"/>
      <c r="BE327" s="4"/>
      <c r="BF327" s="4"/>
      <c r="BG327" s="4"/>
      <c r="BH327" s="4"/>
      <c r="BI327" s="4"/>
      <c r="BJ327" s="4"/>
      <c r="BK327" s="4"/>
      <c r="BL327" s="4"/>
      <c r="BM327" s="4"/>
      <c r="BN327" s="4"/>
      <c r="BO327" s="4"/>
      <c r="BP327" s="4"/>
      <c r="BQ327" s="4"/>
      <c r="BR327" s="4"/>
      <c r="BS327" s="4"/>
      <c r="BT327" s="4"/>
      <c r="BU327" s="4"/>
      <c r="BV327" s="4"/>
      <c r="BW327" s="4"/>
      <c r="BX327" s="158"/>
      <c r="BY327" s="158"/>
      <c r="BZ327" s="158"/>
      <c r="CA327" s="158"/>
      <c r="CB327" s="158"/>
      <c r="CC327" s="158"/>
      <c r="CD327" s="158"/>
    </row>
    <row r="328" spans="14:82">
      <c r="N328" s="143"/>
      <c r="O328" s="87"/>
      <c r="P328" s="87"/>
      <c r="Q328" s="87"/>
      <c r="R328" s="87"/>
      <c r="S328" s="87"/>
      <c r="T328" s="87"/>
      <c r="U328" s="87"/>
      <c r="V328" s="87"/>
      <c r="W328" s="87"/>
      <c r="X328" s="87"/>
      <c r="Y328" s="87"/>
      <c r="Z328" s="87"/>
      <c r="AA328" s="87"/>
      <c r="AB328" s="87"/>
      <c r="AC328" s="87"/>
      <c r="AD328" s="87"/>
      <c r="AE328" s="87"/>
      <c r="AF328" s="87"/>
      <c r="AG328" s="87"/>
      <c r="AH328" s="87"/>
      <c r="AI328" s="87"/>
      <c r="AJ328" s="87"/>
      <c r="AK328" s="87"/>
      <c r="AL328" s="87"/>
      <c r="AM328" s="87"/>
      <c r="AN328" s="87"/>
      <c r="AO328" s="87"/>
      <c r="AP328" s="87"/>
      <c r="AQ328" s="87"/>
      <c r="AR328" s="87"/>
      <c r="AS328" s="87"/>
      <c r="AT328" s="87"/>
      <c r="AU328" s="87"/>
      <c r="AV328" s="87"/>
      <c r="AW328" s="87"/>
      <c r="AX328" s="87"/>
      <c r="AY328" s="87"/>
      <c r="AZ328" s="87"/>
      <c r="BA328" s="87"/>
      <c r="BB328" s="4"/>
      <c r="BC328" s="4"/>
      <c r="BD328" s="4"/>
      <c r="BE328" s="4"/>
      <c r="BF328" s="4"/>
      <c r="BG328" s="4"/>
      <c r="BH328" s="4"/>
      <c r="BI328" s="4"/>
      <c r="BJ328" s="4"/>
      <c r="BK328" s="4"/>
      <c r="BL328" s="4"/>
      <c r="BM328" s="4"/>
      <c r="BN328" s="4"/>
      <c r="BO328" s="4"/>
      <c r="BP328" s="4"/>
      <c r="BQ328" s="4"/>
      <c r="BR328" s="4"/>
      <c r="BS328" s="4"/>
      <c r="BT328" s="4"/>
      <c r="BU328" s="4"/>
      <c r="BV328" s="4"/>
      <c r="BW328" s="4"/>
      <c r="BX328" s="158"/>
      <c r="BY328" s="158"/>
      <c r="BZ328" s="158"/>
      <c r="CA328" s="158"/>
      <c r="CB328" s="158"/>
      <c r="CC328" s="158"/>
      <c r="CD328" s="158"/>
    </row>
    <row r="329" spans="14:82">
      <c r="N329" s="143"/>
      <c r="O329" s="87"/>
      <c r="P329" s="87"/>
      <c r="Q329" s="87"/>
      <c r="R329" s="87"/>
      <c r="S329" s="87"/>
      <c r="T329" s="87"/>
      <c r="U329" s="87"/>
      <c r="V329" s="87"/>
      <c r="W329" s="87"/>
      <c r="X329" s="87"/>
      <c r="Y329" s="87"/>
      <c r="Z329" s="87"/>
      <c r="AA329" s="87"/>
      <c r="AB329" s="87"/>
      <c r="AC329" s="87"/>
      <c r="AD329" s="87"/>
      <c r="AE329" s="87"/>
      <c r="AF329" s="87"/>
      <c r="AG329" s="87"/>
      <c r="AH329" s="87"/>
      <c r="AI329" s="87"/>
      <c r="AJ329" s="87"/>
      <c r="AK329" s="87"/>
      <c r="AL329" s="87"/>
      <c r="AM329" s="87"/>
      <c r="AN329" s="87"/>
      <c r="AO329" s="87"/>
      <c r="AP329" s="87"/>
      <c r="AQ329" s="87"/>
      <c r="AR329" s="87"/>
      <c r="AS329" s="87"/>
      <c r="AT329" s="87"/>
      <c r="AU329" s="87"/>
      <c r="AV329" s="87"/>
      <c r="AW329" s="87"/>
      <c r="AX329" s="87"/>
      <c r="AY329" s="87"/>
      <c r="AZ329" s="87"/>
      <c r="BA329" s="87"/>
      <c r="BB329" s="4"/>
      <c r="BC329" s="4"/>
      <c r="BD329" s="4"/>
      <c r="BE329" s="4"/>
      <c r="BF329" s="4"/>
      <c r="BG329" s="4"/>
      <c r="BH329" s="4"/>
      <c r="BI329" s="4"/>
      <c r="BJ329" s="4"/>
      <c r="BK329" s="4"/>
      <c r="BL329" s="4"/>
      <c r="BM329" s="4"/>
      <c r="BN329" s="4"/>
      <c r="BO329" s="4"/>
      <c r="BP329" s="4"/>
      <c r="BQ329" s="4"/>
      <c r="BR329" s="4"/>
      <c r="BS329" s="4"/>
      <c r="BT329" s="4"/>
      <c r="BU329" s="4"/>
      <c r="BV329" s="4"/>
      <c r="BW329" s="4"/>
      <c r="BX329" s="158"/>
      <c r="BY329" s="158"/>
      <c r="BZ329" s="158"/>
      <c r="CA329" s="158"/>
      <c r="CB329" s="158"/>
      <c r="CC329" s="158"/>
      <c r="CD329" s="158"/>
    </row>
    <row r="330" spans="14:82">
      <c r="N330" s="143"/>
      <c r="O330" s="87"/>
      <c r="P330" s="87"/>
      <c r="Q330" s="87"/>
      <c r="R330" s="87"/>
      <c r="S330" s="87"/>
      <c r="T330" s="87"/>
      <c r="U330" s="87"/>
      <c r="V330" s="87"/>
      <c r="W330" s="87"/>
      <c r="X330" s="87"/>
      <c r="Y330" s="87"/>
      <c r="Z330" s="87"/>
      <c r="AA330" s="87"/>
      <c r="AB330" s="87"/>
      <c r="AC330" s="87"/>
      <c r="AD330" s="87"/>
      <c r="AE330" s="87"/>
      <c r="AF330" s="87"/>
      <c r="AG330" s="87"/>
      <c r="AH330" s="87"/>
      <c r="AI330" s="87"/>
      <c r="AJ330" s="87"/>
      <c r="AK330" s="87"/>
      <c r="AL330" s="87"/>
      <c r="AM330" s="87"/>
      <c r="AN330" s="87"/>
      <c r="AO330" s="87"/>
      <c r="AP330" s="87"/>
      <c r="AQ330" s="87"/>
      <c r="AR330" s="87"/>
      <c r="AS330" s="87"/>
      <c r="AT330" s="87"/>
      <c r="AU330" s="87"/>
      <c r="AV330" s="87"/>
      <c r="AW330" s="87"/>
      <c r="AX330" s="87"/>
      <c r="AY330" s="87"/>
      <c r="AZ330" s="87"/>
      <c r="BA330" s="87"/>
      <c r="BB330" s="4"/>
      <c r="BC330" s="4"/>
      <c r="BD330" s="4"/>
      <c r="BE330" s="4"/>
      <c r="BF330" s="4"/>
      <c r="BG330" s="4"/>
      <c r="BH330" s="4"/>
      <c r="BI330" s="4"/>
      <c r="BJ330" s="4"/>
      <c r="BK330" s="4"/>
      <c r="BL330" s="4"/>
      <c r="BM330" s="4"/>
      <c r="BN330" s="4"/>
      <c r="BO330" s="4"/>
      <c r="BP330" s="4"/>
      <c r="BQ330" s="4"/>
      <c r="BR330" s="4"/>
      <c r="BS330" s="4"/>
      <c r="BT330" s="4"/>
      <c r="BU330" s="4"/>
      <c r="BV330" s="4"/>
      <c r="BW330" s="4"/>
      <c r="BX330" s="158"/>
      <c r="BY330" s="158"/>
      <c r="BZ330" s="158"/>
      <c r="CA330" s="158"/>
      <c r="CB330" s="158"/>
      <c r="CC330" s="158"/>
      <c r="CD330" s="158"/>
    </row>
    <row r="331" spans="14:82">
      <c r="N331" s="143"/>
      <c r="O331" s="87"/>
      <c r="P331" s="87"/>
      <c r="Q331" s="87"/>
      <c r="R331" s="87"/>
      <c r="S331" s="87"/>
      <c r="T331" s="87"/>
      <c r="U331" s="87"/>
      <c r="V331" s="87"/>
      <c r="W331" s="87"/>
      <c r="X331" s="87"/>
      <c r="Y331" s="87"/>
      <c r="Z331" s="87"/>
      <c r="AA331" s="87"/>
      <c r="AB331" s="87"/>
      <c r="AC331" s="87"/>
      <c r="AD331" s="87"/>
      <c r="AE331" s="87"/>
      <c r="AF331" s="87"/>
      <c r="AG331" s="87"/>
      <c r="AH331" s="87"/>
      <c r="AI331" s="87"/>
      <c r="AJ331" s="87"/>
      <c r="AK331" s="87"/>
      <c r="AL331" s="87"/>
      <c r="AM331" s="87"/>
      <c r="AN331" s="87"/>
      <c r="AO331" s="87"/>
      <c r="AP331" s="87"/>
      <c r="AQ331" s="87"/>
      <c r="AR331" s="87"/>
      <c r="AS331" s="87"/>
      <c r="AT331" s="87"/>
      <c r="AU331" s="87"/>
      <c r="AV331" s="87"/>
      <c r="AW331" s="87"/>
      <c r="AX331" s="87"/>
      <c r="AY331" s="87"/>
      <c r="AZ331" s="87"/>
      <c r="BA331" s="87"/>
      <c r="BB331" s="4"/>
      <c r="BC331" s="4"/>
      <c r="BD331" s="4"/>
      <c r="BE331" s="4"/>
      <c r="BF331" s="4"/>
      <c r="BG331" s="4"/>
      <c r="BH331" s="4"/>
      <c r="BI331" s="4"/>
      <c r="BJ331" s="4"/>
      <c r="BK331" s="4"/>
      <c r="BL331" s="4"/>
      <c r="BM331" s="4"/>
      <c r="BN331" s="4"/>
      <c r="BO331" s="4"/>
      <c r="BP331" s="4"/>
      <c r="BQ331" s="4"/>
      <c r="BR331" s="4"/>
      <c r="BS331" s="4"/>
      <c r="BT331" s="4"/>
      <c r="BU331" s="4"/>
      <c r="BV331" s="4"/>
      <c r="BW331" s="4"/>
      <c r="BX331" s="158"/>
      <c r="BY331" s="158"/>
      <c r="BZ331" s="158"/>
      <c r="CA331" s="158"/>
      <c r="CB331" s="158"/>
      <c r="CC331" s="158"/>
      <c r="CD331" s="158"/>
    </row>
    <row r="332" spans="14:82">
      <c r="N332" s="143"/>
      <c r="O332" s="87"/>
      <c r="P332" s="87"/>
      <c r="Q332" s="87"/>
      <c r="R332" s="87"/>
      <c r="S332" s="87"/>
      <c r="T332" s="87"/>
      <c r="U332" s="87"/>
      <c r="V332" s="87"/>
      <c r="W332" s="87"/>
      <c r="X332" s="87"/>
      <c r="Y332" s="87"/>
      <c r="Z332" s="87"/>
      <c r="AA332" s="87"/>
      <c r="AB332" s="87"/>
      <c r="AC332" s="87"/>
      <c r="AD332" s="87"/>
      <c r="AE332" s="87"/>
      <c r="AF332" s="87"/>
      <c r="AG332" s="87"/>
      <c r="AH332" s="87"/>
      <c r="AI332" s="87"/>
      <c r="AJ332" s="87"/>
      <c r="AK332" s="87"/>
      <c r="AL332" s="87"/>
      <c r="AM332" s="87"/>
      <c r="AN332" s="87"/>
      <c r="AO332" s="87"/>
      <c r="AP332" s="87"/>
      <c r="AQ332" s="87"/>
      <c r="AR332" s="87"/>
      <c r="AS332" s="87"/>
      <c r="AT332" s="87"/>
      <c r="AU332" s="87"/>
      <c r="AV332" s="87"/>
      <c r="AW332" s="87"/>
      <c r="AX332" s="87"/>
      <c r="AY332" s="87"/>
      <c r="AZ332" s="87"/>
      <c r="BA332" s="87"/>
      <c r="BB332" s="4"/>
      <c r="BC332" s="4"/>
      <c r="BD332" s="4"/>
      <c r="BE332" s="4"/>
      <c r="BF332" s="4"/>
      <c r="BG332" s="4"/>
      <c r="BH332" s="4"/>
      <c r="BI332" s="4"/>
      <c r="BJ332" s="4"/>
      <c r="BK332" s="4"/>
      <c r="BL332" s="4"/>
      <c r="BM332" s="4"/>
      <c r="BN332" s="4"/>
      <c r="BO332" s="4"/>
      <c r="BP332" s="4"/>
      <c r="BQ332" s="4"/>
      <c r="BR332" s="4"/>
      <c r="BS332" s="4"/>
      <c r="BT332" s="4"/>
      <c r="BU332" s="4"/>
      <c r="BV332" s="4"/>
      <c r="BW332" s="4"/>
      <c r="BX332" s="158"/>
      <c r="BY332" s="158"/>
      <c r="BZ332" s="158"/>
      <c r="CA332" s="158"/>
      <c r="CB332" s="158"/>
      <c r="CC332" s="158"/>
      <c r="CD332" s="158"/>
    </row>
    <row r="333" spans="14:82">
      <c r="N333" s="143"/>
      <c r="O333" s="87"/>
      <c r="P333" s="87"/>
      <c r="Q333" s="87"/>
      <c r="R333" s="87"/>
      <c r="S333" s="87"/>
      <c r="T333" s="87"/>
      <c r="U333" s="87"/>
      <c r="V333" s="87"/>
      <c r="W333" s="87"/>
      <c r="X333" s="87"/>
      <c r="Y333" s="87"/>
      <c r="Z333" s="87"/>
      <c r="AA333" s="87"/>
      <c r="AB333" s="87"/>
      <c r="AC333" s="87"/>
      <c r="AD333" s="87"/>
      <c r="AE333" s="87"/>
      <c r="AF333" s="87"/>
      <c r="AG333" s="87"/>
      <c r="AH333" s="87"/>
      <c r="AI333" s="87"/>
      <c r="AJ333" s="87"/>
      <c r="AK333" s="87"/>
      <c r="AL333" s="87"/>
      <c r="AM333" s="87"/>
      <c r="AN333" s="87"/>
      <c r="AO333" s="87"/>
      <c r="AP333" s="87"/>
      <c r="AQ333" s="87"/>
      <c r="AR333" s="87"/>
      <c r="AS333" s="87"/>
      <c r="AT333" s="87"/>
      <c r="AU333" s="87"/>
      <c r="AV333" s="87"/>
      <c r="AW333" s="87"/>
      <c r="AX333" s="87"/>
      <c r="AY333" s="87"/>
      <c r="AZ333" s="87"/>
      <c r="BA333" s="87"/>
      <c r="BB333" s="4"/>
      <c r="BC333" s="4"/>
      <c r="BD333" s="4"/>
      <c r="BE333" s="4"/>
      <c r="BF333" s="4"/>
      <c r="BG333" s="4"/>
      <c r="BH333" s="4"/>
      <c r="BI333" s="4"/>
      <c r="BJ333" s="4"/>
      <c r="BK333" s="4"/>
      <c r="BL333" s="4"/>
      <c r="BM333" s="4"/>
      <c r="BN333" s="4"/>
      <c r="BO333" s="4"/>
      <c r="BP333" s="4"/>
      <c r="BQ333" s="4"/>
      <c r="BR333" s="4"/>
      <c r="BS333" s="4"/>
      <c r="BT333" s="4"/>
      <c r="BU333" s="4"/>
      <c r="BV333" s="4"/>
      <c r="BW333" s="4"/>
      <c r="BX333" s="158"/>
      <c r="BY333" s="158"/>
      <c r="BZ333" s="158"/>
      <c r="CA333" s="158"/>
      <c r="CB333" s="158"/>
      <c r="CC333" s="158"/>
      <c r="CD333" s="158"/>
    </row>
    <row r="334" spans="14:82">
      <c r="N334" s="143"/>
      <c r="O334" s="87"/>
      <c r="P334" s="87"/>
      <c r="Q334" s="87"/>
      <c r="R334" s="87"/>
      <c r="S334" s="87"/>
      <c r="T334" s="87"/>
      <c r="U334" s="87"/>
      <c r="V334" s="87"/>
      <c r="W334" s="87"/>
      <c r="X334" s="87"/>
      <c r="Y334" s="87"/>
      <c r="Z334" s="87"/>
      <c r="AA334" s="87"/>
      <c r="AB334" s="87"/>
      <c r="AC334" s="87"/>
      <c r="AD334" s="87"/>
      <c r="AE334" s="87"/>
      <c r="AF334" s="87"/>
      <c r="AG334" s="87"/>
      <c r="AH334" s="87"/>
      <c r="AI334" s="87"/>
      <c r="AJ334" s="87"/>
      <c r="AK334" s="87"/>
      <c r="AL334" s="87"/>
      <c r="AM334" s="87"/>
      <c r="AN334" s="87"/>
      <c r="AO334" s="87"/>
      <c r="AP334" s="87"/>
      <c r="AQ334" s="87"/>
      <c r="AR334" s="87"/>
      <c r="AS334" s="87"/>
      <c r="AT334" s="87"/>
      <c r="AU334" s="87"/>
      <c r="AV334" s="87"/>
      <c r="AW334" s="87"/>
      <c r="AX334" s="87"/>
      <c r="AY334" s="87"/>
      <c r="AZ334" s="87"/>
      <c r="BA334" s="87"/>
      <c r="BB334" s="4"/>
      <c r="BC334" s="4"/>
      <c r="BD334" s="4"/>
      <c r="BE334" s="4"/>
      <c r="BF334" s="4"/>
      <c r="BG334" s="4"/>
      <c r="BH334" s="4"/>
      <c r="BI334" s="4"/>
      <c r="BJ334" s="4"/>
      <c r="BK334" s="4"/>
      <c r="BL334" s="4"/>
      <c r="BM334" s="4"/>
      <c r="BN334" s="4"/>
      <c r="BO334" s="4"/>
      <c r="BP334" s="4"/>
      <c r="BQ334" s="4"/>
      <c r="BR334" s="4"/>
      <c r="BS334" s="4"/>
      <c r="BT334" s="4"/>
      <c r="BU334" s="4"/>
      <c r="BV334" s="4"/>
      <c r="BW334" s="4"/>
      <c r="BX334" s="158"/>
      <c r="BY334" s="158"/>
      <c r="BZ334" s="158"/>
      <c r="CA334" s="158"/>
      <c r="CB334" s="158"/>
      <c r="CC334" s="158"/>
      <c r="CD334" s="158"/>
    </row>
    <row r="335" spans="14:82">
      <c r="N335" s="143"/>
      <c r="O335" s="87"/>
      <c r="P335" s="87"/>
      <c r="Q335" s="87"/>
      <c r="R335" s="87"/>
      <c r="S335" s="87"/>
      <c r="T335" s="87"/>
      <c r="U335" s="87"/>
      <c r="V335" s="87"/>
      <c r="W335" s="87"/>
      <c r="X335" s="87"/>
      <c r="Y335" s="87"/>
      <c r="Z335" s="87"/>
      <c r="AA335" s="87"/>
      <c r="AB335" s="87"/>
      <c r="AC335" s="87"/>
      <c r="AD335" s="87"/>
      <c r="AE335" s="87"/>
      <c r="AF335" s="87"/>
      <c r="AG335" s="87"/>
      <c r="AH335" s="87"/>
      <c r="AI335" s="87"/>
      <c r="AJ335" s="87"/>
      <c r="AK335" s="87"/>
      <c r="AL335" s="87"/>
      <c r="AM335" s="87"/>
      <c r="AN335" s="87"/>
      <c r="AO335" s="87"/>
      <c r="AP335" s="87"/>
      <c r="AQ335" s="87"/>
      <c r="AR335" s="87"/>
      <c r="AS335" s="87"/>
      <c r="AT335" s="87"/>
      <c r="AU335" s="87"/>
      <c r="AV335" s="87"/>
      <c r="AW335" s="87"/>
      <c r="AX335" s="87"/>
      <c r="AY335" s="87"/>
      <c r="AZ335" s="87"/>
      <c r="BA335" s="87"/>
      <c r="BB335" s="4"/>
      <c r="BC335" s="4"/>
      <c r="BD335" s="4"/>
      <c r="BE335" s="4"/>
      <c r="BF335" s="4"/>
      <c r="BG335" s="4"/>
      <c r="BH335" s="4"/>
      <c r="BI335" s="4"/>
      <c r="BJ335" s="4"/>
      <c r="BK335" s="4"/>
      <c r="BL335" s="4"/>
      <c r="BM335" s="4"/>
      <c r="BN335" s="4"/>
      <c r="BO335" s="4"/>
      <c r="BP335" s="4"/>
      <c r="BQ335" s="4"/>
      <c r="BR335" s="4"/>
      <c r="BS335" s="4"/>
      <c r="BT335" s="4"/>
      <c r="BU335" s="4"/>
      <c r="BV335" s="4"/>
      <c r="BW335" s="4"/>
      <c r="BX335" s="158"/>
      <c r="BY335" s="158"/>
      <c r="BZ335" s="158"/>
      <c r="CA335" s="158"/>
      <c r="CB335" s="158"/>
      <c r="CC335" s="158"/>
      <c r="CD335" s="158"/>
    </row>
    <row r="336" spans="14:82">
      <c r="N336" s="143"/>
      <c r="O336" s="87"/>
      <c r="P336" s="87"/>
      <c r="Q336" s="87"/>
      <c r="R336" s="87"/>
      <c r="S336" s="87"/>
      <c r="T336" s="87"/>
      <c r="U336" s="87"/>
      <c r="V336" s="87"/>
      <c r="W336" s="87"/>
      <c r="X336" s="87"/>
      <c r="Y336" s="87"/>
      <c r="Z336" s="87"/>
      <c r="AA336" s="87"/>
      <c r="AB336" s="87"/>
      <c r="AC336" s="87"/>
      <c r="AD336" s="87"/>
      <c r="AE336" s="87"/>
      <c r="AF336" s="87"/>
      <c r="AG336" s="87"/>
      <c r="AH336" s="87"/>
      <c r="AI336" s="87"/>
      <c r="AJ336" s="87"/>
      <c r="AK336" s="87"/>
      <c r="AL336" s="87"/>
      <c r="AM336" s="87"/>
      <c r="AN336" s="87"/>
      <c r="AO336" s="87"/>
      <c r="AP336" s="87"/>
      <c r="AQ336" s="87"/>
      <c r="AR336" s="87"/>
      <c r="AS336" s="87"/>
      <c r="AT336" s="87"/>
      <c r="AU336" s="87"/>
      <c r="AV336" s="87"/>
      <c r="AW336" s="87"/>
      <c r="AX336" s="87"/>
      <c r="AY336" s="87"/>
      <c r="AZ336" s="87"/>
      <c r="BA336" s="87"/>
      <c r="BB336" s="4"/>
      <c r="BC336" s="4"/>
      <c r="BD336" s="4"/>
      <c r="BE336" s="4"/>
      <c r="BF336" s="4"/>
      <c r="BG336" s="4"/>
      <c r="BH336" s="4"/>
      <c r="BI336" s="4"/>
      <c r="BJ336" s="4"/>
      <c r="BK336" s="4"/>
      <c r="BL336" s="4"/>
      <c r="BM336" s="4"/>
      <c r="BN336" s="4"/>
      <c r="BO336" s="4"/>
      <c r="BP336" s="4"/>
      <c r="BQ336" s="4"/>
      <c r="BR336" s="4"/>
      <c r="BS336" s="4"/>
      <c r="BT336" s="4"/>
      <c r="BU336" s="4"/>
      <c r="BV336" s="4"/>
      <c r="BW336" s="4"/>
      <c r="BX336" s="158"/>
      <c r="BY336" s="158"/>
      <c r="BZ336" s="158"/>
      <c r="CA336" s="158"/>
      <c r="CB336" s="158"/>
      <c r="CC336" s="158"/>
      <c r="CD336" s="158"/>
    </row>
    <row r="337" spans="14:82">
      <c r="N337" s="143"/>
      <c r="O337" s="87"/>
      <c r="P337" s="87"/>
      <c r="Q337" s="87"/>
      <c r="R337" s="87"/>
      <c r="S337" s="87"/>
      <c r="T337" s="87"/>
      <c r="U337" s="87"/>
      <c r="V337" s="87"/>
      <c r="W337" s="87"/>
      <c r="X337" s="87"/>
      <c r="Y337" s="87"/>
      <c r="Z337" s="87"/>
      <c r="AA337" s="87"/>
      <c r="AB337" s="87"/>
      <c r="AC337" s="87"/>
      <c r="AD337" s="87"/>
      <c r="AE337" s="87"/>
      <c r="AF337" s="87"/>
      <c r="AG337" s="87"/>
      <c r="AH337" s="87"/>
      <c r="AI337" s="87"/>
      <c r="AJ337" s="87"/>
      <c r="AK337" s="87"/>
      <c r="AL337" s="87"/>
      <c r="AM337" s="87"/>
      <c r="AN337" s="87"/>
      <c r="AO337" s="87"/>
      <c r="AP337" s="87"/>
      <c r="AQ337" s="87"/>
      <c r="AR337" s="87"/>
      <c r="AS337" s="87"/>
      <c r="AT337" s="87"/>
      <c r="AU337" s="87"/>
      <c r="AV337" s="87"/>
      <c r="AW337" s="87"/>
      <c r="AX337" s="87"/>
      <c r="AY337" s="87"/>
      <c r="AZ337" s="87"/>
      <c r="BA337" s="87"/>
      <c r="BB337" s="4"/>
      <c r="BC337" s="4"/>
      <c r="BD337" s="4"/>
      <c r="BE337" s="4"/>
      <c r="BF337" s="4"/>
      <c r="BG337" s="4"/>
      <c r="BH337" s="4"/>
      <c r="BI337" s="4"/>
      <c r="BJ337" s="4"/>
      <c r="BK337" s="4"/>
      <c r="BL337" s="4"/>
      <c r="BM337" s="4"/>
      <c r="BN337" s="4"/>
      <c r="BO337" s="4"/>
      <c r="BP337" s="4"/>
      <c r="BQ337" s="4"/>
      <c r="BR337" s="4"/>
      <c r="BS337" s="4"/>
      <c r="BT337" s="4"/>
      <c r="BU337" s="4"/>
      <c r="BV337" s="4"/>
      <c r="BW337" s="4"/>
      <c r="BX337" s="158"/>
      <c r="BY337" s="158"/>
      <c r="BZ337" s="158"/>
      <c r="CA337" s="158"/>
      <c r="CB337" s="158"/>
      <c r="CC337" s="158"/>
      <c r="CD337" s="158"/>
    </row>
    <row r="338" spans="14:82">
      <c r="N338" s="143"/>
      <c r="O338" s="87"/>
      <c r="P338" s="87"/>
      <c r="Q338" s="87"/>
      <c r="R338" s="87"/>
      <c r="S338" s="87"/>
      <c r="T338" s="87"/>
      <c r="U338" s="87"/>
      <c r="V338" s="87"/>
      <c r="W338" s="87"/>
      <c r="X338" s="87"/>
      <c r="Y338" s="87"/>
      <c r="Z338" s="87"/>
      <c r="AA338" s="87"/>
      <c r="AB338" s="87"/>
      <c r="AC338" s="87"/>
      <c r="AD338" s="87"/>
      <c r="AE338" s="87"/>
      <c r="AF338" s="87"/>
      <c r="AG338" s="87"/>
      <c r="AH338" s="87"/>
      <c r="AI338" s="87"/>
      <c r="AJ338" s="87"/>
      <c r="AK338" s="87"/>
      <c r="AL338" s="87"/>
      <c r="AM338" s="87"/>
      <c r="AN338" s="87"/>
      <c r="AO338" s="87"/>
      <c r="AP338" s="87"/>
      <c r="AQ338" s="87"/>
      <c r="AR338" s="87"/>
      <c r="AS338" s="87"/>
      <c r="AT338" s="87"/>
      <c r="AU338" s="87"/>
      <c r="AV338" s="87"/>
      <c r="AW338" s="87"/>
      <c r="AX338" s="87"/>
      <c r="AY338" s="87"/>
      <c r="AZ338" s="87"/>
      <c r="BA338" s="87"/>
      <c r="BB338" s="4"/>
      <c r="BC338" s="4"/>
      <c r="BD338" s="4"/>
      <c r="BE338" s="4"/>
      <c r="BF338" s="4"/>
      <c r="BG338" s="4"/>
      <c r="BH338" s="4"/>
      <c r="BI338" s="4"/>
      <c r="BJ338" s="4"/>
      <c r="BK338" s="4"/>
      <c r="BL338" s="4"/>
      <c r="BM338" s="4"/>
      <c r="BN338" s="4"/>
      <c r="BO338" s="4"/>
      <c r="BP338" s="4"/>
      <c r="BQ338" s="4"/>
      <c r="BR338" s="4"/>
      <c r="BS338" s="4"/>
      <c r="BT338" s="4"/>
      <c r="BU338" s="4"/>
      <c r="BV338" s="4"/>
      <c r="BW338" s="4"/>
      <c r="BX338" s="158"/>
      <c r="BY338" s="158"/>
      <c r="BZ338" s="158"/>
      <c r="CA338" s="158"/>
      <c r="CB338" s="158"/>
      <c r="CC338" s="158"/>
      <c r="CD338" s="158"/>
    </row>
    <row r="339" spans="14:82">
      <c r="N339" s="143"/>
      <c r="O339" s="87"/>
      <c r="P339" s="87"/>
      <c r="Q339" s="87"/>
      <c r="R339" s="87"/>
      <c r="S339" s="87"/>
      <c r="T339" s="87"/>
      <c r="U339" s="87"/>
      <c r="V339" s="87"/>
      <c r="W339" s="87"/>
      <c r="X339" s="87"/>
      <c r="Y339" s="87"/>
      <c r="Z339" s="87"/>
      <c r="AA339" s="87"/>
      <c r="AB339" s="87"/>
      <c r="AC339" s="87"/>
      <c r="AD339" s="87"/>
      <c r="AE339" s="87"/>
      <c r="AF339" s="87"/>
      <c r="AG339" s="87"/>
      <c r="AH339" s="87"/>
      <c r="AI339" s="87"/>
      <c r="AJ339" s="87"/>
      <c r="AK339" s="87"/>
      <c r="AL339" s="87"/>
      <c r="AM339" s="87"/>
      <c r="AN339" s="87"/>
      <c r="AO339" s="87"/>
      <c r="AP339" s="87"/>
      <c r="AQ339" s="87"/>
      <c r="AR339" s="87"/>
      <c r="AS339" s="87"/>
      <c r="AT339" s="87"/>
      <c r="AU339" s="87"/>
      <c r="AV339" s="87"/>
      <c r="AW339" s="87"/>
      <c r="AX339" s="87"/>
      <c r="AY339" s="87"/>
      <c r="AZ339" s="87"/>
      <c r="BA339" s="87"/>
      <c r="BB339" s="4"/>
      <c r="BC339" s="4"/>
      <c r="BD339" s="4"/>
      <c r="BE339" s="4"/>
      <c r="BF339" s="4"/>
      <c r="BG339" s="4"/>
      <c r="BH339" s="4"/>
      <c r="BI339" s="4"/>
      <c r="BJ339" s="4"/>
      <c r="BK339" s="4"/>
      <c r="BL339" s="4"/>
      <c r="BM339" s="4"/>
      <c r="BN339" s="4"/>
      <c r="BO339" s="4"/>
      <c r="BP339" s="4"/>
      <c r="BQ339" s="4"/>
      <c r="BR339" s="4"/>
      <c r="BS339" s="4"/>
      <c r="BT339" s="4"/>
      <c r="BU339" s="4"/>
      <c r="BV339" s="4"/>
      <c r="BW339" s="4"/>
      <c r="BX339" s="158"/>
      <c r="BY339" s="158"/>
      <c r="BZ339" s="158"/>
      <c r="CA339" s="158"/>
      <c r="CB339" s="158"/>
      <c r="CC339" s="158"/>
      <c r="CD339" s="158"/>
    </row>
    <row r="340" spans="14:82">
      <c r="N340" s="143"/>
      <c r="O340" s="87"/>
      <c r="P340" s="87"/>
      <c r="Q340" s="87"/>
      <c r="R340" s="87"/>
      <c r="S340" s="87"/>
      <c r="T340" s="87"/>
      <c r="U340" s="87"/>
      <c r="V340" s="87"/>
      <c r="W340" s="87"/>
      <c r="X340" s="87"/>
      <c r="Y340" s="87"/>
      <c r="Z340" s="87"/>
      <c r="AA340" s="87"/>
      <c r="AB340" s="87"/>
      <c r="AC340" s="87"/>
      <c r="AD340" s="87"/>
      <c r="AE340" s="87"/>
      <c r="AF340" s="87"/>
      <c r="AG340" s="87"/>
      <c r="AH340" s="87"/>
      <c r="AI340" s="87"/>
      <c r="AJ340" s="87"/>
      <c r="AK340" s="87"/>
      <c r="AL340" s="87"/>
      <c r="AM340" s="87"/>
      <c r="AN340" s="87"/>
      <c r="AO340" s="87"/>
      <c r="AP340" s="87"/>
      <c r="AQ340" s="87"/>
      <c r="AR340" s="87"/>
      <c r="AS340" s="87"/>
      <c r="AT340" s="87"/>
      <c r="AU340" s="87"/>
      <c r="AV340" s="87"/>
      <c r="AW340" s="87"/>
      <c r="AX340" s="87"/>
      <c r="AY340" s="87"/>
      <c r="AZ340" s="87"/>
      <c r="BA340" s="87"/>
      <c r="BB340" s="4"/>
      <c r="BC340" s="4"/>
      <c r="BD340" s="4"/>
      <c r="BE340" s="4"/>
      <c r="BF340" s="4"/>
      <c r="BG340" s="4"/>
      <c r="BH340" s="4"/>
      <c r="BI340" s="4"/>
      <c r="BJ340" s="4"/>
      <c r="BK340" s="4"/>
      <c r="BL340" s="4"/>
      <c r="BM340" s="4"/>
      <c r="BN340" s="4"/>
      <c r="BO340" s="4"/>
      <c r="BP340" s="4"/>
      <c r="BQ340" s="4"/>
      <c r="BR340" s="4"/>
      <c r="BS340" s="4"/>
      <c r="BT340" s="4"/>
      <c r="BU340" s="4"/>
      <c r="BV340" s="4"/>
      <c r="BW340" s="4"/>
      <c r="BX340" s="158"/>
      <c r="BY340" s="158"/>
      <c r="BZ340" s="158"/>
      <c r="CA340" s="158"/>
      <c r="CB340" s="158"/>
      <c r="CC340" s="158"/>
      <c r="CD340" s="158"/>
    </row>
    <row r="341" spans="14:82">
      <c r="N341" s="143"/>
      <c r="O341" s="87"/>
      <c r="P341" s="87"/>
      <c r="Q341" s="87"/>
      <c r="R341" s="87"/>
      <c r="S341" s="87"/>
      <c r="T341" s="87"/>
      <c r="U341" s="87"/>
      <c r="V341" s="87"/>
      <c r="W341" s="87"/>
      <c r="X341" s="87"/>
      <c r="Y341" s="87"/>
      <c r="Z341" s="87"/>
      <c r="AA341" s="87"/>
      <c r="AB341" s="87"/>
      <c r="AC341" s="87"/>
      <c r="AD341" s="87"/>
      <c r="AE341" s="87"/>
      <c r="AF341" s="87"/>
      <c r="AG341" s="87"/>
      <c r="AH341" s="87"/>
      <c r="AI341" s="87"/>
      <c r="AJ341" s="87"/>
      <c r="AK341" s="87"/>
      <c r="AL341" s="87"/>
      <c r="AM341" s="87"/>
      <c r="AN341" s="87"/>
      <c r="AO341" s="87"/>
      <c r="AP341" s="87"/>
      <c r="AQ341" s="87"/>
      <c r="AR341" s="87"/>
      <c r="AS341" s="87"/>
      <c r="AT341" s="87"/>
      <c r="AU341" s="87"/>
      <c r="AV341" s="87"/>
      <c r="AW341" s="87"/>
      <c r="AX341" s="87"/>
      <c r="AY341" s="87"/>
      <c r="AZ341" s="87"/>
      <c r="BA341" s="87"/>
      <c r="BB341" s="4"/>
      <c r="BC341" s="4"/>
      <c r="BD341" s="4"/>
      <c r="BE341" s="4"/>
      <c r="BF341" s="4"/>
      <c r="BG341" s="4"/>
      <c r="BH341" s="4"/>
      <c r="BI341" s="4"/>
      <c r="BJ341" s="4"/>
      <c r="BK341" s="4"/>
      <c r="BL341" s="4"/>
      <c r="BM341" s="4"/>
      <c r="BN341" s="4"/>
      <c r="BO341" s="4"/>
      <c r="BP341" s="4"/>
      <c r="BQ341" s="4"/>
      <c r="BR341" s="4"/>
      <c r="BS341" s="4"/>
      <c r="BT341" s="4"/>
      <c r="BU341" s="4"/>
      <c r="BV341" s="4"/>
      <c r="BW341" s="4"/>
      <c r="BX341" s="158"/>
      <c r="BY341" s="158"/>
      <c r="BZ341" s="158"/>
      <c r="CA341" s="158"/>
      <c r="CB341" s="158"/>
      <c r="CC341" s="158"/>
      <c r="CD341" s="158"/>
    </row>
    <row r="342" spans="14:82">
      <c r="N342" s="143"/>
      <c r="O342" s="87"/>
      <c r="P342" s="87"/>
      <c r="Q342" s="87"/>
      <c r="R342" s="87"/>
      <c r="S342" s="87"/>
      <c r="T342" s="87"/>
      <c r="U342" s="87"/>
      <c r="V342" s="87"/>
      <c r="W342" s="87"/>
      <c r="X342" s="87"/>
      <c r="Y342" s="87"/>
      <c r="Z342" s="87"/>
      <c r="AA342" s="87"/>
      <c r="AB342" s="87"/>
      <c r="AC342" s="87"/>
      <c r="AD342" s="87"/>
      <c r="AE342" s="87"/>
      <c r="AF342" s="87"/>
      <c r="AG342" s="87"/>
      <c r="AH342" s="87"/>
      <c r="AI342" s="87"/>
      <c r="AJ342" s="87"/>
      <c r="AK342" s="87"/>
      <c r="AL342" s="87"/>
      <c r="AM342" s="87"/>
      <c r="AN342" s="87"/>
      <c r="AO342" s="87"/>
      <c r="AP342" s="87"/>
      <c r="AQ342" s="87"/>
      <c r="AR342" s="87"/>
      <c r="AS342" s="87"/>
      <c r="AT342" s="87"/>
      <c r="AU342" s="87"/>
      <c r="AV342" s="87"/>
      <c r="AW342" s="87"/>
      <c r="AX342" s="87"/>
      <c r="AY342" s="87"/>
      <c r="AZ342" s="87"/>
      <c r="BA342" s="87"/>
      <c r="BB342" s="4"/>
      <c r="BC342" s="4"/>
      <c r="BD342" s="4"/>
      <c r="BE342" s="4"/>
      <c r="BF342" s="4"/>
      <c r="BG342" s="4"/>
      <c r="BH342" s="4"/>
      <c r="BI342" s="4"/>
      <c r="BJ342" s="4"/>
      <c r="BK342" s="4"/>
      <c r="BL342" s="4"/>
      <c r="BM342" s="4"/>
      <c r="BN342" s="4"/>
      <c r="BO342" s="4"/>
      <c r="BP342" s="4"/>
      <c r="BQ342" s="4"/>
      <c r="BR342" s="4"/>
      <c r="BS342" s="4"/>
      <c r="BT342" s="4"/>
      <c r="BU342" s="4"/>
      <c r="BV342" s="4"/>
      <c r="BW342" s="4"/>
      <c r="BX342" s="158"/>
      <c r="BY342" s="158"/>
      <c r="BZ342" s="158"/>
      <c r="CA342" s="158"/>
      <c r="CB342" s="158"/>
      <c r="CC342" s="158"/>
      <c r="CD342" s="158"/>
    </row>
    <row r="343" spans="14:82">
      <c r="N343" s="143"/>
      <c r="O343" s="87"/>
      <c r="P343" s="87"/>
      <c r="Q343" s="87"/>
      <c r="R343" s="87"/>
      <c r="S343" s="87"/>
      <c r="T343" s="87"/>
      <c r="U343" s="87"/>
      <c r="V343" s="87"/>
      <c r="W343" s="87"/>
      <c r="X343" s="87"/>
      <c r="Y343" s="87"/>
      <c r="Z343" s="87"/>
      <c r="AA343" s="87"/>
      <c r="AB343" s="87"/>
      <c r="AC343" s="87"/>
      <c r="AD343" s="87"/>
      <c r="AE343" s="87"/>
      <c r="AF343" s="87"/>
      <c r="AG343" s="87"/>
      <c r="AH343" s="87"/>
      <c r="AI343" s="87"/>
      <c r="AJ343" s="87"/>
      <c r="AK343" s="87"/>
      <c r="AL343" s="87"/>
      <c r="AM343" s="87"/>
      <c r="AN343" s="87"/>
      <c r="AO343" s="87"/>
      <c r="AP343" s="87"/>
      <c r="AQ343" s="87"/>
      <c r="AR343" s="87"/>
      <c r="AS343" s="87"/>
      <c r="AT343" s="87"/>
      <c r="AU343" s="87"/>
      <c r="AV343" s="87"/>
      <c r="AW343" s="87"/>
      <c r="AX343" s="87"/>
      <c r="AY343" s="87"/>
      <c r="AZ343" s="87"/>
      <c r="BA343" s="87"/>
      <c r="BB343" s="4"/>
      <c r="BC343" s="4"/>
      <c r="BD343" s="4"/>
      <c r="BE343" s="4"/>
      <c r="BF343" s="4"/>
      <c r="BG343" s="4"/>
      <c r="BH343" s="4"/>
      <c r="BI343" s="4"/>
      <c r="BJ343" s="4"/>
      <c r="BK343" s="4"/>
      <c r="BL343" s="4"/>
      <c r="BM343" s="4"/>
      <c r="BN343" s="4"/>
      <c r="BO343" s="4"/>
      <c r="BP343" s="4"/>
      <c r="BQ343" s="4"/>
      <c r="BR343" s="4"/>
      <c r="BS343" s="4"/>
      <c r="BT343" s="4"/>
      <c r="BU343" s="4"/>
      <c r="BV343" s="4"/>
      <c r="BW343" s="4"/>
      <c r="BX343" s="158"/>
      <c r="BY343" s="158"/>
      <c r="BZ343" s="158"/>
      <c r="CA343" s="158"/>
      <c r="CB343" s="158"/>
      <c r="CC343" s="158"/>
      <c r="CD343" s="158"/>
    </row>
    <row r="344" spans="14:82">
      <c r="N344" s="143"/>
      <c r="O344" s="87"/>
      <c r="P344" s="87"/>
      <c r="Q344" s="87"/>
      <c r="R344" s="87"/>
      <c r="S344" s="87"/>
      <c r="T344" s="87"/>
      <c r="U344" s="87"/>
      <c r="V344" s="87"/>
      <c r="W344" s="87"/>
      <c r="X344" s="87"/>
      <c r="Y344" s="87"/>
      <c r="Z344" s="87"/>
      <c r="AA344" s="87"/>
      <c r="AB344" s="87"/>
      <c r="AC344" s="87"/>
      <c r="AD344" s="87"/>
      <c r="AE344" s="87"/>
      <c r="AF344" s="87"/>
      <c r="AG344" s="87"/>
      <c r="AH344" s="87"/>
      <c r="AI344" s="87"/>
      <c r="AJ344" s="87"/>
      <c r="AK344" s="87"/>
      <c r="AL344" s="87"/>
      <c r="AM344" s="87"/>
      <c r="AN344" s="87"/>
      <c r="AO344" s="87"/>
      <c r="AP344" s="87"/>
      <c r="AQ344" s="87"/>
      <c r="AR344" s="87"/>
      <c r="AS344" s="87"/>
      <c r="AT344" s="87"/>
      <c r="AU344" s="87"/>
      <c r="AV344" s="87"/>
      <c r="AW344" s="87"/>
      <c r="AX344" s="87"/>
      <c r="AY344" s="87"/>
      <c r="AZ344" s="87"/>
      <c r="BA344" s="87"/>
      <c r="BB344" s="4"/>
      <c r="BC344" s="4"/>
      <c r="BD344" s="4"/>
      <c r="BE344" s="4"/>
      <c r="BF344" s="4"/>
      <c r="BG344" s="4"/>
      <c r="BH344" s="4"/>
      <c r="BI344" s="4"/>
      <c r="BJ344" s="4"/>
      <c r="BK344" s="4"/>
      <c r="BL344" s="4"/>
      <c r="BM344" s="4"/>
      <c r="BN344" s="4"/>
      <c r="BO344" s="4"/>
      <c r="BP344" s="4"/>
      <c r="BQ344" s="4"/>
      <c r="BR344" s="4"/>
      <c r="BS344" s="4"/>
      <c r="BT344" s="4"/>
      <c r="BU344" s="4"/>
      <c r="BV344" s="4"/>
      <c r="BW344" s="4"/>
      <c r="BX344" s="158"/>
      <c r="BY344" s="158"/>
      <c r="BZ344" s="158"/>
      <c r="CA344" s="158"/>
      <c r="CB344" s="158"/>
      <c r="CC344" s="158"/>
      <c r="CD344" s="158"/>
    </row>
    <row r="345" spans="14:82">
      <c r="N345" s="143"/>
      <c r="O345" s="87"/>
      <c r="P345" s="87"/>
      <c r="Q345" s="87"/>
      <c r="R345" s="87"/>
      <c r="S345" s="87"/>
      <c r="T345" s="87"/>
      <c r="U345" s="87"/>
      <c r="V345" s="87"/>
      <c r="W345" s="87"/>
      <c r="X345" s="87"/>
      <c r="Y345" s="87"/>
      <c r="Z345" s="87"/>
      <c r="AA345" s="87"/>
      <c r="AB345" s="87"/>
      <c r="AC345" s="87"/>
      <c r="AD345" s="87"/>
      <c r="AE345" s="87"/>
      <c r="AF345" s="87"/>
      <c r="AG345" s="87"/>
      <c r="AH345" s="87"/>
      <c r="AI345" s="87"/>
      <c r="AJ345" s="87"/>
      <c r="AK345" s="87"/>
      <c r="AL345" s="87"/>
      <c r="AM345" s="87"/>
      <c r="AN345" s="87"/>
      <c r="AO345" s="87"/>
      <c r="AP345" s="87"/>
      <c r="AQ345" s="87"/>
      <c r="AR345" s="87"/>
      <c r="AS345" s="87"/>
      <c r="AT345" s="87"/>
      <c r="AU345" s="87"/>
      <c r="AV345" s="87"/>
      <c r="AW345" s="87"/>
      <c r="AX345" s="87"/>
      <c r="AY345" s="87"/>
      <c r="AZ345" s="87"/>
      <c r="BA345" s="87"/>
      <c r="BB345" s="4"/>
      <c r="BC345" s="4"/>
      <c r="BD345" s="4"/>
      <c r="BE345" s="4"/>
      <c r="BF345" s="4"/>
      <c r="BG345" s="4"/>
      <c r="BH345" s="4"/>
      <c r="BI345" s="4"/>
      <c r="BJ345" s="4"/>
      <c r="BK345" s="4"/>
      <c r="BL345" s="4"/>
      <c r="BM345" s="4"/>
      <c r="BN345" s="4"/>
      <c r="BO345" s="4"/>
      <c r="BP345" s="4"/>
      <c r="BQ345" s="4"/>
      <c r="BR345" s="4"/>
      <c r="BS345" s="4"/>
      <c r="BT345" s="4"/>
      <c r="BU345" s="4"/>
      <c r="BV345" s="4"/>
      <c r="BW345" s="4"/>
      <c r="BX345" s="158"/>
      <c r="BY345" s="158"/>
      <c r="BZ345" s="158"/>
      <c r="CA345" s="158"/>
      <c r="CB345" s="158"/>
      <c r="CC345" s="158"/>
      <c r="CD345" s="158"/>
    </row>
    <row r="346" spans="14:82">
      <c r="N346" s="143"/>
      <c r="O346" s="87"/>
      <c r="P346" s="87"/>
      <c r="Q346" s="87"/>
      <c r="R346" s="87"/>
      <c r="S346" s="87"/>
      <c r="T346" s="87"/>
      <c r="U346" s="87"/>
      <c r="V346" s="87"/>
      <c r="W346" s="87"/>
      <c r="X346" s="87"/>
      <c r="Y346" s="87"/>
      <c r="Z346" s="87"/>
      <c r="AA346" s="87"/>
      <c r="AB346" s="87"/>
      <c r="AC346" s="87"/>
      <c r="AD346" s="87"/>
      <c r="AE346" s="87"/>
      <c r="AF346" s="87"/>
      <c r="AG346" s="87"/>
      <c r="AH346" s="87"/>
      <c r="AI346" s="87"/>
      <c r="AJ346" s="87"/>
      <c r="AK346" s="87"/>
      <c r="AL346" s="87"/>
      <c r="AM346" s="87"/>
      <c r="AN346" s="87"/>
      <c r="AO346" s="87"/>
      <c r="AP346" s="87"/>
      <c r="AQ346" s="87"/>
      <c r="AR346" s="87"/>
      <c r="AS346" s="87"/>
      <c r="AT346" s="87"/>
      <c r="AU346" s="87"/>
      <c r="AV346" s="87"/>
      <c r="AW346" s="87"/>
      <c r="AX346" s="87"/>
      <c r="AY346" s="87"/>
      <c r="AZ346" s="87"/>
      <c r="BA346" s="87"/>
      <c r="BB346" s="4"/>
      <c r="BC346" s="4"/>
      <c r="BD346" s="4"/>
      <c r="BE346" s="4"/>
      <c r="BF346" s="4"/>
      <c r="BG346" s="4"/>
      <c r="BH346" s="4"/>
      <c r="BI346" s="4"/>
      <c r="BJ346" s="4"/>
      <c r="BK346" s="4"/>
      <c r="BL346" s="4"/>
      <c r="BM346" s="4"/>
      <c r="BN346" s="4"/>
      <c r="BO346" s="4"/>
      <c r="BP346" s="4"/>
      <c r="BQ346" s="4"/>
      <c r="BR346" s="4"/>
      <c r="BS346" s="4"/>
      <c r="BT346" s="4"/>
      <c r="BU346" s="4"/>
      <c r="BV346" s="4"/>
      <c r="BW346" s="4"/>
      <c r="BX346" s="158"/>
      <c r="BY346" s="158"/>
      <c r="BZ346" s="158"/>
      <c r="CA346" s="158"/>
      <c r="CB346" s="158"/>
      <c r="CC346" s="158"/>
      <c r="CD346" s="158"/>
    </row>
    <row r="347" spans="14:82">
      <c r="N347" s="143"/>
      <c r="O347" s="87"/>
      <c r="P347" s="87"/>
      <c r="Q347" s="87"/>
      <c r="R347" s="87"/>
      <c r="S347" s="87"/>
      <c r="T347" s="87"/>
      <c r="U347" s="87"/>
      <c r="V347" s="87"/>
      <c r="W347" s="87"/>
      <c r="X347" s="87"/>
      <c r="Y347" s="87"/>
      <c r="Z347" s="87"/>
      <c r="AA347" s="87"/>
      <c r="AB347" s="87"/>
      <c r="AC347" s="87"/>
      <c r="AD347" s="87"/>
      <c r="AE347" s="87"/>
      <c r="AF347" s="87"/>
      <c r="AG347" s="87"/>
      <c r="AH347" s="87"/>
      <c r="AI347" s="87"/>
      <c r="AJ347" s="87"/>
      <c r="AK347" s="87"/>
      <c r="AL347" s="87"/>
      <c r="AM347" s="87"/>
      <c r="AN347" s="87"/>
      <c r="AO347" s="87"/>
      <c r="AP347" s="87"/>
      <c r="AQ347" s="87"/>
      <c r="AR347" s="87"/>
      <c r="AS347" s="87"/>
      <c r="AT347" s="87"/>
      <c r="AU347" s="87"/>
      <c r="AV347" s="87"/>
      <c r="AW347" s="87"/>
      <c r="AX347" s="87"/>
      <c r="AY347" s="87"/>
      <c r="AZ347" s="87"/>
      <c r="BA347" s="87"/>
      <c r="BB347" s="4"/>
      <c r="BC347" s="4"/>
      <c r="BD347" s="4"/>
      <c r="BE347" s="4"/>
      <c r="BF347" s="4"/>
      <c r="BG347" s="4"/>
      <c r="BH347" s="4"/>
      <c r="BI347" s="4"/>
      <c r="BJ347" s="4"/>
      <c r="BK347" s="4"/>
      <c r="BL347" s="4"/>
      <c r="BM347" s="4"/>
      <c r="BN347" s="4"/>
      <c r="BO347" s="4"/>
      <c r="BP347" s="4"/>
      <c r="BQ347" s="4"/>
      <c r="BR347" s="4"/>
      <c r="BS347" s="4"/>
      <c r="BT347" s="4"/>
      <c r="BU347" s="4"/>
      <c r="BV347" s="4"/>
      <c r="BW347" s="4"/>
      <c r="BX347" s="158"/>
      <c r="BY347" s="158"/>
      <c r="BZ347" s="158"/>
      <c r="CA347" s="158"/>
      <c r="CB347" s="158"/>
      <c r="CC347" s="158"/>
      <c r="CD347" s="158"/>
    </row>
    <row r="348" spans="14:82">
      <c r="N348" s="143"/>
      <c r="O348" s="87"/>
      <c r="P348" s="87"/>
      <c r="Q348" s="87"/>
      <c r="R348" s="87"/>
      <c r="S348" s="87"/>
      <c r="T348" s="87"/>
      <c r="U348" s="87"/>
      <c r="V348" s="87"/>
      <c r="W348" s="87"/>
      <c r="X348" s="87"/>
      <c r="Y348" s="87"/>
      <c r="Z348" s="87"/>
      <c r="AA348" s="87"/>
      <c r="AB348" s="87"/>
      <c r="AC348" s="87"/>
      <c r="AD348" s="87"/>
      <c r="AE348" s="87"/>
      <c r="AF348" s="87"/>
      <c r="AG348" s="87"/>
      <c r="AH348" s="87"/>
      <c r="AI348" s="87"/>
      <c r="AJ348" s="87"/>
      <c r="AK348" s="87"/>
      <c r="AL348" s="87"/>
      <c r="AM348" s="87"/>
      <c r="AN348" s="87"/>
      <c r="AO348" s="87"/>
      <c r="AP348" s="87"/>
      <c r="AQ348" s="87"/>
      <c r="AR348" s="87"/>
      <c r="AS348" s="87"/>
      <c r="AT348" s="87"/>
      <c r="AU348" s="87"/>
      <c r="AV348" s="87"/>
      <c r="AW348" s="87"/>
      <c r="AX348" s="87"/>
      <c r="AY348" s="87"/>
      <c r="AZ348" s="87"/>
      <c r="BA348" s="87"/>
      <c r="BB348" s="4"/>
      <c r="BC348" s="4"/>
      <c r="BD348" s="4"/>
      <c r="BE348" s="4"/>
      <c r="BF348" s="4"/>
      <c r="BG348" s="4"/>
      <c r="BH348" s="4"/>
      <c r="BI348" s="4"/>
      <c r="BJ348" s="4"/>
      <c r="BK348" s="4"/>
      <c r="BL348" s="4"/>
      <c r="BM348" s="4"/>
      <c r="BN348" s="4"/>
      <c r="BO348" s="4"/>
      <c r="BP348" s="4"/>
      <c r="BQ348" s="4"/>
      <c r="BR348" s="4"/>
      <c r="BS348" s="4"/>
      <c r="BT348" s="4"/>
      <c r="BU348" s="4"/>
      <c r="BV348" s="4"/>
      <c r="BW348" s="4"/>
      <c r="BX348" s="158"/>
      <c r="BY348" s="158"/>
      <c r="BZ348" s="158"/>
      <c r="CA348" s="158"/>
      <c r="CB348" s="158"/>
      <c r="CC348" s="158"/>
      <c r="CD348" s="158"/>
    </row>
    <row r="349" spans="14:82">
      <c r="N349" s="143"/>
      <c r="O349" s="87"/>
      <c r="P349" s="87"/>
      <c r="Q349" s="87"/>
      <c r="R349" s="87"/>
      <c r="S349" s="87"/>
      <c r="T349" s="87"/>
      <c r="U349" s="87"/>
      <c r="V349" s="87"/>
      <c r="W349" s="87"/>
      <c r="X349" s="87"/>
      <c r="Y349" s="87"/>
      <c r="Z349" s="87"/>
      <c r="AA349" s="87"/>
      <c r="AB349" s="87"/>
      <c r="AC349" s="87"/>
      <c r="AD349" s="87"/>
      <c r="AE349" s="87"/>
      <c r="AF349" s="87"/>
      <c r="AG349" s="87"/>
      <c r="AH349" s="87"/>
      <c r="AI349" s="87"/>
      <c r="AJ349" s="87"/>
      <c r="AK349" s="87"/>
      <c r="AL349" s="87"/>
      <c r="AM349" s="87"/>
      <c r="AN349" s="87"/>
      <c r="AO349" s="87"/>
      <c r="AP349" s="87"/>
      <c r="AQ349" s="87"/>
      <c r="AR349" s="87"/>
      <c r="AS349" s="87"/>
      <c r="AT349" s="87"/>
      <c r="AU349" s="87"/>
      <c r="AV349" s="87"/>
      <c r="AW349" s="87"/>
      <c r="AX349" s="87"/>
      <c r="AY349" s="87"/>
      <c r="AZ349" s="87"/>
      <c r="BA349" s="87"/>
      <c r="BB349" s="4"/>
      <c r="BC349" s="4"/>
      <c r="BD349" s="4"/>
      <c r="BE349" s="4"/>
      <c r="BF349" s="4"/>
      <c r="BG349" s="4"/>
      <c r="BH349" s="4"/>
      <c r="BI349" s="4"/>
      <c r="BJ349" s="4"/>
      <c r="BK349" s="4"/>
      <c r="BL349" s="4"/>
      <c r="BM349" s="4"/>
      <c r="BN349" s="4"/>
      <c r="BO349" s="4"/>
      <c r="BP349" s="4"/>
      <c r="BQ349" s="4"/>
      <c r="BR349" s="4"/>
      <c r="BS349" s="4"/>
      <c r="BT349" s="4"/>
      <c r="BU349" s="4"/>
      <c r="BV349" s="4"/>
      <c r="BW349" s="4"/>
      <c r="BX349" s="158"/>
      <c r="BY349" s="158"/>
      <c r="BZ349" s="158"/>
      <c r="CA349" s="158"/>
      <c r="CB349" s="158"/>
      <c r="CC349" s="158"/>
      <c r="CD349" s="158"/>
    </row>
    <row r="350" spans="14:82">
      <c r="N350" s="143"/>
      <c r="O350" s="87"/>
      <c r="P350" s="87"/>
      <c r="Q350" s="87"/>
      <c r="R350" s="87"/>
      <c r="S350" s="87"/>
      <c r="T350" s="87"/>
      <c r="U350" s="87"/>
      <c r="V350" s="87"/>
      <c r="W350" s="87"/>
      <c r="X350" s="87"/>
      <c r="Y350" s="87"/>
      <c r="Z350" s="87"/>
      <c r="AA350" s="87"/>
      <c r="AB350" s="87"/>
      <c r="AC350" s="87"/>
      <c r="AD350" s="87"/>
      <c r="AE350" s="87"/>
      <c r="AF350" s="87"/>
      <c r="AG350" s="87"/>
      <c r="AH350" s="87"/>
      <c r="AI350" s="87"/>
      <c r="AJ350" s="87"/>
      <c r="AK350" s="87"/>
      <c r="AL350" s="87"/>
      <c r="AM350" s="87"/>
      <c r="AN350" s="87"/>
      <c r="AO350" s="87"/>
      <c r="AP350" s="87"/>
      <c r="AQ350" s="87"/>
      <c r="AR350" s="87"/>
      <c r="AS350" s="87"/>
      <c r="AT350" s="87"/>
      <c r="AU350" s="87"/>
      <c r="AV350" s="87"/>
      <c r="AW350" s="87"/>
      <c r="AX350" s="87"/>
      <c r="AY350" s="87"/>
      <c r="AZ350" s="87"/>
      <c r="BA350" s="87"/>
      <c r="BB350" s="4"/>
      <c r="BC350" s="4"/>
      <c r="BD350" s="4"/>
      <c r="BE350" s="4"/>
      <c r="BF350" s="4"/>
      <c r="BG350" s="4"/>
      <c r="BH350" s="4"/>
      <c r="BI350" s="4"/>
      <c r="BJ350" s="4"/>
      <c r="BK350" s="4"/>
      <c r="BL350" s="4"/>
      <c r="BM350" s="4"/>
      <c r="BN350" s="4"/>
      <c r="BO350" s="4"/>
      <c r="BP350" s="4"/>
      <c r="BQ350" s="4"/>
      <c r="BR350" s="4"/>
      <c r="BS350" s="4"/>
      <c r="BT350" s="4"/>
      <c r="BU350" s="4"/>
      <c r="BV350" s="4"/>
      <c r="BW350" s="4"/>
      <c r="BX350" s="158"/>
      <c r="BY350" s="158"/>
      <c r="BZ350" s="158"/>
      <c r="CA350" s="158"/>
      <c r="CB350" s="158"/>
      <c r="CC350" s="158"/>
      <c r="CD350" s="158"/>
    </row>
    <row r="351" spans="14:82">
      <c r="N351" s="143"/>
      <c r="O351" s="87"/>
      <c r="P351" s="87"/>
      <c r="Q351" s="87"/>
      <c r="R351" s="87"/>
      <c r="S351" s="87"/>
      <c r="T351" s="87"/>
      <c r="U351" s="87"/>
      <c r="V351" s="87"/>
      <c r="W351" s="87"/>
      <c r="X351" s="87"/>
      <c r="Y351" s="87"/>
      <c r="Z351" s="87"/>
      <c r="AA351" s="87"/>
      <c r="AB351" s="87"/>
      <c r="AC351" s="87"/>
      <c r="AD351" s="87"/>
      <c r="AE351" s="87"/>
      <c r="AF351" s="87"/>
      <c r="AG351" s="87"/>
      <c r="AH351" s="87"/>
      <c r="AI351" s="87"/>
      <c r="AJ351" s="87"/>
      <c r="AK351" s="87"/>
      <c r="AL351" s="87"/>
      <c r="AM351" s="87"/>
      <c r="AN351" s="87"/>
      <c r="AO351" s="87"/>
      <c r="AP351" s="87"/>
      <c r="AQ351" s="87"/>
      <c r="AR351" s="87"/>
      <c r="AS351" s="87"/>
      <c r="AT351" s="87"/>
      <c r="AU351" s="87"/>
      <c r="AV351" s="87"/>
      <c r="AW351" s="87"/>
      <c r="AX351" s="87"/>
      <c r="AY351" s="87"/>
      <c r="AZ351" s="87"/>
      <c r="BA351" s="87"/>
      <c r="BB351" s="4"/>
      <c r="BC351" s="4"/>
      <c r="BD351" s="4"/>
      <c r="BE351" s="4"/>
      <c r="BF351" s="4"/>
      <c r="BG351" s="4"/>
      <c r="BH351" s="4"/>
      <c r="BI351" s="4"/>
      <c r="BJ351" s="4"/>
      <c r="BK351" s="4"/>
      <c r="BL351" s="4"/>
      <c r="BM351" s="4"/>
      <c r="BN351" s="4"/>
      <c r="BO351" s="4"/>
      <c r="BP351" s="4"/>
      <c r="BQ351" s="4"/>
      <c r="BR351" s="4"/>
      <c r="BS351" s="4"/>
      <c r="BT351" s="4"/>
      <c r="BU351" s="4"/>
      <c r="BV351" s="4"/>
      <c r="BW351" s="4"/>
      <c r="BX351" s="158"/>
      <c r="BY351" s="158"/>
      <c r="BZ351" s="158"/>
      <c r="CA351" s="158"/>
      <c r="CB351" s="158"/>
      <c r="CC351" s="158"/>
      <c r="CD351" s="158"/>
    </row>
    <row r="352" spans="14:82">
      <c r="N352" s="143"/>
      <c r="O352" s="87"/>
      <c r="P352" s="87"/>
      <c r="Q352" s="87"/>
      <c r="R352" s="87"/>
      <c r="S352" s="87"/>
      <c r="T352" s="87"/>
      <c r="U352" s="87"/>
      <c r="V352" s="87"/>
      <c r="W352" s="87"/>
      <c r="X352" s="87"/>
      <c r="Y352" s="87"/>
      <c r="Z352" s="87"/>
      <c r="AA352" s="87"/>
      <c r="AB352" s="87"/>
      <c r="AC352" s="87"/>
      <c r="AD352" s="87"/>
      <c r="AE352" s="87"/>
      <c r="AF352" s="87"/>
      <c r="AG352" s="87"/>
      <c r="AH352" s="87"/>
      <c r="AI352" s="87"/>
      <c r="AJ352" s="87"/>
      <c r="AK352" s="87"/>
      <c r="AL352" s="87"/>
      <c r="AM352" s="87"/>
      <c r="AN352" s="87"/>
      <c r="AO352" s="87"/>
      <c r="AP352" s="87"/>
      <c r="AQ352" s="87"/>
      <c r="AR352" s="87"/>
      <c r="AS352" s="87"/>
      <c r="AT352" s="87"/>
      <c r="AU352" s="87"/>
      <c r="AV352" s="87"/>
      <c r="AW352" s="87"/>
      <c r="AX352" s="87"/>
      <c r="AY352" s="87"/>
      <c r="AZ352" s="87"/>
      <c r="BA352" s="87"/>
      <c r="BB352" s="4"/>
      <c r="BC352" s="4"/>
      <c r="BD352" s="4"/>
      <c r="BE352" s="4"/>
      <c r="BF352" s="4"/>
      <c r="BG352" s="4"/>
      <c r="BH352" s="4"/>
      <c r="BI352" s="4"/>
      <c r="BJ352" s="4"/>
      <c r="BK352" s="4"/>
      <c r="BL352" s="4"/>
      <c r="BM352" s="4"/>
      <c r="BN352" s="4"/>
      <c r="BO352" s="4"/>
      <c r="BP352" s="4"/>
      <c r="BQ352" s="4"/>
      <c r="BR352" s="4"/>
      <c r="BS352" s="4"/>
      <c r="BT352" s="4"/>
      <c r="BU352" s="4"/>
      <c r="BV352" s="4"/>
      <c r="BW352" s="4"/>
      <c r="BX352" s="158"/>
      <c r="BY352" s="158"/>
      <c r="BZ352" s="158"/>
      <c r="CA352" s="158"/>
      <c r="CB352" s="158"/>
      <c r="CC352" s="158"/>
      <c r="CD352" s="158"/>
    </row>
    <row r="353" spans="14:82">
      <c r="N353" s="143"/>
      <c r="O353" s="87"/>
      <c r="P353" s="87"/>
      <c r="Q353" s="87"/>
      <c r="R353" s="87"/>
      <c r="S353" s="87"/>
      <c r="T353" s="87"/>
      <c r="U353" s="87"/>
      <c r="V353" s="87"/>
      <c r="W353" s="87"/>
      <c r="X353" s="87"/>
      <c r="Y353" s="87"/>
      <c r="Z353" s="87"/>
      <c r="AA353" s="87"/>
      <c r="AB353" s="87"/>
      <c r="AC353" s="87"/>
      <c r="AD353" s="87"/>
      <c r="AE353" s="87"/>
      <c r="AF353" s="87"/>
      <c r="AG353" s="87"/>
      <c r="AH353" s="87"/>
      <c r="AI353" s="87"/>
      <c r="AJ353" s="87"/>
      <c r="AK353" s="87"/>
      <c r="AL353" s="87"/>
      <c r="AM353" s="87"/>
      <c r="AN353" s="87"/>
      <c r="AO353" s="87"/>
      <c r="AP353" s="87"/>
      <c r="AQ353" s="87"/>
      <c r="AR353" s="87"/>
      <c r="AS353" s="87"/>
      <c r="AT353" s="87"/>
      <c r="AU353" s="87"/>
      <c r="AV353" s="87"/>
      <c r="AW353" s="87"/>
      <c r="AX353" s="87"/>
      <c r="AY353" s="87"/>
      <c r="AZ353" s="87"/>
      <c r="BA353" s="87"/>
      <c r="BB353" s="4"/>
      <c r="BC353" s="4"/>
      <c r="BD353" s="4"/>
      <c r="BE353" s="4"/>
      <c r="BF353" s="4"/>
      <c r="BG353" s="4"/>
      <c r="BH353" s="4"/>
      <c r="BI353" s="4"/>
      <c r="BJ353" s="4"/>
      <c r="BK353" s="4"/>
      <c r="BL353" s="4"/>
      <c r="BM353" s="4"/>
      <c r="BN353" s="4"/>
      <c r="BO353" s="4"/>
      <c r="BP353" s="4"/>
      <c r="BQ353" s="4"/>
      <c r="BR353" s="4"/>
      <c r="BS353" s="4"/>
      <c r="BT353" s="4"/>
      <c r="BU353" s="4"/>
      <c r="BV353" s="4"/>
      <c r="BW353" s="4"/>
      <c r="BX353" s="158"/>
      <c r="BY353" s="158"/>
      <c r="BZ353" s="158"/>
      <c r="CA353" s="158"/>
      <c r="CB353" s="158"/>
      <c r="CC353" s="158"/>
      <c r="CD353" s="158"/>
    </row>
    <row r="354" spans="14:82">
      <c r="N354" s="143"/>
      <c r="O354" s="87"/>
      <c r="P354" s="87"/>
      <c r="Q354" s="87"/>
      <c r="R354" s="87"/>
      <c r="S354" s="87"/>
      <c r="T354" s="87"/>
      <c r="U354" s="87"/>
      <c r="V354" s="87"/>
      <c r="W354" s="87"/>
      <c r="X354" s="87"/>
      <c r="Y354" s="87"/>
      <c r="Z354" s="87"/>
      <c r="AA354" s="87"/>
      <c r="AB354" s="87"/>
      <c r="AC354" s="87"/>
      <c r="AD354" s="87"/>
      <c r="AE354" s="87"/>
      <c r="AF354" s="87"/>
      <c r="AG354" s="87"/>
      <c r="AH354" s="87"/>
      <c r="AI354" s="87"/>
      <c r="AJ354" s="87"/>
      <c r="AK354" s="87"/>
      <c r="AL354" s="87"/>
      <c r="AM354" s="87"/>
      <c r="AN354" s="87"/>
      <c r="AO354" s="87"/>
      <c r="AP354" s="87"/>
      <c r="AQ354" s="87"/>
      <c r="AR354" s="87"/>
      <c r="AS354" s="87"/>
      <c r="AT354" s="87"/>
      <c r="AU354" s="87"/>
      <c r="AV354" s="87"/>
      <c r="AW354" s="87"/>
      <c r="AX354" s="87"/>
      <c r="AY354" s="87"/>
      <c r="AZ354" s="87"/>
      <c r="BA354" s="87"/>
      <c r="BB354" s="4"/>
      <c r="BC354" s="4"/>
      <c r="BD354" s="4"/>
      <c r="BE354" s="4"/>
      <c r="BF354" s="4"/>
      <c r="BG354" s="4"/>
      <c r="BH354" s="4"/>
      <c r="BI354" s="4"/>
      <c r="BJ354" s="4"/>
      <c r="BK354" s="4"/>
      <c r="BL354" s="4"/>
      <c r="BM354" s="4"/>
      <c r="BN354" s="4"/>
      <c r="BO354" s="4"/>
      <c r="BP354" s="4"/>
      <c r="BQ354" s="4"/>
      <c r="BR354" s="4"/>
      <c r="BS354" s="4"/>
      <c r="BT354" s="4"/>
      <c r="BU354" s="4"/>
      <c r="BV354" s="4"/>
      <c r="BW354" s="4"/>
      <c r="BX354" s="158"/>
      <c r="BY354" s="158"/>
      <c r="BZ354" s="158"/>
      <c r="CA354" s="158"/>
      <c r="CB354" s="158"/>
      <c r="CC354" s="158"/>
      <c r="CD354" s="158"/>
    </row>
    <row r="355" spans="14:82">
      <c r="N355" s="143"/>
      <c r="O355" s="87"/>
      <c r="P355" s="87"/>
      <c r="Q355" s="87"/>
      <c r="R355" s="87"/>
      <c r="S355" s="87"/>
      <c r="T355" s="87"/>
      <c r="U355" s="87"/>
      <c r="V355" s="87"/>
      <c r="W355" s="87"/>
      <c r="X355" s="87"/>
      <c r="Y355" s="87"/>
      <c r="Z355" s="87"/>
      <c r="AA355" s="87"/>
      <c r="AB355" s="87"/>
      <c r="AC355" s="87"/>
      <c r="AD355" s="87"/>
      <c r="AE355" s="87"/>
      <c r="AF355" s="87"/>
      <c r="AG355" s="87"/>
      <c r="AH355" s="87"/>
      <c r="AI355" s="87"/>
      <c r="AJ355" s="87"/>
      <c r="AK355" s="87"/>
      <c r="AL355" s="87"/>
      <c r="AM355" s="87"/>
      <c r="AN355" s="87"/>
      <c r="AO355" s="87"/>
      <c r="AP355" s="87"/>
      <c r="AQ355" s="87"/>
      <c r="AR355" s="87"/>
      <c r="AS355" s="87"/>
      <c r="AT355" s="87"/>
      <c r="AU355" s="87"/>
      <c r="AV355" s="87"/>
      <c r="AW355" s="87"/>
      <c r="AX355" s="87"/>
      <c r="AY355" s="87"/>
      <c r="AZ355" s="87"/>
      <c r="BA355" s="87"/>
      <c r="BB355" s="4"/>
      <c r="BC355" s="4"/>
      <c r="BD355" s="4"/>
      <c r="BE355" s="4"/>
      <c r="BF355" s="4"/>
      <c r="BG355" s="4"/>
      <c r="BH355" s="4"/>
      <c r="BI355" s="4"/>
      <c r="BJ355" s="4"/>
      <c r="BK355" s="4"/>
      <c r="BL355" s="4"/>
      <c r="BM355" s="4"/>
      <c r="BN355" s="4"/>
      <c r="BO355" s="4"/>
      <c r="BP355" s="4"/>
      <c r="BQ355" s="4"/>
      <c r="BR355" s="4"/>
      <c r="BS355" s="4"/>
      <c r="BT355" s="4"/>
      <c r="BU355" s="4"/>
      <c r="BV355" s="4"/>
      <c r="BW355" s="4"/>
      <c r="BX355" s="158"/>
      <c r="BY355" s="158"/>
      <c r="BZ355" s="158"/>
      <c r="CA355" s="158"/>
      <c r="CB355" s="158"/>
      <c r="CC355" s="158"/>
      <c r="CD355" s="158"/>
    </row>
    <row r="356" spans="14:82">
      <c r="N356" s="143"/>
      <c r="O356" s="87"/>
      <c r="P356" s="87"/>
      <c r="Q356" s="87"/>
      <c r="R356" s="87"/>
      <c r="S356" s="87"/>
      <c r="T356" s="87"/>
      <c r="U356" s="87"/>
      <c r="V356" s="87"/>
      <c r="W356" s="87"/>
      <c r="X356" s="87"/>
      <c r="Y356" s="87"/>
      <c r="Z356" s="87"/>
      <c r="AA356" s="87"/>
      <c r="AB356" s="87"/>
      <c r="AC356" s="87"/>
      <c r="AD356" s="87"/>
      <c r="AE356" s="87"/>
      <c r="AF356" s="87"/>
      <c r="AG356" s="87"/>
      <c r="AH356" s="87"/>
      <c r="AI356" s="87"/>
      <c r="AJ356" s="87"/>
      <c r="AK356" s="87"/>
      <c r="AL356" s="87"/>
      <c r="AM356" s="87"/>
      <c r="AN356" s="87"/>
      <c r="AO356" s="87"/>
      <c r="AP356" s="87"/>
      <c r="AQ356" s="87"/>
      <c r="AR356" s="87"/>
      <c r="AS356" s="87"/>
      <c r="AT356" s="87"/>
      <c r="AU356" s="87"/>
      <c r="AV356" s="87"/>
      <c r="AW356" s="87"/>
      <c r="AX356" s="87"/>
      <c r="AY356" s="87"/>
      <c r="AZ356" s="87"/>
      <c r="BA356" s="87"/>
      <c r="BB356" s="4"/>
      <c r="BC356" s="4"/>
      <c r="BD356" s="4"/>
      <c r="BE356" s="4"/>
      <c r="BF356" s="4"/>
      <c r="BG356" s="4"/>
      <c r="BH356" s="4"/>
      <c r="BI356" s="4"/>
      <c r="BJ356" s="4"/>
      <c r="BK356" s="4"/>
      <c r="BL356" s="4"/>
      <c r="BM356" s="4"/>
      <c r="BN356" s="4"/>
      <c r="BO356" s="4"/>
      <c r="BP356" s="4"/>
      <c r="BQ356" s="4"/>
      <c r="BR356" s="4"/>
      <c r="BS356" s="4"/>
      <c r="BT356" s="4"/>
      <c r="BU356" s="4"/>
      <c r="BV356" s="4"/>
      <c r="BW356" s="4"/>
      <c r="BX356" s="158"/>
      <c r="BY356" s="158"/>
      <c r="BZ356" s="158"/>
      <c r="CA356" s="158"/>
      <c r="CB356" s="158"/>
      <c r="CC356" s="158"/>
      <c r="CD356" s="158"/>
    </row>
    <row r="357" spans="14:82">
      <c r="N357" s="143"/>
      <c r="O357" s="87"/>
      <c r="P357" s="87"/>
      <c r="Q357" s="87"/>
      <c r="R357" s="87"/>
      <c r="S357" s="87"/>
      <c r="T357" s="87"/>
      <c r="U357" s="87"/>
      <c r="V357" s="87"/>
      <c r="W357" s="87"/>
      <c r="X357" s="87"/>
      <c r="Y357" s="87"/>
      <c r="Z357" s="87"/>
      <c r="AA357" s="87"/>
      <c r="AB357" s="87"/>
      <c r="AC357" s="87"/>
      <c r="AD357" s="87"/>
      <c r="AE357" s="87"/>
      <c r="AF357" s="87"/>
      <c r="AG357" s="87"/>
      <c r="AH357" s="87"/>
      <c r="AI357" s="87"/>
      <c r="AJ357" s="87"/>
      <c r="AK357" s="87"/>
      <c r="AL357" s="87"/>
      <c r="AM357" s="87"/>
      <c r="AN357" s="87"/>
      <c r="AO357" s="87"/>
      <c r="AP357" s="87"/>
      <c r="AQ357" s="87"/>
      <c r="AR357" s="87"/>
      <c r="AS357" s="87"/>
      <c r="AT357" s="87"/>
      <c r="AU357" s="87"/>
      <c r="AV357" s="87"/>
      <c r="AW357" s="87"/>
      <c r="AX357" s="87"/>
      <c r="AY357" s="87"/>
      <c r="AZ357" s="87"/>
      <c r="BA357" s="87"/>
      <c r="BB357" s="4"/>
      <c r="BC357" s="4"/>
      <c r="BD357" s="4"/>
      <c r="BE357" s="4"/>
      <c r="BF357" s="4"/>
      <c r="BG357" s="4"/>
      <c r="BH357" s="4"/>
      <c r="BI357" s="4"/>
      <c r="BJ357" s="4"/>
      <c r="BK357" s="4"/>
      <c r="BL357" s="4"/>
      <c r="BM357" s="4"/>
      <c r="BN357" s="4"/>
      <c r="BO357" s="4"/>
      <c r="BP357" s="4"/>
      <c r="BQ357" s="4"/>
      <c r="BR357" s="4"/>
      <c r="BS357" s="4"/>
      <c r="BT357" s="4"/>
      <c r="BU357" s="4"/>
      <c r="BV357" s="4"/>
      <c r="BW357" s="4"/>
      <c r="BX357" s="158"/>
      <c r="BY357" s="158"/>
      <c r="BZ357" s="158"/>
      <c r="CA357" s="158"/>
      <c r="CB357" s="158"/>
      <c r="CC357" s="158"/>
      <c r="CD357" s="158"/>
    </row>
    <row r="358" spans="14:82">
      <c r="N358" s="143"/>
      <c r="O358" s="87"/>
      <c r="P358" s="87"/>
      <c r="Q358" s="87"/>
      <c r="R358" s="87"/>
      <c r="S358" s="87"/>
      <c r="T358" s="87"/>
      <c r="U358" s="87"/>
      <c r="V358" s="87"/>
      <c r="W358" s="87"/>
      <c r="X358" s="87"/>
      <c r="Y358" s="87"/>
      <c r="Z358" s="87"/>
      <c r="AA358" s="87"/>
      <c r="AB358" s="87"/>
      <c r="AC358" s="87"/>
      <c r="AD358" s="87"/>
      <c r="AE358" s="87"/>
      <c r="AF358" s="87"/>
      <c r="AG358" s="87"/>
      <c r="AH358" s="87"/>
      <c r="AI358" s="87"/>
      <c r="AJ358" s="87"/>
      <c r="AK358" s="87"/>
      <c r="AL358" s="87"/>
      <c r="AM358" s="87"/>
      <c r="AN358" s="87"/>
      <c r="AO358" s="87"/>
      <c r="AP358" s="87"/>
      <c r="AQ358" s="87"/>
      <c r="AR358" s="87"/>
      <c r="AS358" s="87"/>
      <c r="AT358" s="87"/>
      <c r="AU358" s="87"/>
      <c r="AV358" s="87"/>
      <c r="AW358" s="87"/>
      <c r="AX358" s="87"/>
      <c r="AY358" s="87"/>
      <c r="AZ358" s="87"/>
      <c r="BA358" s="87"/>
      <c r="BB358" s="4"/>
      <c r="BC358" s="4"/>
      <c r="BD358" s="4"/>
      <c r="BE358" s="4"/>
      <c r="BF358" s="4"/>
      <c r="BG358" s="4"/>
      <c r="BH358" s="4"/>
      <c r="BI358" s="4"/>
      <c r="BJ358" s="4"/>
      <c r="BK358" s="4"/>
      <c r="BL358" s="4"/>
      <c r="BM358" s="4"/>
      <c r="BN358" s="4"/>
      <c r="BO358" s="4"/>
      <c r="BP358" s="4"/>
      <c r="BQ358" s="4"/>
      <c r="BR358" s="4"/>
      <c r="BS358" s="4"/>
      <c r="BT358" s="4"/>
      <c r="BU358" s="4"/>
      <c r="BV358" s="4"/>
      <c r="BW358" s="4"/>
      <c r="BX358" s="158"/>
      <c r="BY358" s="158"/>
      <c r="BZ358" s="158"/>
      <c r="CA358" s="158"/>
      <c r="CB358" s="158"/>
      <c r="CC358" s="158"/>
      <c r="CD358" s="158"/>
    </row>
    <row r="359" spans="14:82">
      <c r="N359" s="143"/>
      <c r="O359" s="87"/>
      <c r="P359" s="87"/>
      <c r="Q359" s="87"/>
      <c r="R359" s="87"/>
      <c r="S359" s="87"/>
      <c r="T359" s="87"/>
      <c r="U359" s="87"/>
      <c r="V359" s="87"/>
      <c r="W359" s="87"/>
      <c r="X359" s="87"/>
      <c r="Y359" s="87"/>
      <c r="Z359" s="87"/>
      <c r="AA359" s="87"/>
      <c r="AB359" s="87"/>
      <c r="AC359" s="87"/>
      <c r="AD359" s="87"/>
      <c r="AE359" s="87"/>
      <c r="AF359" s="87"/>
      <c r="AG359" s="87"/>
      <c r="AH359" s="87"/>
      <c r="AI359" s="87"/>
      <c r="AJ359" s="87"/>
      <c r="AK359" s="87"/>
      <c r="AL359" s="87"/>
      <c r="AM359" s="87"/>
      <c r="AN359" s="87"/>
      <c r="AO359" s="87"/>
      <c r="AP359" s="87"/>
      <c r="AQ359" s="87"/>
      <c r="AR359" s="87"/>
      <c r="AS359" s="87"/>
      <c r="AT359" s="87"/>
      <c r="AU359" s="87"/>
      <c r="AV359" s="87"/>
      <c r="AW359" s="87"/>
      <c r="AX359" s="87"/>
      <c r="AY359" s="87"/>
      <c r="AZ359" s="87"/>
      <c r="BA359" s="87"/>
      <c r="BB359" s="4"/>
      <c r="BC359" s="4"/>
      <c r="BD359" s="4"/>
      <c r="BE359" s="4"/>
      <c r="BF359" s="4"/>
      <c r="BG359" s="4"/>
      <c r="BH359" s="4"/>
      <c r="BI359" s="4"/>
      <c r="BJ359" s="4"/>
      <c r="BK359" s="4"/>
      <c r="BL359" s="4"/>
      <c r="BM359" s="4"/>
      <c r="BN359" s="4"/>
      <c r="BO359" s="4"/>
      <c r="BP359" s="4"/>
      <c r="BQ359" s="4"/>
      <c r="BR359" s="4"/>
      <c r="BS359" s="4"/>
      <c r="BT359" s="4"/>
      <c r="BU359" s="4"/>
      <c r="BV359" s="4"/>
      <c r="BW359" s="4"/>
      <c r="BX359" s="158"/>
      <c r="BY359" s="158"/>
      <c r="BZ359" s="158"/>
      <c r="CA359" s="158"/>
      <c r="CB359" s="158"/>
      <c r="CC359" s="158"/>
      <c r="CD359" s="158"/>
    </row>
    <row r="360" spans="14:82">
      <c r="N360" s="143"/>
      <c r="O360" s="87"/>
      <c r="P360" s="87"/>
      <c r="Q360" s="87"/>
      <c r="R360" s="87"/>
      <c r="S360" s="87"/>
      <c r="T360" s="87"/>
      <c r="U360" s="87"/>
      <c r="V360" s="87"/>
      <c r="W360" s="87"/>
      <c r="X360" s="87"/>
      <c r="Y360" s="87"/>
      <c r="Z360" s="87"/>
      <c r="AA360" s="87"/>
      <c r="AB360" s="87"/>
      <c r="AC360" s="87"/>
      <c r="AD360" s="87"/>
      <c r="AE360" s="87"/>
      <c r="AF360" s="87"/>
      <c r="AG360" s="87"/>
      <c r="AH360" s="87"/>
      <c r="AI360" s="87"/>
      <c r="AJ360" s="87"/>
      <c r="AK360" s="87"/>
      <c r="AL360" s="87"/>
      <c r="AM360" s="87"/>
      <c r="AN360" s="87"/>
      <c r="AO360" s="87"/>
      <c r="AP360" s="87"/>
      <c r="AQ360" s="87"/>
      <c r="AR360" s="87"/>
      <c r="AS360" s="87"/>
      <c r="AT360" s="87"/>
      <c r="AU360" s="87"/>
      <c r="AV360" s="87"/>
      <c r="AW360" s="87"/>
      <c r="AX360" s="87"/>
      <c r="AY360" s="87"/>
      <c r="AZ360" s="87"/>
      <c r="BA360" s="87"/>
      <c r="BB360" s="4"/>
      <c r="BC360" s="4"/>
      <c r="BD360" s="4"/>
      <c r="BE360" s="4"/>
      <c r="BF360" s="4"/>
      <c r="BG360" s="4"/>
      <c r="BH360" s="4"/>
      <c r="BI360" s="4"/>
      <c r="BJ360" s="4"/>
      <c r="BK360" s="4"/>
      <c r="BL360" s="4"/>
      <c r="BM360" s="4"/>
      <c r="BN360" s="4"/>
      <c r="BO360" s="4"/>
      <c r="BP360" s="4"/>
      <c r="BQ360" s="4"/>
      <c r="BR360" s="4"/>
      <c r="BS360" s="4"/>
      <c r="BT360" s="4"/>
      <c r="BU360" s="4"/>
      <c r="BV360" s="4"/>
      <c r="BW360" s="4"/>
      <c r="BX360" s="158"/>
      <c r="BY360" s="158"/>
      <c r="BZ360" s="158"/>
      <c r="CA360" s="158"/>
      <c r="CB360" s="158"/>
      <c r="CC360" s="158"/>
      <c r="CD360" s="158"/>
    </row>
    <row r="361" spans="14:82">
      <c r="N361" s="143"/>
      <c r="O361" s="87"/>
      <c r="P361" s="87"/>
      <c r="Q361" s="87"/>
      <c r="R361" s="87"/>
      <c r="S361" s="87"/>
      <c r="T361" s="87"/>
      <c r="U361" s="87"/>
      <c r="V361" s="87"/>
      <c r="W361" s="87"/>
      <c r="X361" s="87"/>
      <c r="Y361" s="87"/>
      <c r="Z361" s="87"/>
      <c r="AA361" s="87"/>
      <c r="AB361" s="87"/>
      <c r="AC361" s="87"/>
      <c r="AD361" s="87"/>
      <c r="AE361" s="87"/>
      <c r="AF361" s="87"/>
      <c r="AG361" s="87"/>
      <c r="AH361" s="87"/>
      <c r="AI361" s="87"/>
      <c r="AJ361" s="87"/>
      <c r="AK361" s="87"/>
      <c r="AL361" s="87"/>
      <c r="AM361" s="87"/>
      <c r="AN361" s="87"/>
      <c r="AO361" s="87"/>
      <c r="AP361" s="87"/>
      <c r="AQ361" s="87"/>
      <c r="AR361" s="87"/>
      <c r="AS361" s="87"/>
      <c r="AT361" s="87"/>
      <c r="AU361" s="87"/>
      <c r="AV361" s="87"/>
      <c r="AW361" s="87"/>
      <c r="AX361" s="87"/>
      <c r="AY361" s="87"/>
      <c r="AZ361" s="87"/>
      <c r="BA361" s="87"/>
      <c r="BB361" s="4"/>
      <c r="BC361" s="4"/>
      <c r="BD361" s="4"/>
      <c r="BE361" s="4"/>
      <c r="BF361" s="4"/>
      <c r="BG361" s="4"/>
      <c r="BH361" s="4"/>
      <c r="BI361" s="4"/>
      <c r="BJ361" s="4"/>
      <c r="BK361" s="4"/>
      <c r="BL361" s="4"/>
      <c r="BM361" s="4"/>
      <c r="BN361" s="4"/>
      <c r="BO361" s="4"/>
      <c r="BP361" s="4"/>
      <c r="BQ361" s="4"/>
      <c r="BR361" s="4"/>
      <c r="BS361" s="4"/>
      <c r="BT361" s="4"/>
      <c r="BU361" s="4"/>
      <c r="BV361" s="4"/>
      <c r="BW361" s="4"/>
      <c r="BX361" s="158"/>
      <c r="BY361" s="158"/>
      <c r="BZ361" s="158"/>
      <c r="CA361" s="158"/>
      <c r="CB361" s="158"/>
      <c r="CC361" s="158"/>
      <c r="CD361" s="158"/>
    </row>
    <row r="362" spans="14:82">
      <c r="N362" s="143"/>
      <c r="O362" s="87"/>
      <c r="P362" s="87"/>
      <c r="Q362" s="87"/>
      <c r="R362" s="87"/>
      <c r="S362" s="87"/>
      <c r="T362" s="87"/>
      <c r="U362" s="87"/>
      <c r="V362" s="87"/>
      <c r="W362" s="87"/>
      <c r="X362" s="87"/>
      <c r="Y362" s="87"/>
      <c r="Z362" s="87"/>
      <c r="AA362" s="87"/>
      <c r="AB362" s="87"/>
      <c r="AC362" s="87"/>
      <c r="AD362" s="87"/>
      <c r="AE362" s="87"/>
      <c r="AF362" s="87"/>
      <c r="AG362" s="87"/>
      <c r="AH362" s="87"/>
      <c r="AI362" s="87"/>
      <c r="AJ362" s="87"/>
      <c r="AK362" s="87"/>
      <c r="AL362" s="87"/>
      <c r="AM362" s="87"/>
      <c r="AN362" s="87"/>
      <c r="AO362" s="87"/>
      <c r="AP362" s="87"/>
      <c r="AQ362" s="87"/>
      <c r="AR362" s="87"/>
      <c r="AS362" s="87"/>
      <c r="AT362" s="87"/>
      <c r="AU362" s="87"/>
      <c r="AV362" s="87"/>
      <c r="AW362" s="87"/>
      <c r="AX362" s="87"/>
      <c r="AY362" s="87"/>
      <c r="AZ362" s="87"/>
      <c r="BA362" s="87"/>
      <c r="BB362" s="4"/>
      <c r="BC362" s="4"/>
      <c r="BD362" s="4"/>
      <c r="BE362" s="4"/>
      <c r="BF362" s="4"/>
      <c r="BG362" s="4"/>
      <c r="BH362" s="4"/>
      <c r="BI362" s="4"/>
      <c r="BJ362" s="4"/>
      <c r="BK362" s="4"/>
      <c r="BL362" s="4"/>
      <c r="BM362" s="4"/>
      <c r="BN362" s="4"/>
      <c r="BO362" s="4"/>
      <c r="BP362" s="4"/>
      <c r="BQ362" s="4"/>
      <c r="BR362" s="4"/>
      <c r="BS362" s="4"/>
      <c r="BT362" s="4"/>
      <c r="BU362" s="4"/>
      <c r="BV362" s="4"/>
      <c r="BW362" s="4"/>
      <c r="BX362" s="158"/>
      <c r="BY362" s="158"/>
      <c r="BZ362" s="158"/>
      <c r="CA362" s="158"/>
      <c r="CB362" s="158"/>
      <c r="CC362" s="158"/>
      <c r="CD362" s="158"/>
    </row>
    <row r="363" spans="14:82">
      <c r="N363" s="143"/>
      <c r="O363" s="87"/>
      <c r="P363" s="87"/>
      <c r="Q363" s="87"/>
      <c r="R363" s="87"/>
      <c r="S363" s="87"/>
      <c r="T363" s="87"/>
      <c r="U363" s="87"/>
      <c r="V363" s="87"/>
      <c r="W363" s="87"/>
      <c r="X363" s="87"/>
      <c r="Y363" s="87"/>
      <c r="Z363" s="87"/>
      <c r="AA363" s="87"/>
      <c r="AB363" s="87"/>
      <c r="AC363" s="87"/>
      <c r="AD363" s="87"/>
      <c r="AE363" s="87"/>
      <c r="AF363" s="87"/>
      <c r="AG363" s="87"/>
      <c r="AH363" s="87"/>
      <c r="AI363" s="87"/>
      <c r="AJ363" s="87"/>
      <c r="AK363" s="87"/>
      <c r="AL363" s="87"/>
      <c r="AM363" s="87"/>
      <c r="AN363" s="87"/>
      <c r="AO363" s="87"/>
      <c r="AP363" s="87"/>
      <c r="AQ363" s="87"/>
      <c r="AR363" s="87"/>
      <c r="AS363" s="87"/>
      <c r="AT363" s="87"/>
      <c r="AU363" s="87"/>
      <c r="AV363" s="87"/>
      <c r="AW363" s="87"/>
      <c r="AX363" s="87"/>
      <c r="AY363" s="87"/>
      <c r="AZ363" s="87"/>
      <c r="BA363" s="87"/>
      <c r="BB363" s="4"/>
      <c r="BC363" s="4"/>
      <c r="BD363" s="4"/>
      <c r="BE363" s="4"/>
      <c r="BF363" s="4"/>
      <c r="BG363" s="4"/>
      <c r="BH363" s="4"/>
      <c r="BI363" s="4"/>
      <c r="BJ363" s="4"/>
      <c r="BK363" s="4"/>
      <c r="BL363" s="4"/>
      <c r="BM363" s="4"/>
      <c r="BN363" s="4"/>
      <c r="BO363" s="4"/>
      <c r="BP363" s="4"/>
      <c r="BQ363" s="4"/>
      <c r="BR363" s="4"/>
      <c r="BS363" s="4"/>
      <c r="BT363" s="4"/>
      <c r="BU363" s="4"/>
      <c r="BV363" s="4"/>
      <c r="BW363" s="4"/>
      <c r="BX363" s="158"/>
      <c r="BY363" s="158"/>
      <c r="BZ363" s="158"/>
      <c r="CA363" s="158"/>
      <c r="CB363" s="158"/>
      <c r="CC363" s="158"/>
      <c r="CD363" s="158"/>
    </row>
    <row r="364" spans="14:82">
      <c r="N364" s="143"/>
      <c r="O364" s="87"/>
      <c r="P364" s="87"/>
      <c r="Q364" s="87"/>
      <c r="R364" s="87"/>
      <c r="S364" s="87"/>
      <c r="T364" s="87"/>
      <c r="U364" s="87"/>
      <c r="V364" s="87"/>
      <c r="W364" s="87"/>
      <c r="X364" s="87"/>
      <c r="Y364" s="87"/>
      <c r="Z364" s="87"/>
      <c r="AA364" s="87"/>
      <c r="AB364" s="87"/>
      <c r="AC364" s="87"/>
      <c r="AD364" s="87"/>
      <c r="AE364" s="87"/>
      <c r="AF364" s="87"/>
      <c r="AG364" s="87"/>
      <c r="AH364" s="87"/>
      <c r="AI364" s="87"/>
      <c r="AJ364" s="87"/>
      <c r="AK364" s="87"/>
      <c r="AL364" s="87"/>
      <c r="AM364" s="87"/>
      <c r="AN364" s="87"/>
      <c r="AO364" s="87"/>
      <c r="AP364" s="87"/>
      <c r="AQ364" s="87"/>
      <c r="AR364" s="87"/>
      <c r="AS364" s="87"/>
      <c r="AT364" s="87"/>
      <c r="AU364" s="87"/>
      <c r="AV364" s="87"/>
      <c r="AW364" s="87"/>
      <c r="AX364" s="87"/>
      <c r="AY364" s="87"/>
      <c r="AZ364" s="87"/>
      <c r="BA364" s="87"/>
      <c r="BB364" s="4"/>
      <c r="BC364" s="4"/>
      <c r="BD364" s="4"/>
      <c r="BE364" s="4"/>
      <c r="BF364" s="4"/>
      <c r="BG364" s="4"/>
      <c r="BH364" s="4"/>
      <c r="BI364" s="4"/>
      <c r="BJ364" s="4"/>
      <c r="BK364" s="4"/>
      <c r="BL364" s="4"/>
      <c r="BM364" s="4"/>
      <c r="BN364" s="4"/>
      <c r="BO364" s="4"/>
      <c r="BP364" s="4"/>
      <c r="BQ364" s="4"/>
      <c r="BR364" s="4"/>
      <c r="BS364" s="4"/>
      <c r="BT364" s="4"/>
      <c r="BU364" s="4"/>
      <c r="BV364" s="4"/>
      <c r="BW364" s="4"/>
      <c r="BX364" s="158"/>
      <c r="BY364" s="158"/>
      <c r="BZ364" s="158"/>
      <c r="CA364" s="158"/>
      <c r="CB364" s="158"/>
      <c r="CC364" s="158"/>
      <c r="CD364" s="158"/>
    </row>
    <row r="365" spans="14:82">
      <c r="N365" s="143"/>
      <c r="O365" s="87"/>
      <c r="P365" s="87"/>
      <c r="Q365" s="87"/>
      <c r="R365" s="87"/>
      <c r="S365" s="87"/>
      <c r="T365" s="87"/>
      <c r="U365" s="87"/>
      <c r="V365" s="87"/>
      <c r="W365" s="87"/>
      <c r="X365" s="87"/>
      <c r="Y365" s="87"/>
      <c r="Z365" s="87"/>
      <c r="AA365" s="87"/>
      <c r="AB365" s="87"/>
      <c r="AC365" s="87"/>
      <c r="AD365" s="87"/>
      <c r="AE365" s="87"/>
      <c r="AF365" s="87"/>
      <c r="AG365" s="87"/>
      <c r="AH365" s="87"/>
      <c r="AI365" s="87"/>
      <c r="AJ365" s="87"/>
      <c r="AK365" s="87"/>
      <c r="AL365" s="87"/>
      <c r="AM365" s="87"/>
      <c r="AN365" s="87"/>
      <c r="AO365" s="87"/>
      <c r="AP365" s="87"/>
      <c r="AQ365" s="87"/>
      <c r="AR365" s="87"/>
      <c r="AS365" s="87"/>
      <c r="AT365" s="87"/>
      <c r="AU365" s="87"/>
      <c r="AV365" s="87"/>
      <c r="AW365" s="87"/>
      <c r="AX365" s="87"/>
      <c r="AY365" s="87"/>
      <c r="AZ365" s="87"/>
      <c r="BA365" s="87"/>
      <c r="BB365" s="4"/>
      <c r="BC365" s="4"/>
      <c r="BD365" s="4"/>
      <c r="BE365" s="4"/>
      <c r="BF365" s="4"/>
      <c r="BG365" s="4"/>
      <c r="BH365" s="4"/>
      <c r="BI365" s="4"/>
      <c r="BJ365" s="4"/>
      <c r="BK365" s="4"/>
      <c r="BL365" s="4"/>
      <c r="BM365" s="4"/>
      <c r="BN365" s="4"/>
      <c r="BO365" s="4"/>
      <c r="BP365" s="4"/>
      <c r="BQ365" s="4"/>
      <c r="BR365" s="4"/>
      <c r="BS365" s="4"/>
      <c r="BT365" s="4"/>
      <c r="BU365" s="4"/>
      <c r="BV365" s="4"/>
      <c r="BW365" s="4"/>
      <c r="BX365" s="158"/>
      <c r="BY365" s="158"/>
      <c r="BZ365" s="158"/>
      <c r="CA365" s="158"/>
      <c r="CB365" s="158"/>
      <c r="CC365" s="158"/>
      <c r="CD365" s="158"/>
    </row>
    <row r="366" spans="14:82">
      <c r="N366" s="143"/>
      <c r="O366" s="87"/>
      <c r="P366" s="87"/>
      <c r="Q366" s="87"/>
      <c r="R366" s="87"/>
      <c r="S366" s="87"/>
      <c r="T366" s="87"/>
      <c r="U366" s="87"/>
      <c r="V366" s="87"/>
      <c r="W366" s="87"/>
      <c r="X366" s="87"/>
      <c r="Y366" s="87"/>
      <c r="Z366" s="87"/>
      <c r="AA366" s="87"/>
      <c r="AB366" s="87"/>
      <c r="AC366" s="87"/>
      <c r="AD366" s="87"/>
      <c r="AE366" s="87"/>
      <c r="AF366" s="87"/>
      <c r="AG366" s="87"/>
      <c r="AH366" s="87"/>
      <c r="AI366" s="87"/>
      <c r="AJ366" s="87"/>
      <c r="AK366" s="87"/>
      <c r="AL366" s="87"/>
      <c r="AM366" s="87"/>
      <c r="AN366" s="87"/>
      <c r="AO366" s="87"/>
      <c r="AP366" s="87"/>
      <c r="AQ366" s="87"/>
      <c r="AR366" s="87"/>
      <c r="AS366" s="87"/>
      <c r="AT366" s="87"/>
      <c r="AU366" s="87"/>
      <c r="AV366" s="87"/>
      <c r="AW366" s="87"/>
      <c r="AX366" s="87"/>
      <c r="AY366" s="87"/>
      <c r="AZ366" s="87"/>
      <c r="BA366" s="87"/>
      <c r="BB366" s="4"/>
      <c r="BC366" s="4"/>
      <c r="BD366" s="4"/>
      <c r="BE366" s="4"/>
      <c r="BF366" s="4"/>
      <c r="BG366" s="4"/>
      <c r="BH366" s="4"/>
      <c r="BI366" s="4"/>
      <c r="BJ366" s="4"/>
      <c r="BK366" s="4"/>
      <c r="BL366" s="4"/>
      <c r="BM366" s="4"/>
      <c r="BN366" s="4"/>
      <c r="BO366" s="4"/>
      <c r="BP366" s="4"/>
      <c r="BQ366" s="4"/>
      <c r="BR366" s="4"/>
      <c r="BS366" s="4"/>
      <c r="BT366" s="4"/>
      <c r="BU366" s="4"/>
      <c r="BV366" s="4"/>
      <c r="BW366" s="4"/>
      <c r="BX366" s="158"/>
      <c r="BY366" s="158"/>
      <c r="BZ366" s="158"/>
      <c r="CA366" s="158"/>
      <c r="CB366" s="158"/>
      <c r="CC366" s="158"/>
      <c r="CD366" s="158"/>
    </row>
    <row r="367" spans="14:82">
      <c r="N367" s="143"/>
      <c r="O367" s="87"/>
      <c r="P367" s="87"/>
      <c r="Q367" s="87"/>
      <c r="R367" s="87"/>
      <c r="S367" s="87"/>
      <c r="T367" s="87"/>
      <c r="U367" s="87"/>
      <c r="V367" s="87"/>
      <c r="W367" s="87"/>
      <c r="X367" s="87"/>
      <c r="Y367" s="87"/>
      <c r="Z367" s="87"/>
      <c r="AA367" s="87"/>
      <c r="AB367" s="87"/>
      <c r="AC367" s="87"/>
      <c r="AD367" s="87"/>
      <c r="AE367" s="87"/>
      <c r="AF367" s="87"/>
      <c r="AG367" s="87"/>
      <c r="AH367" s="87"/>
      <c r="AI367" s="87"/>
      <c r="AJ367" s="87"/>
      <c r="AK367" s="87"/>
      <c r="AL367" s="87"/>
      <c r="AM367" s="87"/>
      <c r="AN367" s="87"/>
      <c r="AO367" s="87"/>
      <c r="AP367" s="87"/>
      <c r="AQ367" s="87"/>
      <c r="AR367" s="87"/>
      <c r="AS367" s="87"/>
      <c r="AT367" s="87"/>
      <c r="AU367" s="87"/>
      <c r="AV367" s="87"/>
      <c r="AW367" s="87"/>
      <c r="AX367" s="87"/>
      <c r="AY367" s="87"/>
      <c r="AZ367" s="87"/>
      <c r="BA367" s="87"/>
      <c r="BB367" s="4"/>
      <c r="BC367" s="4"/>
      <c r="BD367" s="4"/>
      <c r="BE367" s="4"/>
      <c r="BF367" s="4"/>
      <c r="BG367" s="4"/>
      <c r="BH367" s="4"/>
      <c r="BI367" s="4"/>
      <c r="BJ367" s="4"/>
      <c r="BK367" s="4"/>
      <c r="BL367" s="4"/>
      <c r="BM367" s="4"/>
      <c r="BN367" s="4"/>
      <c r="BO367" s="4"/>
      <c r="BP367" s="4"/>
      <c r="BQ367" s="4"/>
      <c r="BR367" s="4"/>
      <c r="BS367" s="4"/>
      <c r="BT367" s="4"/>
      <c r="BU367" s="4"/>
      <c r="BV367" s="4"/>
      <c r="BW367" s="4"/>
      <c r="BX367" s="158"/>
      <c r="BY367" s="158"/>
      <c r="BZ367" s="158"/>
      <c r="CA367" s="158"/>
      <c r="CB367" s="158"/>
      <c r="CC367" s="158"/>
      <c r="CD367" s="158"/>
    </row>
    <row r="368" spans="14:82">
      <c r="N368" s="143"/>
      <c r="O368" s="87"/>
      <c r="P368" s="87"/>
      <c r="Q368" s="87"/>
      <c r="R368" s="87"/>
      <c r="S368" s="87"/>
      <c r="T368" s="87"/>
      <c r="U368" s="87"/>
      <c r="V368" s="87"/>
      <c r="W368" s="87"/>
      <c r="X368" s="87"/>
      <c r="Y368" s="87"/>
      <c r="Z368" s="87"/>
      <c r="AA368" s="87"/>
      <c r="AB368" s="87"/>
      <c r="AC368" s="87"/>
      <c r="AD368" s="87"/>
      <c r="AE368" s="87"/>
      <c r="AF368" s="87"/>
      <c r="AG368" s="87"/>
      <c r="AH368" s="87"/>
      <c r="AI368" s="87"/>
      <c r="AJ368" s="87"/>
      <c r="AK368" s="87"/>
      <c r="AL368" s="87"/>
      <c r="AM368" s="87"/>
      <c r="AN368" s="87"/>
      <c r="AO368" s="87"/>
      <c r="AP368" s="87"/>
      <c r="AQ368" s="87"/>
      <c r="AR368" s="87"/>
      <c r="AS368" s="87"/>
      <c r="AT368" s="87"/>
      <c r="AU368" s="87"/>
      <c r="AV368" s="87"/>
      <c r="AW368" s="87"/>
      <c r="AX368" s="87"/>
      <c r="AY368" s="87"/>
      <c r="AZ368" s="87"/>
      <c r="BA368" s="87"/>
      <c r="BB368" s="4"/>
      <c r="BC368" s="4"/>
      <c r="BD368" s="4"/>
      <c r="BE368" s="4"/>
      <c r="BF368" s="4"/>
      <c r="BG368" s="4"/>
      <c r="BH368" s="4"/>
      <c r="BI368" s="4"/>
      <c r="BJ368" s="4"/>
      <c r="BK368" s="4"/>
      <c r="BL368" s="4"/>
      <c r="BM368" s="4"/>
      <c r="BN368" s="4"/>
      <c r="BO368" s="4"/>
      <c r="BP368" s="4"/>
      <c r="BQ368" s="4"/>
      <c r="BR368" s="4"/>
      <c r="BS368" s="4"/>
      <c r="BT368" s="4"/>
      <c r="BU368" s="4"/>
      <c r="BV368" s="4"/>
      <c r="BW368" s="4"/>
      <c r="BX368" s="158"/>
      <c r="BY368" s="158"/>
      <c r="BZ368" s="158"/>
      <c r="CA368" s="158"/>
      <c r="CB368" s="158"/>
      <c r="CC368" s="158"/>
      <c r="CD368" s="158"/>
    </row>
    <row r="369" spans="14:82">
      <c r="N369" s="143"/>
      <c r="O369" s="87"/>
      <c r="P369" s="87"/>
      <c r="Q369" s="87"/>
      <c r="R369" s="87"/>
      <c r="S369" s="87"/>
      <c r="T369" s="87"/>
      <c r="U369" s="87"/>
      <c r="V369" s="87"/>
      <c r="W369" s="87"/>
      <c r="X369" s="87"/>
      <c r="Y369" s="87"/>
      <c r="Z369" s="87"/>
      <c r="AA369" s="87"/>
      <c r="AB369" s="87"/>
      <c r="AC369" s="87"/>
      <c r="AD369" s="87"/>
      <c r="AE369" s="87"/>
      <c r="AF369" s="87"/>
      <c r="AG369" s="87"/>
      <c r="AH369" s="87"/>
      <c r="AI369" s="87"/>
      <c r="AJ369" s="87"/>
      <c r="AK369" s="87"/>
      <c r="AL369" s="87"/>
      <c r="AM369" s="87"/>
      <c r="AN369" s="87"/>
      <c r="AO369" s="87"/>
      <c r="AP369" s="87"/>
      <c r="AQ369" s="87"/>
      <c r="AR369" s="87"/>
      <c r="AS369" s="87"/>
      <c r="AT369" s="87"/>
      <c r="AU369" s="87"/>
      <c r="AV369" s="87"/>
      <c r="AW369" s="87"/>
      <c r="AX369" s="87"/>
      <c r="AY369" s="87"/>
      <c r="AZ369" s="87"/>
      <c r="BA369" s="87"/>
      <c r="BB369" s="4"/>
      <c r="BC369" s="4"/>
      <c r="BD369" s="4"/>
      <c r="BE369" s="4"/>
      <c r="BF369" s="4"/>
      <c r="BG369" s="4"/>
      <c r="BH369" s="4"/>
      <c r="BI369" s="4"/>
      <c r="BJ369" s="4"/>
      <c r="BK369" s="4"/>
      <c r="BL369" s="4"/>
      <c r="BM369" s="4"/>
      <c r="BN369" s="4"/>
      <c r="BO369" s="4"/>
      <c r="BP369" s="4"/>
      <c r="BQ369" s="4"/>
      <c r="BR369" s="4"/>
      <c r="BS369" s="4"/>
      <c r="BT369" s="4"/>
      <c r="BU369" s="4"/>
      <c r="BV369" s="4"/>
      <c r="BW369" s="4"/>
      <c r="BX369" s="158"/>
      <c r="BY369" s="158"/>
      <c r="BZ369" s="158"/>
      <c r="CA369" s="158"/>
      <c r="CB369" s="158"/>
      <c r="CC369" s="158"/>
      <c r="CD369" s="158"/>
    </row>
    <row r="370" spans="14:82">
      <c r="N370" s="143"/>
      <c r="O370" s="87"/>
      <c r="P370" s="87"/>
      <c r="Q370" s="87"/>
      <c r="R370" s="87"/>
      <c r="S370" s="87"/>
      <c r="T370" s="87"/>
      <c r="U370" s="87"/>
      <c r="V370" s="87"/>
      <c r="W370" s="87"/>
      <c r="X370" s="87"/>
      <c r="Y370" s="87"/>
      <c r="Z370" s="87"/>
      <c r="AA370" s="87"/>
      <c r="AB370" s="87"/>
      <c r="AC370" s="87"/>
      <c r="AD370" s="87"/>
      <c r="AE370" s="87"/>
      <c r="AF370" s="87"/>
      <c r="AG370" s="87"/>
      <c r="AH370" s="87"/>
      <c r="AI370" s="87"/>
      <c r="AJ370" s="87"/>
      <c r="AK370" s="87"/>
      <c r="AL370" s="87"/>
      <c r="AM370" s="87"/>
      <c r="AN370" s="87"/>
      <c r="AO370" s="87"/>
      <c r="AP370" s="87"/>
      <c r="AQ370" s="87"/>
      <c r="AR370" s="87"/>
      <c r="AS370" s="87"/>
      <c r="AT370" s="87"/>
      <c r="AU370" s="87"/>
      <c r="AV370" s="87"/>
      <c r="AW370" s="87"/>
      <c r="AX370" s="87"/>
      <c r="AY370" s="87"/>
      <c r="AZ370" s="87"/>
      <c r="BA370" s="87"/>
      <c r="BB370" s="4"/>
      <c r="BC370" s="4"/>
      <c r="BD370" s="4"/>
      <c r="BE370" s="4"/>
      <c r="BF370" s="4"/>
      <c r="BG370" s="4"/>
      <c r="BH370" s="4"/>
      <c r="BI370" s="4"/>
      <c r="BJ370" s="4"/>
      <c r="BK370" s="4"/>
      <c r="BL370" s="4"/>
      <c r="BM370" s="4"/>
      <c r="BN370" s="4"/>
      <c r="BO370" s="4"/>
      <c r="BP370" s="4"/>
      <c r="BQ370" s="4"/>
      <c r="BR370" s="4"/>
      <c r="BS370" s="4"/>
      <c r="BT370" s="4"/>
      <c r="BU370" s="4"/>
      <c r="BV370" s="4"/>
      <c r="BW370" s="4"/>
      <c r="BX370" s="158"/>
      <c r="BY370" s="158"/>
      <c r="BZ370" s="158"/>
      <c r="CA370" s="158"/>
      <c r="CB370" s="158"/>
      <c r="CC370" s="158"/>
      <c r="CD370" s="158"/>
    </row>
    <row r="371" spans="14:82">
      <c r="N371" s="143"/>
      <c r="O371" s="87"/>
      <c r="P371" s="87"/>
      <c r="Q371" s="87"/>
      <c r="R371" s="87"/>
      <c r="S371" s="87"/>
      <c r="T371" s="87"/>
      <c r="U371" s="87"/>
      <c r="V371" s="87"/>
      <c r="W371" s="87"/>
      <c r="X371" s="87"/>
      <c r="Y371" s="87"/>
      <c r="Z371" s="87"/>
      <c r="AA371" s="87"/>
      <c r="AB371" s="87"/>
      <c r="AC371" s="87"/>
      <c r="AD371" s="87"/>
      <c r="AE371" s="87"/>
      <c r="AF371" s="87"/>
      <c r="AG371" s="87"/>
      <c r="AH371" s="87"/>
      <c r="AI371" s="87"/>
      <c r="AJ371" s="87"/>
      <c r="AK371" s="87"/>
      <c r="AL371" s="87"/>
      <c r="AM371" s="87"/>
      <c r="AN371" s="87"/>
      <c r="AO371" s="87"/>
      <c r="AP371" s="87"/>
      <c r="AQ371" s="87"/>
      <c r="AR371" s="87"/>
      <c r="AS371" s="87"/>
      <c r="AT371" s="87"/>
      <c r="AU371" s="87"/>
      <c r="AV371" s="87"/>
      <c r="AW371" s="87"/>
      <c r="AX371" s="87"/>
      <c r="AY371" s="87"/>
      <c r="AZ371" s="87"/>
      <c r="BA371" s="87"/>
      <c r="BB371" s="4"/>
      <c r="BC371" s="4"/>
      <c r="BD371" s="4"/>
      <c r="BE371" s="4"/>
      <c r="BF371" s="4"/>
      <c r="BG371" s="4"/>
      <c r="BH371" s="4"/>
      <c r="BI371" s="4"/>
      <c r="BJ371" s="4"/>
      <c r="BK371" s="4"/>
      <c r="BL371" s="4"/>
      <c r="BM371" s="4"/>
      <c r="BN371" s="4"/>
      <c r="BO371" s="4"/>
      <c r="BP371" s="4"/>
      <c r="BQ371" s="4"/>
      <c r="BR371" s="4"/>
      <c r="BS371" s="4"/>
      <c r="BT371" s="4"/>
      <c r="BU371" s="4"/>
      <c r="BV371" s="4"/>
      <c r="BW371" s="4"/>
      <c r="BX371" s="158"/>
      <c r="BY371" s="158"/>
      <c r="BZ371" s="158"/>
      <c r="CA371" s="158"/>
      <c r="CB371" s="158"/>
      <c r="CC371" s="158"/>
      <c r="CD371" s="158"/>
    </row>
    <row r="372" spans="14:82">
      <c r="N372" s="143"/>
      <c r="O372" s="87"/>
      <c r="P372" s="87"/>
      <c r="Q372" s="87"/>
      <c r="R372" s="87"/>
      <c r="S372" s="87"/>
      <c r="T372" s="87"/>
      <c r="U372" s="87"/>
      <c r="V372" s="87"/>
      <c r="W372" s="87"/>
      <c r="X372" s="87"/>
      <c r="Y372" s="87"/>
      <c r="Z372" s="87"/>
      <c r="AA372" s="87"/>
      <c r="AB372" s="87"/>
      <c r="AC372" s="87"/>
      <c r="AD372" s="87"/>
      <c r="AE372" s="87"/>
      <c r="AF372" s="87"/>
      <c r="AG372" s="87"/>
      <c r="AH372" s="87"/>
      <c r="AI372" s="87"/>
      <c r="AJ372" s="87"/>
      <c r="AK372" s="87"/>
      <c r="AL372" s="87"/>
      <c r="AM372" s="87"/>
      <c r="AN372" s="87"/>
      <c r="AO372" s="87"/>
      <c r="AP372" s="87"/>
      <c r="AQ372" s="87"/>
      <c r="AR372" s="87"/>
      <c r="AS372" s="87"/>
      <c r="AT372" s="87"/>
      <c r="AU372" s="87"/>
      <c r="AV372" s="87"/>
      <c r="AW372" s="87"/>
      <c r="AX372" s="87"/>
      <c r="AY372" s="87"/>
      <c r="AZ372" s="87"/>
      <c r="BA372" s="87"/>
      <c r="BB372" s="4"/>
      <c r="BC372" s="4"/>
      <c r="BD372" s="4"/>
      <c r="BE372" s="4"/>
      <c r="BF372" s="4"/>
      <c r="BG372" s="4"/>
      <c r="BH372" s="4"/>
      <c r="BI372" s="4"/>
      <c r="BJ372" s="4"/>
      <c r="BK372" s="4"/>
      <c r="BL372" s="4"/>
      <c r="BM372" s="4"/>
      <c r="BN372" s="4"/>
      <c r="BO372" s="4"/>
      <c r="BP372" s="4"/>
      <c r="BQ372" s="4"/>
      <c r="BR372" s="4"/>
      <c r="BS372" s="4"/>
      <c r="BT372" s="4"/>
      <c r="BU372" s="4"/>
      <c r="BV372" s="4"/>
      <c r="BW372" s="4"/>
      <c r="BX372" s="158"/>
      <c r="BY372" s="158"/>
      <c r="BZ372" s="158"/>
      <c r="CA372" s="158"/>
      <c r="CB372" s="158"/>
      <c r="CC372" s="158"/>
      <c r="CD372" s="158"/>
    </row>
    <row r="373" spans="14:82">
      <c r="N373" s="143"/>
      <c r="O373" s="87"/>
      <c r="P373" s="87"/>
      <c r="Q373" s="87"/>
      <c r="R373" s="87"/>
      <c r="S373" s="87"/>
      <c r="T373" s="87"/>
      <c r="U373" s="87"/>
      <c r="V373" s="87"/>
      <c r="W373" s="87"/>
      <c r="X373" s="87"/>
      <c r="Y373" s="87"/>
      <c r="Z373" s="87"/>
      <c r="AA373" s="87"/>
      <c r="AB373" s="87"/>
      <c r="AC373" s="87"/>
      <c r="AD373" s="87"/>
      <c r="AE373" s="87"/>
      <c r="AF373" s="87"/>
      <c r="AG373" s="87"/>
      <c r="AH373" s="87"/>
      <c r="AI373" s="87"/>
      <c r="AJ373" s="87"/>
      <c r="AK373" s="87"/>
      <c r="AL373" s="87"/>
      <c r="AM373" s="87"/>
      <c r="AN373" s="87"/>
      <c r="AO373" s="87"/>
      <c r="AP373" s="87"/>
      <c r="AQ373" s="87"/>
      <c r="AR373" s="87"/>
      <c r="AS373" s="87"/>
      <c r="AT373" s="87"/>
      <c r="AU373" s="87"/>
      <c r="AV373" s="87"/>
      <c r="AW373" s="87"/>
      <c r="AX373" s="87"/>
      <c r="AY373" s="87"/>
      <c r="AZ373" s="87"/>
      <c r="BA373" s="87"/>
      <c r="BB373" s="4"/>
      <c r="BC373" s="4"/>
      <c r="BD373" s="4"/>
      <c r="BE373" s="4"/>
      <c r="BF373" s="4"/>
      <c r="BG373" s="4"/>
      <c r="BH373" s="4"/>
      <c r="BI373" s="4"/>
      <c r="BJ373" s="4"/>
      <c r="BK373" s="4"/>
      <c r="BL373" s="4"/>
      <c r="BM373" s="4"/>
      <c r="BN373" s="4"/>
      <c r="BO373" s="4"/>
      <c r="BP373" s="4"/>
      <c r="BQ373" s="4"/>
      <c r="BR373" s="4"/>
      <c r="BS373" s="4"/>
      <c r="BT373" s="4"/>
      <c r="BU373" s="4"/>
      <c r="BV373" s="4"/>
      <c r="BW373" s="4"/>
      <c r="BX373" s="158"/>
      <c r="BY373" s="158"/>
      <c r="BZ373" s="158"/>
      <c r="CA373" s="158"/>
      <c r="CB373" s="158"/>
      <c r="CC373" s="158"/>
      <c r="CD373" s="158"/>
    </row>
    <row r="374" spans="14:82">
      <c r="N374" s="143"/>
      <c r="O374" s="87"/>
      <c r="P374" s="87"/>
      <c r="Q374" s="87"/>
      <c r="R374" s="87"/>
      <c r="S374" s="87"/>
      <c r="T374" s="87"/>
      <c r="U374" s="87"/>
      <c r="V374" s="87"/>
      <c r="W374" s="87"/>
      <c r="X374" s="87"/>
      <c r="Y374" s="87"/>
      <c r="Z374" s="87"/>
      <c r="AA374" s="87"/>
      <c r="AB374" s="87"/>
      <c r="AC374" s="87"/>
      <c r="AD374" s="87"/>
      <c r="AE374" s="87"/>
      <c r="AF374" s="87"/>
      <c r="AG374" s="87"/>
      <c r="AH374" s="87"/>
      <c r="AI374" s="87"/>
      <c r="AJ374" s="87"/>
      <c r="AK374" s="87"/>
      <c r="AL374" s="87"/>
      <c r="AM374" s="87"/>
      <c r="AN374" s="87"/>
      <c r="AO374" s="87"/>
      <c r="AP374" s="87"/>
      <c r="AQ374" s="87"/>
      <c r="AR374" s="87"/>
      <c r="AS374" s="87"/>
      <c r="AT374" s="87"/>
      <c r="AU374" s="87"/>
      <c r="AV374" s="87"/>
      <c r="AW374" s="87"/>
      <c r="AX374" s="87"/>
      <c r="AY374" s="87"/>
      <c r="AZ374" s="87"/>
      <c r="BA374" s="87"/>
      <c r="BB374" s="4"/>
      <c r="BC374" s="4"/>
      <c r="BD374" s="4"/>
      <c r="BE374" s="4"/>
      <c r="BF374" s="4"/>
      <c r="BG374" s="4"/>
      <c r="BH374" s="4"/>
      <c r="BI374" s="4"/>
      <c r="BJ374" s="4"/>
      <c r="BK374" s="4"/>
      <c r="BL374" s="4"/>
      <c r="BM374" s="4"/>
      <c r="BN374" s="4"/>
      <c r="BO374" s="4"/>
      <c r="BP374" s="4"/>
      <c r="BQ374" s="4"/>
      <c r="BR374" s="4"/>
      <c r="BS374" s="4"/>
      <c r="BT374" s="4"/>
      <c r="BU374" s="4"/>
      <c r="BV374" s="4"/>
      <c r="BW374" s="4"/>
      <c r="BX374" s="158"/>
      <c r="BY374" s="158"/>
      <c r="BZ374" s="158"/>
      <c r="CA374" s="158"/>
      <c r="CB374" s="158"/>
      <c r="CC374" s="158"/>
      <c r="CD374" s="158"/>
    </row>
    <row r="375" spans="14:82">
      <c r="N375" s="143"/>
      <c r="O375" s="87"/>
      <c r="P375" s="87"/>
      <c r="Q375" s="87"/>
      <c r="R375" s="87"/>
      <c r="S375" s="87"/>
      <c r="T375" s="87"/>
      <c r="U375" s="87"/>
      <c r="V375" s="87"/>
      <c r="W375" s="87"/>
      <c r="X375" s="87"/>
      <c r="Y375" s="87"/>
      <c r="Z375" s="87"/>
      <c r="AA375" s="87"/>
      <c r="AB375" s="87"/>
      <c r="AC375" s="87"/>
      <c r="AD375" s="87"/>
      <c r="AE375" s="87"/>
      <c r="AF375" s="87"/>
      <c r="AG375" s="87"/>
      <c r="AH375" s="87"/>
      <c r="AI375" s="87"/>
      <c r="AJ375" s="87"/>
      <c r="AK375" s="87"/>
      <c r="AL375" s="87"/>
      <c r="AM375" s="87"/>
      <c r="AN375" s="87"/>
      <c r="AO375" s="87"/>
      <c r="AP375" s="87"/>
      <c r="AQ375" s="87"/>
      <c r="AR375" s="87"/>
      <c r="AS375" s="87"/>
      <c r="AT375" s="87"/>
      <c r="AU375" s="87"/>
      <c r="AV375" s="87"/>
      <c r="AW375" s="87"/>
      <c r="AX375" s="87"/>
      <c r="AY375" s="87"/>
      <c r="AZ375" s="87"/>
      <c r="BA375" s="87"/>
      <c r="BB375" s="4"/>
      <c r="BC375" s="4"/>
      <c r="BD375" s="4"/>
      <c r="BE375" s="4"/>
      <c r="BF375" s="4"/>
      <c r="BG375" s="4"/>
      <c r="BH375" s="4"/>
      <c r="BI375" s="4"/>
      <c r="BJ375" s="4"/>
      <c r="BK375" s="4"/>
      <c r="BL375" s="4"/>
      <c r="BM375" s="4"/>
      <c r="BN375" s="4"/>
      <c r="BO375" s="4"/>
      <c r="BP375" s="4"/>
      <c r="BQ375" s="4"/>
      <c r="BR375" s="4"/>
      <c r="BS375" s="4"/>
      <c r="BT375" s="4"/>
      <c r="BU375" s="4"/>
      <c r="BV375" s="4"/>
      <c r="BW375" s="4"/>
      <c r="BX375" s="158"/>
      <c r="BY375" s="158"/>
      <c r="BZ375" s="158"/>
      <c r="CA375" s="158"/>
      <c r="CB375" s="158"/>
      <c r="CC375" s="158"/>
      <c r="CD375" s="158"/>
    </row>
    <row r="376" spans="14:82">
      <c r="N376" s="143"/>
      <c r="O376" s="87"/>
      <c r="P376" s="87"/>
      <c r="Q376" s="87"/>
      <c r="R376" s="87"/>
      <c r="S376" s="87"/>
      <c r="T376" s="87"/>
      <c r="U376" s="87"/>
      <c r="V376" s="87"/>
      <c r="W376" s="87"/>
      <c r="X376" s="87"/>
      <c r="Y376" s="87"/>
      <c r="Z376" s="87"/>
      <c r="AA376" s="87"/>
      <c r="AB376" s="87"/>
      <c r="AC376" s="87"/>
      <c r="AD376" s="87"/>
      <c r="AE376" s="87"/>
      <c r="AF376" s="87"/>
      <c r="AG376" s="87"/>
      <c r="AH376" s="87"/>
      <c r="AI376" s="87"/>
      <c r="AJ376" s="87"/>
      <c r="AK376" s="87"/>
      <c r="AL376" s="87"/>
      <c r="AM376" s="87"/>
      <c r="AN376" s="87"/>
      <c r="AO376" s="87"/>
      <c r="AP376" s="87"/>
      <c r="AQ376" s="87"/>
      <c r="AR376" s="87"/>
      <c r="AS376" s="87"/>
      <c r="AT376" s="87"/>
      <c r="AU376" s="87"/>
      <c r="AV376" s="87"/>
      <c r="AW376" s="87"/>
      <c r="AX376" s="87"/>
      <c r="AY376" s="87"/>
      <c r="AZ376" s="87"/>
      <c r="BA376" s="87"/>
      <c r="BB376" s="4"/>
      <c r="BC376" s="4"/>
      <c r="BD376" s="4"/>
      <c r="BE376" s="4"/>
      <c r="BF376" s="4"/>
      <c r="BG376" s="4"/>
      <c r="BH376" s="4"/>
      <c r="BI376" s="4"/>
      <c r="BJ376" s="4"/>
      <c r="BK376" s="4"/>
      <c r="BL376" s="4"/>
      <c r="BM376" s="4"/>
      <c r="BN376" s="4"/>
      <c r="BO376" s="4"/>
      <c r="BP376" s="4"/>
      <c r="BQ376" s="4"/>
      <c r="BR376" s="4"/>
      <c r="BS376" s="4"/>
      <c r="BT376" s="4"/>
      <c r="BU376" s="4"/>
      <c r="BV376" s="4"/>
      <c r="BW376" s="4"/>
      <c r="BX376" s="158"/>
      <c r="BY376" s="158"/>
      <c r="BZ376" s="158"/>
      <c r="CA376" s="158"/>
      <c r="CB376" s="158"/>
      <c r="CC376" s="158"/>
      <c r="CD376" s="158"/>
    </row>
    <row r="377" spans="14:82">
      <c r="N377" s="143"/>
      <c r="O377" s="87"/>
      <c r="P377" s="87"/>
      <c r="Q377" s="87"/>
      <c r="R377" s="87"/>
      <c r="S377" s="87"/>
      <c r="T377" s="87"/>
      <c r="U377" s="87"/>
      <c r="V377" s="87"/>
      <c r="W377" s="87"/>
      <c r="X377" s="87"/>
      <c r="Y377" s="87"/>
      <c r="Z377" s="87"/>
      <c r="AA377" s="87"/>
      <c r="AB377" s="87"/>
      <c r="AC377" s="87"/>
      <c r="AD377" s="87"/>
      <c r="AE377" s="87"/>
      <c r="AF377" s="87"/>
      <c r="AG377" s="87"/>
      <c r="AH377" s="87"/>
      <c r="AI377" s="87"/>
      <c r="AJ377" s="87"/>
      <c r="AK377" s="87"/>
      <c r="AL377" s="87"/>
      <c r="AM377" s="87"/>
      <c r="AN377" s="87"/>
      <c r="AO377" s="87"/>
      <c r="AP377" s="87"/>
      <c r="AQ377" s="87"/>
      <c r="AR377" s="87"/>
      <c r="AS377" s="87"/>
      <c r="AT377" s="87"/>
      <c r="AU377" s="87"/>
      <c r="AV377" s="87"/>
      <c r="AW377" s="87"/>
      <c r="AX377" s="87"/>
      <c r="AY377" s="87"/>
      <c r="AZ377" s="87"/>
      <c r="BA377" s="87"/>
      <c r="BB377" s="4"/>
      <c r="BC377" s="4"/>
      <c r="BD377" s="4"/>
      <c r="BE377" s="4"/>
      <c r="BF377" s="4"/>
      <c r="BG377" s="4"/>
      <c r="BH377" s="4"/>
      <c r="BI377" s="4"/>
      <c r="BJ377" s="4"/>
      <c r="BK377" s="4"/>
      <c r="BL377" s="4"/>
      <c r="BM377" s="4"/>
      <c r="BN377" s="4"/>
      <c r="BO377" s="4"/>
      <c r="BP377" s="4"/>
      <c r="BQ377" s="4"/>
      <c r="BR377" s="4"/>
      <c r="BS377" s="4"/>
      <c r="BT377" s="4"/>
      <c r="BU377" s="4"/>
      <c r="BV377" s="4"/>
      <c r="BW377" s="4"/>
      <c r="BX377" s="158"/>
      <c r="BY377" s="158"/>
      <c r="BZ377" s="158"/>
      <c r="CA377" s="158"/>
      <c r="CB377" s="158"/>
      <c r="CC377" s="158"/>
      <c r="CD377" s="158"/>
    </row>
    <row r="378" spans="14:82">
      <c r="N378" s="143"/>
      <c r="O378" s="87"/>
      <c r="P378" s="87"/>
      <c r="Q378" s="87"/>
      <c r="R378" s="87"/>
      <c r="S378" s="87"/>
      <c r="T378" s="87"/>
      <c r="U378" s="87"/>
      <c r="V378" s="87"/>
      <c r="W378" s="87"/>
      <c r="X378" s="87"/>
      <c r="Y378" s="87"/>
      <c r="Z378" s="87"/>
      <c r="AA378" s="87"/>
      <c r="AB378" s="87"/>
      <c r="AC378" s="87"/>
      <c r="AD378" s="87"/>
      <c r="AE378" s="87"/>
      <c r="AF378" s="87"/>
      <c r="AG378" s="87"/>
      <c r="AH378" s="87"/>
      <c r="AI378" s="87"/>
      <c r="AJ378" s="87"/>
      <c r="AK378" s="87"/>
      <c r="AL378" s="87"/>
      <c r="AM378" s="87"/>
      <c r="AN378" s="87"/>
      <c r="AO378" s="87"/>
      <c r="AP378" s="87"/>
      <c r="AQ378" s="87"/>
      <c r="AR378" s="87"/>
      <c r="AS378" s="87"/>
      <c r="AT378" s="87"/>
      <c r="AU378" s="87"/>
      <c r="AV378" s="87"/>
      <c r="AW378" s="87"/>
      <c r="AX378" s="87"/>
      <c r="AY378" s="87"/>
      <c r="AZ378" s="87"/>
      <c r="BA378" s="87"/>
      <c r="BB378" s="4"/>
      <c r="BC378" s="4"/>
      <c r="BD378" s="4"/>
      <c r="BE378" s="4"/>
      <c r="BF378" s="4"/>
      <c r="BG378" s="4"/>
      <c r="BH378" s="4"/>
      <c r="BI378" s="4"/>
      <c r="BJ378" s="4"/>
      <c r="BK378" s="4"/>
      <c r="BL378" s="4"/>
      <c r="BM378" s="4"/>
      <c r="BN378" s="4"/>
      <c r="BO378" s="4"/>
      <c r="BP378" s="4"/>
      <c r="BQ378" s="4"/>
      <c r="BR378" s="4"/>
      <c r="BS378" s="4"/>
      <c r="BT378" s="4"/>
      <c r="BU378" s="4"/>
      <c r="BV378" s="4"/>
      <c r="BW378" s="4"/>
      <c r="BX378" s="158"/>
      <c r="BY378" s="158"/>
      <c r="BZ378" s="158"/>
      <c r="CA378" s="158"/>
      <c r="CB378" s="158"/>
      <c r="CC378" s="158"/>
      <c r="CD378" s="158"/>
    </row>
    <row r="379" spans="14:82">
      <c r="N379" s="143"/>
      <c r="O379" s="87"/>
      <c r="P379" s="87"/>
      <c r="Q379" s="87"/>
      <c r="R379" s="87"/>
      <c r="S379" s="87"/>
      <c r="T379" s="87"/>
      <c r="U379" s="87"/>
      <c r="V379" s="87"/>
      <c r="W379" s="87"/>
      <c r="X379" s="87"/>
      <c r="Y379" s="87"/>
      <c r="Z379" s="87"/>
      <c r="AA379" s="87"/>
      <c r="AB379" s="87"/>
      <c r="AC379" s="87"/>
      <c r="AD379" s="87"/>
      <c r="AE379" s="87"/>
      <c r="AF379" s="87"/>
      <c r="AG379" s="87"/>
      <c r="AH379" s="87"/>
      <c r="AI379" s="87"/>
      <c r="AJ379" s="87"/>
      <c r="AK379" s="87"/>
      <c r="AL379" s="87"/>
      <c r="AM379" s="87"/>
      <c r="AN379" s="87"/>
      <c r="AO379" s="87"/>
      <c r="AP379" s="87"/>
      <c r="AQ379" s="87"/>
      <c r="AR379" s="87"/>
      <c r="AS379" s="87"/>
      <c r="AT379" s="87"/>
      <c r="AU379" s="87"/>
      <c r="AV379" s="87"/>
      <c r="AW379" s="87"/>
      <c r="AX379" s="87"/>
      <c r="AY379" s="87"/>
      <c r="AZ379" s="87"/>
      <c r="BA379" s="87"/>
      <c r="BB379" s="4"/>
      <c r="BC379" s="4"/>
      <c r="BD379" s="4"/>
      <c r="BE379" s="4"/>
      <c r="BF379" s="4"/>
      <c r="BG379" s="4"/>
      <c r="BH379" s="4"/>
      <c r="BI379" s="4"/>
      <c r="BJ379" s="4"/>
      <c r="BK379" s="4"/>
      <c r="BL379" s="4"/>
      <c r="BM379" s="4"/>
      <c r="BN379" s="4"/>
      <c r="BO379" s="4"/>
      <c r="BP379" s="4"/>
      <c r="BQ379" s="4"/>
      <c r="BR379" s="4"/>
      <c r="BS379" s="4"/>
      <c r="BT379" s="4"/>
      <c r="BU379" s="4"/>
      <c r="BV379" s="4"/>
      <c r="BW379" s="4"/>
      <c r="BX379" s="158"/>
      <c r="BY379" s="158"/>
      <c r="BZ379" s="158"/>
      <c r="CA379" s="158"/>
      <c r="CB379" s="158"/>
      <c r="CC379" s="158"/>
      <c r="CD379" s="158"/>
    </row>
    <row r="380" spans="14:82">
      <c r="N380" s="143"/>
      <c r="O380" s="87"/>
      <c r="P380" s="87"/>
      <c r="Q380" s="87"/>
      <c r="R380" s="87"/>
      <c r="S380" s="87"/>
      <c r="T380" s="87"/>
      <c r="U380" s="87"/>
      <c r="V380" s="87"/>
      <c r="W380" s="87"/>
      <c r="X380" s="87"/>
      <c r="Y380" s="87"/>
      <c r="Z380" s="87"/>
      <c r="AA380" s="87"/>
      <c r="AB380" s="87"/>
      <c r="AC380" s="87"/>
      <c r="AD380" s="87"/>
      <c r="AE380" s="87"/>
      <c r="AF380" s="87"/>
      <c r="AG380" s="87"/>
      <c r="AH380" s="87"/>
      <c r="AI380" s="87"/>
      <c r="AJ380" s="87"/>
      <c r="AK380" s="87"/>
      <c r="AL380" s="87"/>
      <c r="AM380" s="87"/>
      <c r="AN380" s="87"/>
      <c r="AO380" s="87"/>
      <c r="AP380" s="87"/>
      <c r="AQ380" s="87"/>
      <c r="AR380" s="87"/>
      <c r="AS380" s="87"/>
      <c r="AT380" s="87"/>
      <c r="AU380" s="87"/>
      <c r="AV380" s="87"/>
      <c r="AW380" s="87"/>
      <c r="AX380" s="87"/>
      <c r="AY380" s="87"/>
      <c r="AZ380" s="87"/>
      <c r="BA380" s="87"/>
      <c r="BB380" s="4"/>
      <c r="BC380" s="4"/>
      <c r="BD380" s="4"/>
      <c r="BE380" s="4"/>
      <c r="BF380" s="4"/>
      <c r="BG380" s="4"/>
      <c r="BH380" s="4"/>
      <c r="BI380" s="4"/>
      <c r="BJ380" s="4"/>
      <c r="BK380" s="4"/>
      <c r="BL380" s="4"/>
      <c r="BM380" s="4"/>
      <c r="BN380" s="4"/>
      <c r="BO380" s="4"/>
      <c r="BP380" s="4"/>
      <c r="BQ380" s="4"/>
      <c r="BR380" s="4"/>
      <c r="BS380" s="4"/>
      <c r="BT380" s="4"/>
      <c r="BU380" s="4"/>
      <c r="BV380" s="4"/>
      <c r="BW380" s="4"/>
      <c r="BX380" s="158"/>
      <c r="BY380" s="158"/>
      <c r="BZ380" s="158"/>
      <c r="CA380" s="158"/>
      <c r="CB380" s="158"/>
      <c r="CC380" s="158"/>
      <c r="CD380" s="158"/>
    </row>
    <row r="381" spans="14:82">
      <c r="N381" s="143"/>
      <c r="O381" s="87"/>
      <c r="P381" s="87"/>
      <c r="Q381" s="87"/>
      <c r="R381" s="87"/>
      <c r="S381" s="87"/>
      <c r="T381" s="87"/>
      <c r="U381" s="87"/>
      <c r="V381" s="87"/>
      <c r="W381" s="87"/>
      <c r="X381" s="87"/>
      <c r="Y381" s="87"/>
      <c r="Z381" s="87"/>
      <c r="AA381" s="87"/>
      <c r="AB381" s="87"/>
      <c r="AC381" s="87"/>
      <c r="AD381" s="87"/>
      <c r="AE381" s="87"/>
      <c r="AF381" s="87"/>
      <c r="AG381" s="87"/>
      <c r="AH381" s="87"/>
      <c r="AI381" s="87"/>
      <c r="AJ381" s="87"/>
      <c r="AK381" s="87"/>
      <c r="AL381" s="87"/>
      <c r="AM381" s="87"/>
      <c r="AN381" s="87"/>
      <c r="AO381" s="87"/>
      <c r="AP381" s="87"/>
      <c r="AQ381" s="87"/>
      <c r="AR381" s="87"/>
      <c r="AS381" s="87"/>
      <c r="AT381" s="87"/>
      <c r="AU381" s="87"/>
      <c r="AV381" s="87"/>
      <c r="AW381" s="87"/>
      <c r="AX381" s="87"/>
      <c r="AY381" s="87"/>
      <c r="AZ381" s="87"/>
      <c r="BA381" s="87"/>
      <c r="BB381" s="4"/>
      <c r="BC381" s="4"/>
      <c r="BD381" s="4"/>
      <c r="BE381" s="4"/>
      <c r="BF381" s="4"/>
      <c r="BG381" s="4"/>
      <c r="BH381" s="4"/>
      <c r="BI381" s="4"/>
      <c r="BJ381" s="4"/>
      <c r="BK381" s="4"/>
      <c r="BL381" s="4"/>
      <c r="BM381" s="4"/>
      <c r="BN381" s="4"/>
      <c r="BO381" s="4"/>
      <c r="BP381" s="4"/>
      <c r="BQ381" s="4"/>
      <c r="BR381" s="4"/>
      <c r="BS381" s="4"/>
      <c r="BT381" s="4"/>
      <c r="BU381" s="4"/>
      <c r="BV381" s="4"/>
      <c r="BW381" s="4"/>
      <c r="BX381" s="158"/>
      <c r="BY381" s="158"/>
      <c r="BZ381" s="158"/>
      <c r="CA381" s="158"/>
      <c r="CB381" s="158"/>
      <c r="CC381" s="158"/>
      <c r="CD381" s="158"/>
    </row>
    <row r="382" spans="14:82">
      <c r="N382" s="143"/>
      <c r="O382" s="87"/>
      <c r="P382" s="87"/>
      <c r="Q382" s="87"/>
      <c r="R382" s="87"/>
      <c r="S382" s="87"/>
      <c r="T382" s="87"/>
      <c r="U382" s="87"/>
      <c r="V382" s="87"/>
      <c r="W382" s="87"/>
      <c r="X382" s="87"/>
      <c r="Y382" s="87"/>
      <c r="Z382" s="87"/>
      <c r="AA382" s="87"/>
      <c r="AB382" s="87"/>
      <c r="AC382" s="87"/>
      <c r="AD382" s="87"/>
      <c r="AE382" s="87"/>
      <c r="AF382" s="87"/>
      <c r="AG382" s="87"/>
      <c r="AH382" s="87"/>
      <c r="AI382" s="87"/>
      <c r="AJ382" s="87"/>
      <c r="AK382" s="87"/>
      <c r="AL382" s="87"/>
      <c r="AM382" s="87"/>
      <c r="AN382" s="87"/>
      <c r="AO382" s="87"/>
      <c r="AP382" s="87"/>
      <c r="AQ382" s="87"/>
      <c r="AR382" s="87"/>
      <c r="AS382" s="87"/>
      <c r="AT382" s="87"/>
      <c r="AU382" s="87"/>
      <c r="AV382" s="87"/>
      <c r="AW382" s="87"/>
      <c r="AX382" s="87"/>
      <c r="AY382" s="87"/>
      <c r="AZ382" s="87"/>
      <c r="BA382" s="87"/>
      <c r="BB382" s="4"/>
      <c r="BC382" s="4"/>
      <c r="BD382" s="4"/>
      <c r="BE382" s="4"/>
      <c r="BF382" s="4"/>
      <c r="BG382" s="4"/>
      <c r="BH382" s="4"/>
      <c r="BI382" s="4"/>
      <c r="BJ382" s="4"/>
      <c r="BK382" s="4"/>
      <c r="BL382" s="4"/>
      <c r="BM382" s="4"/>
      <c r="BN382" s="4"/>
      <c r="BO382" s="4"/>
      <c r="BP382" s="4"/>
      <c r="BQ382" s="4"/>
      <c r="BR382" s="4"/>
      <c r="BS382" s="4"/>
      <c r="BT382" s="4"/>
      <c r="BU382" s="4"/>
      <c r="BV382" s="4"/>
      <c r="BW382" s="4"/>
      <c r="BX382" s="158"/>
      <c r="BY382" s="158"/>
      <c r="BZ382" s="158"/>
      <c r="CA382" s="158"/>
      <c r="CB382" s="158"/>
      <c r="CC382" s="158"/>
      <c r="CD382" s="158"/>
    </row>
    <row r="383" spans="14:82">
      <c r="N383" s="143"/>
      <c r="O383" s="87"/>
      <c r="P383" s="87"/>
      <c r="Q383" s="87"/>
      <c r="R383" s="87"/>
      <c r="S383" s="87"/>
      <c r="T383" s="87"/>
      <c r="U383" s="87"/>
      <c r="V383" s="87"/>
      <c r="W383" s="87"/>
      <c r="X383" s="87"/>
      <c r="Y383" s="87"/>
      <c r="Z383" s="87"/>
      <c r="AA383" s="87"/>
      <c r="AB383" s="87"/>
      <c r="AC383" s="87"/>
      <c r="AD383" s="87"/>
      <c r="AE383" s="87"/>
      <c r="AF383" s="87"/>
      <c r="AG383" s="87"/>
      <c r="AH383" s="87"/>
      <c r="AI383" s="87"/>
      <c r="AJ383" s="87"/>
      <c r="AK383" s="87"/>
      <c r="AL383" s="87"/>
      <c r="AM383" s="87"/>
      <c r="AN383" s="87"/>
      <c r="AO383" s="87"/>
      <c r="AP383" s="87"/>
      <c r="AQ383" s="87"/>
      <c r="AR383" s="87"/>
      <c r="AS383" s="87"/>
      <c r="AT383" s="87"/>
      <c r="AU383" s="87"/>
      <c r="AV383" s="87"/>
      <c r="AW383" s="87"/>
      <c r="AX383" s="87"/>
      <c r="AY383" s="87"/>
      <c r="AZ383" s="87"/>
      <c r="BA383" s="87"/>
      <c r="BB383" s="4"/>
      <c r="BC383" s="4"/>
      <c r="BD383" s="4"/>
      <c r="BE383" s="4"/>
      <c r="BF383" s="4"/>
      <c r="BG383" s="4"/>
      <c r="BH383" s="4"/>
      <c r="BI383" s="4"/>
      <c r="BJ383" s="4"/>
      <c r="BK383" s="4"/>
      <c r="BL383" s="4"/>
      <c r="BM383" s="4"/>
      <c r="BN383" s="4"/>
      <c r="BO383" s="4"/>
      <c r="BP383" s="4"/>
      <c r="BQ383" s="4"/>
      <c r="BR383" s="4"/>
      <c r="BS383" s="4"/>
      <c r="BT383" s="4"/>
      <c r="BU383" s="4"/>
      <c r="BV383" s="4"/>
      <c r="BW383" s="4"/>
      <c r="BX383" s="158"/>
      <c r="BY383" s="158"/>
      <c r="BZ383" s="158"/>
      <c r="CA383" s="158"/>
      <c r="CB383" s="158"/>
      <c r="CC383" s="158"/>
      <c r="CD383" s="158"/>
    </row>
    <row r="384" spans="14:82">
      <c r="N384" s="143"/>
      <c r="O384" s="87"/>
      <c r="P384" s="87"/>
      <c r="Q384" s="87"/>
      <c r="R384" s="87"/>
      <c r="S384" s="87"/>
      <c r="T384" s="87"/>
      <c r="U384" s="87"/>
      <c r="V384" s="87"/>
      <c r="W384" s="87"/>
      <c r="X384" s="87"/>
      <c r="Y384" s="87"/>
      <c r="Z384" s="87"/>
      <c r="AA384" s="87"/>
      <c r="AB384" s="87"/>
      <c r="AC384" s="87"/>
      <c r="AD384" s="87"/>
      <c r="AE384" s="87"/>
      <c r="AF384" s="87"/>
      <c r="AG384" s="87"/>
      <c r="AH384" s="87"/>
      <c r="AI384" s="87"/>
      <c r="AJ384" s="87"/>
      <c r="AK384" s="87"/>
      <c r="AL384" s="87"/>
      <c r="AM384" s="87"/>
      <c r="AN384" s="87"/>
      <c r="AO384" s="87"/>
      <c r="AP384" s="87"/>
      <c r="AQ384" s="87"/>
      <c r="AR384" s="87"/>
      <c r="AS384" s="87"/>
      <c r="AT384" s="87"/>
      <c r="AU384" s="87"/>
      <c r="AV384" s="87"/>
      <c r="AW384" s="87"/>
      <c r="AX384" s="87"/>
      <c r="AY384" s="87"/>
      <c r="AZ384" s="87"/>
      <c r="BA384" s="87"/>
      <c r="BB384" s="4"/>
      <c r="BC384" s="4"/>
      <c r="BD384" s="4"/>
      <c r="BE384" s="4"/>
      <c r="BF384" s="4"/>
      <c r="BG384" s="4"/>
      <c r="BH384" s="4"/>
      <c r="BI384" s="4"/>
      <c r="BJ384" s="4"/>
      <c r="BK384" s="4"/>
      <c r="BL384" s="4"/>
      <c r="BM384" s="4"/>
      <c r="BN384" s="4"/>
      <c r="BO384" s="4"/>
      <c r="BP384" s="4"/>
      <c r="BQ384" s="4"/>
      <c r="BR384" s="4"/>
      <c r="BS384" s="4"/>
      <c r="BT384" s="4"/>
      <c r="BU384" s="4"/>
      <c r="BV384" s="4"/>
      <c r="BW384" s="4"/>
      <c r="BX384" s="158"/>
      <c r="BY384" s="158"/>
      <c r="BZ384" s="158"/>
      <c r="CA384" s="158"/>
      <c r="CB384" s="158"/>
      <c r="CC384" s="158"/>
      <c r="CD384" s="158"/>
    </row>
    <row r="385" spans="14:82">
      <c r="N385" s="143"/>
      <c r="O385" s="87"/>
      <c r="P385" s="87"/>
      <c r="Q385" s="87"/>
      <c r="R385" s="87"/>
      <c r="S385" s="87"/>
      <c r="T385" s="87"/>
      <c r="U385" s="87"/>
      <c r="V385" s="87"/>
      <c r="W385" s="87"/>
      <c r="X385" s="87"/>
      <c r="Y385" s="87"/>
      <c r="Z385" s="87"/>
      <c r="AA385" s="87"/>
      <c r="AB385" s="87"/>
      <c r="AC385" s="87"/>
      <c r="AD385" s="87"/>
      <c r="AE385" s="87"/>
      <c r="AF385" s="87"/>
      <c r="AG385" s="87"/>
      <c r="AH385" s="87"/>
      <c r="AI385" s="87"/>
      <c r="AJ385" s="87"/>
      <c r="AK385" s="87"/>
      <c r="AL385" s="87"/>
      <c r="AM385" s="87"/>
      <c r="AN385" s="87"/>
      <c r="AO385" s="87"/>
      <c r="AP385" s="87"/>
      <c r="AQ385" s="87"/>
      <c r="AR385" s="87"/>
      <c r="AS385" s="87"/>
      <c r="AT385" s="87"/>
      <c r="AU385" s="87"/>
      <c r="AV385" s="87"/>
      <c r="AW385" s="87"/>
      <c r="AX385" s="87"/>
      <c r="AY385" s="87"/>
      <c r="AZ385" s="87"/>
      <c r="BA385" s="87"/>
      <c r="BB385" s="4"/>
      <c r="BC385" s="4"/>
      <c r="BD385" s="4"/>
      <c r="BE385" s="4"/>
      <c r="BF385" s="4"/>
      <c r="BG385" s="4"/>
      <c r="BH385" s="4"/>
      <c r="BI385" s="4"/>
      <c r="BJ385" s="4"/>
      <c r="BK385" s="4"/>
      <c r="BL385" s="4"/>
      <c r="BM385" s="4"/>
      <c r="BN385" s="4"/>
      <c r="BO385" s="4"/>
      <c r="BP385" s="4"/>
      <c r="BQ385" s="4"/>
      <c r="BR385" s="4"/>
      <c r="BS385" s="4"/>
      <c r="BT385" s="4"/>
      <c r="BU385" s="4"/>
      <c r="BV385" s="4"/>
      <c r="BW385" s="4"/>
      <c r="BX385" s="158"/>
      <c r="BY385" s="158"/>
      <c r="BZ385" s="158"/>
      <c r="CA385" s="158"/>
      <c r="CB385" s="158"/>
      <c r="CC385" s="158"/>
      <c r="CD385" s="158"/>
    </row>
    <row r="386" spans="14:82">
      <c r="N386" s="143"/>
      <c r="O386" s="87"/>
      <c r="P386" s="87"/>
      <c r="Q386" s="87"/>
      <c r="R386" s="87"/>
      <c r="S386" s="87"/>
      <c r="T386" s="87"/>
      <c r="U386" s="87"/>
      <c r="V386" s="87"/>
      <c r="W386" s="87"/>
      <c r="X386" s="87"/>
      <c r="Y386" s="87"/>
      <c r="Z386" s="87"/>
      <c r="AA386" s="87"/>
      <c r="AB386" s="87"/>
      <c r="AC386" s="87"/>
      <c r="AD386" s="87"/>
      <c r="AE386" s="87"/>
      <c r="AF386" s="87"/>
      <c r="AG386" s="87"/>
      <c r="AH386" s="87"/>
      <c r="AI386" s="87"/>
      <c r="AJ386" s="87"/>
      <c r="AK386" s="87"/>
      <c r="AL386" s="87"/>
      <c r="AM386" s="87"/>
      <c r="AN386" s="87"/>
      <c r="AO386" s="87"/>
      <c r="AP386" s="87"/>
      <c r="AQ386" s="87"/>
      <c r="AR386" s="87"/>
      <c r="AS386" s="87"/>
      <c r="AT386" s="87"/>
      <c r="AU386" s="87"/>
      <c r="AV386" s="87"/>
      <c r="AW386" s="87"/>
      <c r="AX386" s="87"/>
      <c r="AY386" s="87"/>
      <c r="AZ386" s="87"/>
      <c r="BA386" s="87"/>
      <c r="BB386" s="4"/>
      <c r="BC386" s="4"/>
      <c r="BD386" s="4"/>
      <c r="BE386" s="4"/>
      <c r="BF386" s="4"/>
      <c r="BG386" s="4"/>
      <c r="BH386" s="4"/>
      <c r="BI386" s="4"/>
      <c r="BJ386" s="4"/>
      <c r="BK386" s="4"/>
      <c r="BL386" s="4"/>
      <c r="BM386" s="4"/>
      <c r="BN386" s="4"/>
      <c r="BO386" s="4"/>
      <c r="BP386" s="4"/>
      <c r="BQ386" s="4"/>
      <c r="BR386" s="4"/>
      <c r="BS386" s="4"/>
      <c r="BT386" s="4"/>
      <c r="BU386" s="4"/>
      <c r="BV386" s="4"/>
      <c r="BW386" s="4"/>
      <c r="BX386" s="158"/>
      <c r="BY386" s="158"/>
      <c r="BZ386" s="158"/>
      <c r="CA386" s="158"/>
      <c r="CB386" s="158"/>
      <c r="CC386" s="158"/>
      <c r="CD386" s="158"/>
    </row>
    <row r="387" spans="14:82">
      <c r="N387" s="143"/>
      <c r="O387" s="87"/>
      <c r="P387" s="87"/>
      <c r="Q387" s="87"/>
      <c r="R387" s="87"/>
      <c r="S387" s="87"/>
      <c r="T387" s="87"/>
      <c r="U387" s="87"/>
      <c r="V387" s="87"/>
      <c r="W387" s="87"/>
      <c r="X387" s="87"/>
      <c r="Y387" s="87"/>
      <c r="Z387" s="87"/>
      <c r="AA387" s="87"/>
      <c r="AB387" s="87"/>
      <c r="AC387" s="87"/>
      <c r="AD387" s="87"/>
      <c r="AE387" s="87"/>
      <c r="AF387" s="87"/>
      <c r="AG387" s="87"/>
      <c r="AH387" s="87"/>
      <c r="AI387" s="87"/>
      <c r="AJ387" s="87"/>
      <c r="AK387" s="87"/>
      <c r="AL387" s="87"/>
      <c r="AM387" s="87"/>
      <c r="AN387" s="87"/>
      <c r="AO387" s="87"/>
      <c r="AP387" s="87"/>
      <c r="AQ387" s="87"/>
      <c r="AR387" s="87"/>
      <c r="AS387" s="87"/>
      <c r="AT387" s="87"/>
      <c r="AU387" s="87"/>
      <c r="AV387" s="87"/>
      <c r="AW387" s="87"/>
      <c r="AX387" s="87"/>
      <c r="AY387" s="87"/>
      <c r="AZ387" s="87"/>
      <c r="BA387" s="87"/>
      <c r="BB387" s="4"/>
      <c r="BC387" s="4"/>
      <c r="BD387" s="4"/>
      <c r="BE387" s="4"/>
      <c r="BF387" s="4"/>
      <c r="BG387" s="4"/>
      <c r="BH387" s="4"/>
      <c r="BI387" s="4"/>
      <c r="BJ387" s="4"/>
      <c r="BK387" s="4"/>
      <c r="BL387" s="4"/>
      <c r="BM387" s="4"/>
      <c r="BN387" s="4"/>
      <c r="BO387" s="4"/>
      <c r="BP387" s="4"/>
      <c r="BQ387" s="4"/>
      <c r="BR387" s="4"/>
      <c r="BS387" s="4"/>
      <c r="BT387" s="4"/>
      <c r="BU387" s="4"/>
      <c r="BV387" s="4"/>
      <c r="BW387" s="4"/>
      <c r="BX387" s="158"/>
      <c r="BY387" s="158"/>
      <c r="BZ387" s="158"/>
      <c r="CA387" s="158"/>
      <c r="CB387" s="158"/>
      <c r="CC387" s="158"/>
      <c r="CD387" s="158"/>
    </row>
    <row r="388" spans="14:82">
      <c r="N388" s="143"/>
      <c r="O388" s="87"/>
      <c r="P388" s="87"/>
      <c r="Q388" s="87"/>
      <c r="R388" s="87"/>
      <c r="S388" s="87"/>
      <c r="T388" s="87"/>
      <c r="U388" s="87"/>
      <c r="V388" s="87"/>
      <c r="W388" s="87"/>
      <c r="X388" s="87"/>
      <c r="Y388" s="87"/>
      <c r="Z388" s="87"/>
      <c r="AA388" s="87"/>
      <c r="AB388" s="87"/>
      <c r="AC388" s="87"/>
      <c r="AD388" s="87"/>
      <c r="AE388" s="87"/>
      <c r="AF388" s="87"/>
      <c r="AG388" s="87"/>
      <c r="AH388" s="87"/>
      <c r="AI388" s="87"/>
      <c r="AJ388" s="87"/>
      <c r="AK388" s="87"/>
      <c r="AL388" s="87"/>
      <c r="AM388" s="87"/>
      <c r="AN388" s="87"/>
      <c r="AO388" s="87"/>
      <c r="AP388" s="87"/>
      <c r="AQ388" s="87"/>
      <c r="AR388" s="87"/>
      <c r="AS388" s="87"/>
      <c r="AT388" s="87"/>
      <c r="AU388" s="87"/>
      <c r="AV388" s="87"/>
      <c r="AW388" s="87"/>
      <c r="AX388" s="87"/>
      <c r="AY388" s="87"/>
      <c r="AZ388" s="87"/>
      <c r="BA388" s="87"/>
      <c r="BB388" s="4"/>
      <c r="BC388" s="4"/>
      <c r="BD388" s="4"/>
      <c r="BE388" s="4"/>
      <c r="BF388" s="4"/>
      <c r="BG388" s="4"/>
      <c r="BH388" s="4"/>
      <c r="BI388" s="4"/>
      <c r="BJ388" s="4"/>
      <c r="BK388" s="4"/>
      <c r="BL388" s="4"/>
      <c r="BM388" s="4"/>
      <c r="BN388" s="4"/>
      <c r="BO388" s="4"/>
      <c r="BP388" s="4"/>
      <c r="BQ388" s="4"/>
      <c r="BR388" s="4"/>
      <c r="BS388" s="4"/>
      <c r="BT388" s="4"/>
      <c r="BU388" s="4"/>
      <c r="BV388" s="4"/>
      <c r="BW388" s="4"/>
      <c r="BX388" s="158"/>
      <c r="BY388" s="158"/>
      <c r="BZ388" s="158"/>
      <c r="CA388" s="158"/>
      <c r="CB388" s="158"/>
      <c r="CC388" s="158"/>
      <c r="CD388" s="158"/>
    </row>
    <row r="389" spans="14:82">
      <c r="N389" s="143"/>
      <c r="O389" s="87"/>
      <c r="P389" s="87"/>
      <c r="Q389" s="87"/>
      <c r="R389" s="87"/>
      <c r="S389" s="87"/>
      <c r="T389" s="87"/>
      <c r="U389" s="87"/>
      <c r="V389" s="87"/>
      <c r="W389" s="87"/>
      <c r="X389" s="87"/>
      <c r="Y389" s="87"/>
      <c r="Z389" s="87"/>
      <c r="AA389" s="87"/>
      <c r="AB389" s="87"/>
      <c r="AC389" s="87"/>
      <c r="AD389" s="87"/>
      <c r="AE389" s="87"/>
      <c r="AF389" s="87"/>
      <c r="AG389" s="87"/>
      <c r="AH389" s="87"/>
      <c r="AI389" s="87"/>
      <c r="AJ389" s="87"/>
      <c r="AK389" s="87"/>
      <c r="AL389" s="87"/>
      <c r="AM389" s="87"/>
      <c r="AN389" s="87"/>
      <c r="AO389" s="87"/>
      <c r="AP389" s="87"/>
      <c r="AQ389" s="87"/>
      <c r="AR389" s="87"/>
      <c r="AS389" s="87"/>
      <c r="AT389" s="87"/>
      <c r="AU389" s="87"/>
      <c r="AV389" s="87"/>
      <c r="AW389" s="87"/>
      <c r="AX389" s="87"/>
      <c r="AY389" s="87"/>
      <c r="AZ389" s="87"/>
      <c r="BA389" s="87"/>
      <c r="BB389" s="4"/>
      <c r="BC389" s="4"/>
      <c r="BD389" s="4"/>
      <c r="BE389" s="4"/>
      <c r="BF389" s="4"/>
      <c r="BG389" s="4"/>
      <c r="BH389" s="4"/>
      <c r="BI389" s="4"/>
      <c r="BJ389" s="4"/>
      <c r="BK389" s="4"/>
      <c r="BL389" s="4"/>
      <c r="BM389" s="4"/>
      <c r="BN389" s="4"/>
      <c r="BO389" s="4"/>
      <c r="BP389" s="4"/>
      <c r="BQ389" s="4"/>
      <c r="BR389" s="4"/>
      <c r="BS389" s="4"/>
      <c r="BT389" s="4"/>
      <c r="BU389" s="4"/>
      <c r="BV389" s="4"/>
      <c r="BW389" s="4"/>
      <c r="BX389" s="158"/>
      <c r="BY389" s="158"/>
      <c r="BZ389" s="158"/>
      <c r="CA389" s="158"/>
      <c r="CB389" s="158"/>
      <c r="CC389" s="158"/>
      <c r="CD389" s="158"/>
    </row>
    <row r="390" spans="14:82">
      <c r="N390" s="143"/>
      <c r="O390" s="87"/>
      <c r="P390" s="87"/>
      <c r="Q390" s="87"/>
      <c r="R390" s="87"/>
      <c r="S390" s="87"/>
      <c r="T390" s="87"/>
      <c r="U390" s="87"/>
      <c r="V390" s="87"/>
      <c r="W390" s="87"/>
      <c r="X390" s="87"/>
      <c r="Y390" s="87"/>
      <c r="Z390" s="87"/>
      <c r="AA390" s="87"/>
      <c r="AB390" s="87"/>
      <c r="AC390" s="87"/>
      <c r="AD390" s="87"/>
      <c r="AE390" s="87"/>
      <c r="AF390" s="87"/>
      <c r="AG390" s="87"/>
      <c r="AH390" s="87"/>
      <c r="AI390" s="87"/>
      <c r="AJ390" s="87"/>
      <c r="AK390" s="87"/>
      <c r="AL390" s="87"/>
      <c r="AM390" s="87"/>
      <c r="AN390" s="87"/>
      <c r="AO390" s="87"/>
      <c r="AP390" s="87"/>
      <c r="AQ390" s="87"/>
      <c r="AR390" s="87"/>
      <c r="AS390" s="87"/>
      <c r="AT390" s="87"/>
      <c r="AU390" s="87"/>
      <c r="AV390" s="87"/>
      <c r="AW390" s="87"/>
      <c r="AX390" s="87"/>
      <c r="AY390" s="87"/>
      <c r="AZ390" s="87"/>
      <c r="BA390" s="87"/>
      <c r="BB390" s="4"/>
      <c r="BC390" s="4"/>
      <c r="BD390" s="4"/>
      <c r="BE390" s="4"/>
      <c r="BF390" s="4"/>
      <c r="BG390" s="4"/>
      <c r="BH390" s="4"/>
      <c r="BI390" s="4"/>
      <c r="BJ390" s="4"/>
      <c r="BK390" s="4"/>
      <c r="BL390" s="4"/>
      <c r="BM390" s="4"/>
      <c r="BN390" s="4"/>
      <c r="BO390" s="4"/>
      <c r="BP390" s="4"/>
      <c r="BQ390" s="4"/>
      <c r="BR390" s="4"/>
      <c r="BS390" s="4"/>
      <c r="BT390" s="4"/>
      <c r="BU390" s="4"/>
      <c r="BV390" s="4"/>
      <c r="BW390" s="4"/>
      <c r="BX390" s="158"/>
      <c r="BY390" s="158"/>
      <c r="BZ390" s="158"/>
      <c r="CA390" s="158"/>
      <c r="CB390" s="158"/>
      <c r="CC390" s="158"/>
      <c r="CD390" s="158"/>
    </row>
    <row r="391" spans="14:82">
      <c r="N391" s="143"/>
      <c r="O391" s="87"/>
      <c r="P391" s="87"/>
      <c r="Q391" s="87"/>
      <c r="R391" s="87"/>
      <c r="S391" s="87"/>
      <c r="T391" s="87"/>
      <c r="U391" s="87"/>
      <c r="V391" s="87"/>
      <c r="W391" s="87"/>
      <c r="X391" s="87"/>
      <c r="Y391" s="87"/>
      <c r="Z391" s="87"/>
      <c r="AA391" s="87"/>
      <c r="AB391" s="87"/>
      <c r="AC391" s="87"/>
      <c r="AD391" s="87"/>
      <c r="AE391" s="87"/>
      <c r="AF391" s="87"/>
      <c r="AG391" s="87"/>
      <c r="AH391" s="87"/>
      <c r="AI391" s="87"/>
      <c r="AJ391" s="87"/>
      <c r="AK391" s="87"/>
      <c r="AL391" s="87"/>
      <c r="AM391" s="87"/>
      <c r="AN391" s="87"/>
      <c r="AO391" s="87"/>
      <c r="AP391" s="87"/>
      <c r="AQ391" s="87"/>
      <c r="AR391" s="87"/>
      <c r="AS391" s="87"/>
      <c r="AT391" s="87"/>
      <c r="AU391" s="87"/>
      <c r="AV391" s="87"/>
      <c r="AW391" s="87"/>
      <c r="AX391" s="87"/>
      <c r="AY391" s="87"/>
      <c r="AZ391" s="87"/>
      <c r="BA391" s="87"/>
      <c r="BB391" s="4"/>
      <c r="BC391" s="4"/>
      <c r="BD391" s="4"/>
      <c r="BE391" s="4"/>
      <c r="BF391" s="4"/>
      <c r="BG391" s="4"/>
      <c r="BH391" s="4"/>
      <c r="BI391" s="4"/>
      <c r="BJ391" s="4"/>
      <c r="BK391" s="4"/>
      <c r="BL391" s="4"/>
      <c r="BM391" s="4"/>
      <c r="BN391" s="4"/>
      <c r="BO391" s="4"/>
      <c r="BP391" s="4"/>
      <c r="BQ391" s="4"/>
      <c r="BR391" s="4"/>
      <c r="BS391" s="4"/>
      <c r="BT391" s="4"/>
      <c r="BU391" s="4"/>
      <c r="BV391" s="4"/>
      <c r="BW391" s="4"/>
      <c r="BX391" s="158"/>
      <c r="BY391" s="158"/>
      <c r="BZ391" s="158"/>
      <c r="CA391" s="158"/>
      <c r="CB391" s="158"/>
      <c r="CC391" s="158"/>
      <c r="CD391" s="158"/>
    </row>
    <row r="392" spans="14:82">
      <c r="N392" s="143"/>
      <c r="O392" s="87"/>
      <c r="P392" s="87"/>
      <c r="Q392" s="87"/>
      <c r="R392" s="87"/>
      <c r="S392" s="87"/>
      <c r="T392" s="87"/>
      <c r="U392" s="87"/>
      <c r="V392" s="87"/>
      <c r="W392" s="87"/>
      <c r="X392" s="87"/>
      <c r="Y392" s="87"/>
      <c r="Z392" s="87"/>
      <c r="AA392" s="87"/>
      <c r="AB392" s="87"/>
      <c r="AC392" s="87"/>
      <c r="AD392" s="87"/>
      <c r="AE392" s="87"/>
      <c r="AF392" s="87"/>
      <c r="AG392" s="87"/>
      <c r="AH392" s="87"/>
      <c r="AI392" s="87"/>
      <c r="AJ392" s="87"/>
      <c r="AK392" s="87"/>
      <c r="AL392" s="87"/>
      <c r="AM392" s="87"/>
      <c r="AN392" s="87"/>
      <c r="AO392" s="87"/>
      <c r="AP392" s="87"/>
      <c r="AQ392" s="87"/>
      <c r="AR392" s="87"/>
      <c r="AS392" s="87"/>
      <c r="AT392" s="87"/>
      <c r="AU392" s="87"/>
      <c r="AV392" s="87"/>
      <c r="AW392" s="87"/>
      <c r="AX392" s="87"/>
      <c r="AY392" s="87"/>
      <c r="AZ392" s="87"/>
      <c r="BA392" s="87"/>
      <c r="BB392" s="4"/>
      <c r="BC392" s="4"/>
      <c r="BD392" s="4"/>
      <c r="BE392" s="4"/>
      <c r="BF392" s="4"/>
      <c r="BG392" s="4"/>
      <c r="BH392" s="4"/>
      <c r="BI392" s="4"/>
      <c r="BJ392" s="4"/>
      <c r="BK392" s="4"/>
      <c r="BL392" s="4"/>
      <c r="BM392" s="4"/>
      <c r="BN392" s="4"/>
      <c r="BO392" s="4"/>
      <c r="BP392" s="4"/>
      <c r="BQ392" s="4"/>
      <c r="BR392" s="4"/>
      <c r="BS392" s="4"/>
      <c r="BT392" s="4"/>
      <c r="BU392" s="4"/>
      <c r="BV392" s="4"/>
      <c r="BW392" s="4"/>
      <c r="BX392" s="158"/>
      <c r="BY392" s="158"/>
      <c r="BZ392" s="158"/>
      <c r="CA392" s="158"/>
      <c r="CB392" s="158"/>
      <c r="CC392" s="158"/>
      <c r="CD392" s="158"/>
    </row>
    <row r="393" spans="14:82">
      <c r="N393" s="143"/>
      <c r="O393" s="87"/>
      <c r="P393" s="87"/>
      <c r="Q393" s="87"/>
      <c r="R393" s="87"/>
      <c r="S393" s="87"/>
      <c r="T393" s="87"/>
      <c r="U393" s="87"/>
      <c r="V393" s="87"/>
      <c r="W393" s="87"/>
      <c r="X393" s="87"/>
      <c r="Y393" s="87"/>
      <c r="Z393" s="87"/>
      <c r="AA393" s="87"/>
      <c r="AB393" s="87"/>
      <c r="AC393" s="87"/>
      <c r="AD393" s="87"/>
      <c r="AE393" s="87"/>
      <c r="AF393" s="87"/>
      <c r="AG393" s="87"/>
      <c r="AH393" s="87"/>
      <c r="AI393" s="87"/>
      <c r="AJ393" s="87"/>
      <c r="AK393" s="87"/>
      <c r="AL393" s="87"/>
      <c r="AM393" s="87"/>
      <c r="AN393" s="87"/>
      <c r="AO393" s="87"/>
      <c r="AP393" s="87"/>
      <c r="AQ393" s="87"/>
      <c r="AR393" s="87"/>
      <c r="AS393" s="87"/>
      <c r="AT393" s="87"/>
      <c r="AU393" s="87"/>
      <c r="AV393" s="87"/>
      <c r="AW393" s="87"/>
      <c r="AX393" s="87"/>
      <c r="AY393" s="87"/>
      <c r="AZ393" s="87"/>
      <c r="BA393" s="87"/>
      <c r="BB393" s="4"/>
      <c r="BC393" s="4"/>
      <c r="BD393" s="4"/>
      <c r="BE393" s="4"/>
      <c r="BF393" s="4"/>
      <c r="BG393" s="4"/>
      <c r="BH393" s="4"/>
      <c r="BI393" s="4"/>
      <c r="BJ393" s="4"/>
      <c r="BK393" s="4"/>
      <c r="BL393" s="4"/>
      <c r="BM393" s="4"/>
      <c r="BN393" s="4"/>
      <c r="BO393" s="4"/>
      <c r="BP393" s="4"/>
      <c r="BQ393" s="4"/>
      <c r="BR393" s="4"/>
      <c r="BS393" s="4"/>
      <c r="BT393" s="4"/>
      <c r="BU393" s="4"/>
      <c r="BV393" s="4"/>
      <c r="BW393" s="4"/>
      <c r="BX393" s="158"/>
      <c r="BY393" s="158"/>
      <c r="BZ393" s="158"/>
      <c r="CA393" s="158"/>
      <c r="CB393" s="158"/>
      <c r="CC393" s="158"/>
      <c r="CD393" s="158"/>
    </row>
    <row r="394" spans="14:82">
      <c r="N394" s="143"/>
      <c r="O394" s="87"/>
      <c r="P394" s="87"/>
      <c r="Q394" s="87"/>
      <c r="R394" s="87"/>
      <c r="S394" s="87"/>
      <c r="T394" s="87"/>
      <c r="U394" s="87"/>
      <c r="V394" s="87"/>
      <c r="W394" s="87"/>
      <c r="X394" s="87"/>
      <c r="Y394" s="87"/>
      <c r="Z394" s="87"/>
      <c r="AA394" s="87"/>
      <c r="AB394" s="87"/>
      <c r="AC394" s="87"/>
      <c r="AD394" s="87"/>
      <c r="AE394" s="87"/>
      <c r="AF394" s="87"/>
      <c r="AG394" s="87"/>
      <c r="AH394" s="87"/>
      <c r="AI394" s="87"/>
      <c r="AJ394" s="87"/>
      <c r="AK394" s="87"/>
      <c r="AL394" s="87"/>
      <c r="AM394" s="87"/>
      <c r="AN394" s="87"/>
      <c r="AO394" s="87"/>
      <c r="AP394" s="87"/>
      <c r="AQ394" s="87"/>
      <c r="AR394" s="87"/>
      <c r="AS394" s="87"/>
      <c r="AT394" s="87"/>
      <c r="AU394" s="87"/>
      <c r="AV394" s="87"/>
      <c r="AW394" s="87"/>
      <c r="AX394" s="87"/>
      <c r="AY394" s="87"/>
      <c r="AZ394" s="87"/>
      <c r="BA394" s="87"/>
      <c r="BB394" s="4"/>
      <c r="BC394" s="4"/>
      <c r="BD394" s="4"/>
      <c r="BE394" s="4"/>
      <c r="BF394" s="4"/>
      <c r="BG394" s="4"/>
      <c r="BH394" s="4"/>
      <c r="BI394" s="4"/>
      <c r="BJ394" s="4"/>
      <c r="BK394" s="4"/>
      <c r="BL394" s="4"/>
      <c r="BM394" s="4"/>
      <c r="BN394" s="4"/>
      <c r="BO394" s="4"/>
      <c r="BP394" s="4"/>
      <c r="BQ394" s="4"/>
      <c r="BR394" s="4"/>
      <c r="BS394" s="4"/>
      <c r="BT394" s="4"/>
      <c r="BU394" s="4"/>
      <c r="BV394" s="4"/>
      <c r="BW394" s="4"/>
      <c r="BX394" s="158"/>
      <c r="BY394" s="158"/>
      <c r="BZ394" s="158"/>
      <c r="CA394" s="158"/>
      <c r="CB394" s="158"/>
      <c r="CC394" s="158"/>
      <c r="CD394" s="158"/>
    </row>
    <row r="395" spans="14:82">
      <c r="N395" s="143"/>
      <c r="O395" s="87"/>
      <c r="P395" s="87"/>
      <c r="Q395" s="87"/>
      <c r="R395" s="87"/>
      <c r="S395" s="87"/>
      <c r="T395" s="87"/>
      <c r="U395" s="87"/>
      <c r="V395" s="87"/>
      <c r="W395" s="87"/>
      <c r="X395" s="87"/>
      <c r="Y395" s="87"/>
      <c r="Z395" s="87"/>
      <c r="AA395" s="87"/>
      <c r="AB395" s="87"/>
      <c r="AC395" s="87"/>
      <c r="AD395" s="87"/>
      <c r="AE395" s="87"/>
      <c r="AF395" s="87"/>
      <c r="AG395" s="87"/>
      <c r="AH395" s="87"/>
      <c r="AI395" s="87"/>
      <c r="AJ395" s="87"/>
      <c r="AK395" s="87"/>
      <c r="AL395" s="87"/>
      <c r="AM395" s="87"/>
      <c r="AN395" s="87"/>
      <c r="AO395" s="87"/>
      <c r="AP395" s="87"/>
      <c r="AQ395" s="87"/>
      <c r="AR395" s="87"/>
      <c r="AS395" s="87"/>
      <c r="AT395" s="87"/>
      <c r="AU395" s="87"/>
      <c r="AV395" s="87"/>
      <c r="AW395" s="87"/>
      <c r="AX395" s="87"/>
      <c r="AY395" s="87"/>
      <c r="AZ395" s="87"/>
      <c r="BA395" s="87"/>
      <c r="BB395" s="4"/>
      <c r="BC395" s="4"/>
      <c r="BD395" s="4"/>
      <c r="BE395" s="4"/>
      <c r="BF395" s="4"/>
      <c r="BG395" s="4"/>
      <c r="BH395" s="4"/>
      <c r="BI395" s="4"/>
      <c r="BJ395" s="4"/>
      <c r="BK395" s="4"/>
      <c r="BL395" s="4"/>
      <c r="BM395" s="4"/>
      <c r="BN395" s="4"/>
      <c r="BO395" s="4"/>
      <c r="BP395" s="4"/>
      <c r="BQ395" s="4"/>
      <c r="BR395" s="4"/>
      <c r="BS395" s="4"/>
      <c r="BT395" s="4"/>
      <c r="BU395" s="4"/>
      <c r="BV395" s="4"/>
      <c r="BW395" s="4"/>
      <c r="BX395" s="158"/>
      <c r="BY395" s="158"/>
      <c r="BZ395" s="158"/>
      <c r="CA395" s="158"/>
      <c r="CB395" s="158"/>
      <c r="CC395" s="158"/>
      <c r="CD395" s="158"/>
    </row>
    <row r="396" spans="14:82">
      <c r="N396" s="143"/>
      <c r="O396" s="87"/>
      <c r="P396" s="87"/>
      <c r="Q396" s="87"/>
      <c r="R396" s="87"/>
      <c r="S396" s="87"/>
      <c r="T396" s="87"/>
      <c r="U396" s="87"/>
      <c r="V396" s="87"/>
      <c r="W396" s="87"/>
      <c r="X396" s="87"/>
      <c r="Y396" s="87"/>
      <c r="Z396" s="87"/>
      <c r="AA396" s="87"/>
      <c r="AB396" s="87"/>
      <c r="AC396" s="87"/>
      <c r="AD396" s="87"/>
      <c r="AE396" s="87"/>
      <c r="AF396" s="87"/>
      <c r="AG396" s="87"/>
      <c r="AH396" s="87"/>
      <c r="AI396" s="87"/>
      <c r="AJ396" s="87"/>
      <c r="AK396" s="87"/>
      <c r="AL396" s="87"/>
      <c r="AM396" s="87"/>
      <c r="AN396" s="87"/>
      <c r="AO396" s="87"/>
      <c r="AP396" s="87"/>
      <c r="AQ396" s="87"/>
      <c r="AR396" s="87"/>
      <c r="AS396" s="87"/>
      <c r="AT396" s="87"/>
      <c r="AU396" s="87"/>
      <c r="AV396" s="87"/>
      <c r="AW396" s="87"/>
      <c r="AX396" s="87"/>
      <c r="AY396" s="87"/>
      <c r="AZ396" s="87"/>
      <c r="BA396" s="87"/>
      <c r="BB396" s="4"/>
      <c r="BC396" s="4"/>
      <c r="BD396" s="4"/>
      <c r="BE396" s="4"/>
      <c r="BF396" s="4"/>
      <c r="BG396" s="4"/>
      <c r="BH396" s="4"/>
      <c r="BI396" s="4"/>
      <c r="BJ396" s="4"/>
      <c r="BK396" s="4"/>
      <c r="BL396" s="4"/>
      <c r="BM396" s="4"/>
      <c r="BN396" s="4"/>
      <c r="BO396" s="4"/>
      <c r="BP396" s="4"/>
      <c r="BQ396" s="4"/>
      <c r="BR396" s="4"/>
      <c r="BS396" s="4"/>
      <c r="BT396" s="4"/>
      <c r="BU396" s="4"/>
      <c r="BV396" s="4"/>
      <c r="BW396" s="4"/>
      <c r="BX396" s="158"/>
      <c r="BY396" s="158"/>
      <c r="BZ396" s="158"/>
      <c r="CA396" s="158"/>
      <c r="CB396" s="158"/>
      <c r="CC396" s="158"/>
      <c r="CD396" s="158"/>
    </row>
    <row r="397" spans="14:82">
      <c r="N397" s="143"/>
      <c r="O397" s="87"/>
      <c r="P397" s="87"/>
      <c r="Q397" s="87"/>
      <c r="R397" s="87"/>
      <c r="S397" s="87"/>
      <c r="T397" s="87"/>
      <c r="U397" s="87"/>
      <c r="V397" s="87"/>
      <c r="W397" s="87"/>
      <c r="X397" s="87"/>
      <c r="Y397" s="87"/>
      <c r="Z397" s="87"/>
      <c r="AA397" s="87"/>
      <c r="AB397" s="87"/>
      <c r="AC397" s="87"/>
      <c r="AD397" s="87"/>
      <c r="AE397" s="87"/>
      <c r="AF397" s="87"/>
      <c r="AG397" s="87"/>
      <c r="AH397" s="87"/>
      <c r="AI397" s="87"/>
      <c r="AJ397" s="87"/>
      <c r="AK397" s="87"/>
      <c r="AL397" s="87"/>
      <c r="AM397" s="87"/>
      <c r="AN397" s="87"/>
      <c r="AO397" s="87"/>
      <c r="AP397" s="87"/>
      <c r="AQ397" s="87"/>
      <c r="AR397" s="87"/>
      <c r="AS397" s="87"/>
      <c r="AT397" s="87"/>
      <c r="AU397" s="87"/>
      <c r="AV397" s="87"/>
      <c r="AW397" s="87"/>
      <c r="AX397" s="87"/>
      <c r="AY397" s="87"/>
      <c r="AZ397" s="87"/>
      <c r="BA397" s="87"/>
      <c r="BB397" s="4"/>
      <c r="BC397" s="4"/>
      <c r="BD397" s="4"/>
      <c r="BE397" s="4"/>
      <c r="BF397" s="4"/>
      <c r="BG397" s="4"/>
      <c r="BH397" s="4"/>
      <c r="BI397" s="4"/>
      <c r="BJ397" s="4"/>
      <c r="BK397" s="4"/>
      <c r="BL397" s="4"/>
      <c r="BM397" s="4"/>
      <c r="BN397" s="4"/>
      <c r="BO397" s="4"/>
      <c r="BP397" s="4"/>
      <c r="BQ397" s="4"/>
      <c r="BR397" s="4"/>
      <c r="BS397" s="4"/>
      <c r="BT397" s="4"/>
      <c r="BU397" s="4"/>
      <c r="BV397" s="4"/>
      <c r="BW397" s="4"/>
      <c r="BX397" s="158"/>
      <c r="BY397" s="158"/>
      <c r="BZ397" s="158"/>
      <c r="CA397" s="158"/>
      <c r="CB397" s="158"/>
      <c r="CC397" s="158"/>
      <c r="CD397" s="158"/>
    </row>
    <row r="398" spans="14:82">
      <c r="N398" s="143"/>
      <c r="O398" s="87"/>
      <c r="P398" s="87"/>
      <c r="Q398" s="87"/>
      <c r="R398" s="87"/>
      <c r="S398" s="87"/>
      <c r="T398" s="87"/>
      <c r="U398" s="87"/>
      <c r="V398" s="87"/>
      <c r="W398" s="87"/>
      <c r="X398" s="87"/>
      <c r="Y398" s="87"/>
      <c r="Z398" s="87"/>
      <c r="AA398" s="87"/>
      <c r="AB398" s="87"/>
      <c r="AC398" s="87"/>
      <c r="AD398" s="87"/>
      <c r="AE398" s="87"/>
      <c r="AF398" s="87"/>
      <c r="AG398" s="87"/>
      <c r="AH398" s="87"/>
      <c r="AI398" s="87"/>
      <c r="AJ398" s="87"/>
      <c r="AK398" s="87"/>
      <c r="AL398" s="87"/>
      <c r="AM398" s="87"/>
      <c r="AN398" s="87"/>
      <c r="AO398" s="87"/>
      <c r="AP398" s="87"/>
      <c r="AQ398" s="87"/>
      <c r="AR398" s="87"/>
      <c r="AS398" s="87"/>
      <c r="AT398" s="87"/>
      <c r="AU398" s="87"/>
      <c r="AV398" s="87"/>
      <c r="AW398" s="87"/>
      <c r="AX398" s="87"/>
      <c r="AY398" s="87"/>
      <c r="AZ398" s="87"/>
      <c r="BA398" s="87"/>
      <c r="BB398" s="4"/>
      <c r="BC398" s="4"/>
      <c r="BD398" s="4"/>
      <c r="BE398" s="4"/>
      <c r="BF398" s="4"/>
      <c r="BG398" s="4"/>
      <c r="BH398" s="4"/>
      <c r="BI398" s="4"/>
      <c r="BJ398" s="4"/>
      <c r="BK398" s="4"/>
      <c r="BL398" s="4"/>
      <c r="BM398" s="4"/>
      <c r="BN398" s="4"/>
      <c r="BO398" s="4"/>
      <c r="BP398" s="4"/>
      <c r="BQ398" s="4"/>
      <c r="BR398" s="4"/>
      <c r="BS398" s="4"/>
      <c r="BT398" s="4"/>
      <c r="BU398" s="4"/>
      <c r="BV398" s="4"/>
      <c r="BW398" s="4"/>
      <c r="BX398" s="158"/>
      <c r="BY398" s="158"/>
      <c r="BZ398" s="158"/>
      <c r="CA398" s="158"/>
      <c r="CB398" s="158"/>
      <c r="CC398" s="158"/>
      <c r="CD398" s="158"/>
    </row>
    <row r="399" spans="14:82">
      <c r="N399" s="143"/>
      <c r="O399" s="87"/>
      <c r="P399" s="87"/>
      <c r="Q399" s="87"/>
      <c r="R399" s="87"/>
      <c r="S399" s="87"/>
      <c r="T399" s="87"/>
      <c r="U399" s="87"/>
      <c r="V399" s="87"/>
      <c r="W399" s="87"/>
      <c r="X399" s="87"/>
      <c r="Y399" s="87"/>
      <c r="Z399" s="87"/>
      <c r="AA399" s="87"/>
      <c r="AB399" s="87"/>
      <c r="AC399" s="87"/>
      <c r="AD399" s="87"/>
      <c r="AE399" s="87"/>
      <c r="AF399" s="87"/>
      <c r="AG399" s="87"/>
      <c r="AH399" s="87"/>
      <c r="AI399" s="87"/>
      <c r="AJ399" s="87"/>
      <c r="AK399" s="87"/>
      <c r="AL399" s="87"/>
      <c r="AM399" s="87"/>
      <c r="AN399" s="87"/>
      <c r="AO399" s="87"/>
      <c r="AP399" s="87"/>
      <c r="AQ399" s="87"/>
      <c r="AR399" s="87"/>
      <c r="AS399" s="87"/>
      <c r="AT399" s="87"/>
      <c r="AU399" s="87"/>
      <c r="AV399" s="87"/>
      <c r="AW399" s="87"/>
      <c r="AX399" s="87"/>
      <c r="AY399" s="87"/>
      <c r="AZ399" s="87"/>
      <c r="BA399" s="87"/>
      <c r="BB399" s="4"/>
      <c r="BC399" s="4"/>
      <c r="BD399" s="4"/>
      <c r="BE399" s="4"/>
      <c r="BF399" s="4"/>
      <c r="BG399" s="4"/>
      <c r="BH399" s="4"/>
      <c r="BI399" s="4"/>
      <c r="BJ399" s="4"/>
      <c r="BK399" s="4"/>
      <c r="BL399" s="4"/>
      <c r="BM399" s="4"/>
      <c r="BN399" s="4"/>
      <c r="BO399" s="4"/>
      <c r="BP399" s="4"/>
      <c r="BQ399" s="4"/>
      <c r="BR399" s="4"/>
      <c r="BS399" s="4"/>
      <c r="BT399" s="4"/>
      <c r="BU399" s="4"/>
      <c r="BV399" s="4"/>
      <c r="BW399" s="4"/>
      <c r="BX399" s="158"/>
      <c r="BY399" s="158"/>
      <c r="BZ399" s="158"/>
      <c r="CA399" s="158"/>
      <c r="CB399" s="158"/>
      <c r="CC399" s="158"/>
      <c r="CD399" s="158"/>
    </row>
    <row r="400" spans="14:82">
      <c r="N400" s="143"/>
      <c r="O400" s="87"/>
      <c r="P400" s="87"/>
      <c r="Q400" s="87"/>
      <c r="R400" s="87"/>
      <c r="S400" s="87"/>
      <c r="T400" s="87"/>
      <c r="U400" s="87"/>
      <c r="V400" s="87"/>
      <c r="W400" s="87"/>
      <c r="X400" s="87"/>
      <c r="Y400" s="87"/>
      <c r="Z400" s="87"/>
      <c r="AA400" s="87"/>
      <c r="AB400" s="87"/>
      <c r="AC400" s="87"/>
      <c r="AD400" s="87"/>
      <c r="AE400" s="87"/>
      <c r="AF400" s="87"/>
      <c r="AG400" s="87"/>
      <c r="AH400" s="87"/>
      <c r="AI400" s="87"/>
      <c r="AJ400" s="87"/>
      <c r="AK400" s="87"/>
      <c r="AL400" s="87"/>
      <c r="AM400" s="87"/>
      <c r="AN400" s="87"/>
      <c r="AO400" s="87"/>
      <c r="AP400" s="87"/>
      <c r="AQ400" s="87"/>
      <c r="AR400" s="87"/>
      <c r="AS400" s="87"/>
      <c r="AT400" s="87"/>
      <c r="AU400" s="87"/>
      <c r="AV400" s="87"/>
      <c r="AW400" s="87"/>
      <c r="AX400" s="87"/>
      <c r="AY400" s="87"/>
      <c r="AZ400" s="87"/>
      <c r="BA400" s="87"/>
      <c r="BB400" s="4"/>
      <c r="BC400" s="4"/>
      <c r="BD400" s="4"/>
      <c r="BE400" s="4"/>
      <c r="BF400" s="4"/>
      <c r="BG400" s="4"/>
      <c r="BH400" s="4"/>
      <c r="BI400" s="4"/>
      <c r="BJ400" s="4"/>
      <c r="BK400" s="4"/>
      <c r="BL400" s="4"/>
      <c r="BM400" s="4"/>
      <c r="BN400" s="4"/>
      <c r="BO400" s="4"/>
      <c r="BP400" s="4"/>
      <c r="BQ400" s="4"/>
      <c r="BR400" s="4"/>
      <c r="BS400" s="4"/>
      <c r="BT400" s="4"/>
      <c r="BU400" s="4"/>
      <c r="BV400" s="4"/>
      <c r="BW400" s="4"/>
      <c r="BX400" s="158"/>
      <c r="BY400" s="158"/>
      <c r="BZ400" s="158"/>
      <c r="CA400" s="158"/>
      <c r="CB400" s="158"/>
      <c r="CC400" s="158"/>
      <c r="CD400" s="158"/>
    </row>
    <row r="401" spans="14:82">
      <c r="N401" s="143"/>
      <c r="O401" s="87"/>
      <c r="P401" s="87"/>
      <c r="Q401" s="87"/>
      <c r="R401" s="87"/>
      <c r="S401" s="87"/>
      <c r="T401" s="87"/>
      <c r="U401" s="87"/>
      <c r="V401" s="87"/>
      <c r="W401" s="87"/>
      <c r="X401" s="87"/>
      <c r="Y401" s="87"/>
      <c r="Z401" s="87"/>
      <c r="AA401" s="87"/>
      <c r="AB401" s="87"/>
      <c r="AC401" s="87"/>
      <c r="AD401" s="87"/>
      <c r="AE401" s="87"/>
      <c r="AF401" s="87"/>
      <c r="AG401" s="87"/>
      <c r="AH401" s="87"/>
      <c r="AI401" s="87"/>
      <c r="AJ401" s="87"/>
      <c r="AK401" s="87"/>
      <c r="AL401" s="87"/>
      <c r="AM401" s="87"/>
      <c r="AN401" s="87"/>
      <c r="AO401" s="87"/>
      <c r="AP401" s="87"/>
      <c r="AQ401" s="87"/>
      <c r="AR401" s="87"/>
      <c r="AS401" s="87"/>
      <c r="AT401" s="87"/>
      <c r="AU401" s="87"/>
      <c r="AV401" s="87"/>
      <c r="AW401" s="87"/>
      <c r="AX401" s="87"/>
      <c r="AY401" s="87"/>
      <c r="AZ401" s="87"/>
      <c r="BA401" s="87"/>
      <c r="BB401" s="4"/>
      <c r="BC401" s="4"/>
      <c r="BD401" s="4"/>
      <c r="BE401" s="4"/>
      <c r="BF401" s="4"/>
      <c r="BG401" s="4"/>
      <c r="BH401" s="4"/>
      <c r="BI401" s="4"/>
      <c r="BJ401" s="4"/>
      <c r="BK401" s="4"/>
      <c r="BL401" s="4"/>
      <c r="BM401" s="4"/>
      <c r="BN401" s="4"/>
      <c r="BO401" s="4"/>
      <c r="BP401" s="4"/>
      <c r="BQ401" s="4"/>
      <c r="BR401" s="4"/>
      <c r="BS401" s="4"/>
      <c r="BT401" s="4"/>
      <c r="BU401" s="4"/>
      <c r="BV401" s="4"/>
      <c r="BW401" s="4"/>
      <c r="BX401" s="158"/>
      <c r="BY401" s="158"/>
      <c r="BZ401" s="158"/>
      <c r="CA401" s="158"/>
      <c r="CB401" s="158"/>
      <c r="CC401" s="158"/>
      <c r="CD401" s="158"/>
    </row>
    <row r="402" spans="14:82">
      <c r="N402" s="143"/>
      <c r="O402" s="87"/>
      <c r="P402" s="87"/>
      <c r="Q402" s="87"/>
      <c r="R402" s="87"/>
      <c r="S402" s="87"/>
      <c r="T402" s="87"/>
      <c r="U402" s="87"/>
      <c r="V402" s="87"/>
      <c r="W402" s="87"/>
      <c r="X402" s="87"/>
      <c r="Y402" s="87"/>
      <c r="Z402" s="87"/>
      <c r="AA402" s="87"/>
      <c r="AB402" s="87"/>
      <c r="AC402" s="87"/>
      <c r="AD402" s="87"/>
      <c r="AE402" s="87"/>
      <c r="AF402" s="87"/>
      <c r="AG402" s="87"/>
      <c r="AH402" s="87"/>
      <c r="AI402" s="87"/>
      <c r="AJ402" s="87"/>
      <c r="AK402" s="87"/>
      <c r="AL402" s="87"/>
      <c r="AM402" s="87"/>
      <c r="AN402" s="87"/>
      <c r="AO402" s="87"/>
      <c r="AP402" s="87"/>
      <c r="AQ402" s="87"/>
      <c r="AR402" s="87"/>
      <c r="AS402" s="87"/>
      <c r="AT402" s="87"/>
      <c r="AU402" s="87"/>
      <c r="AV402" s="87"/>
      <c r="AW402" s="87"/>
      <c r="AX402" s="87"/>
      <c r="AY402" s="87"/>
      <c r="AZ402" s="87"/>
      <c r="BA402" s="87"/>
      <c r="BB402" s="4"/>
      <c r="BC402" s="4"/>
      <c r="BD402" s="4"/>
      <c r="BE402" s="4"/>
      <c r="BF402" s="4"/>
      <c r="BG402" s="4"/>
      <c r="BH402" s="4"/>
      <c r="BI402" s="4"/>
      <c r="BJ402" s="4"/>
      <c r="BK402" s="4"/>
      <c r="BL402" s="4"/>
      <c r="BM402" s="4"/>
      <c r="BN402" s="4"/>
      <c r="BO402" s="4"/>
      <c r="BP402" s="4"/>
      <c r="BQ402" s="4"/>
      <c r="BR402" s="4"/>
      <c r="BS402" s="4"/>
      <c r="BT402" s="4"/>
      <c r="BU402" s="4"/>
      <c r="BV402" s="4"/>
      <c r="BW402" s="4"/>
      <c r="BX402" s="158"/>
      <c r="BY402" s="158"/>
      <c r="BZ402" s="158"/>
      <c r="CA402" s="158"/>
      <c r="CB402" s="158"/>
      <c r="CC402" s="158"/>
      <c r="CD402" s="158"/>
    </row>
    <row r="403" spans="14:82">
      <c r="N403" s="143"/>
      <c r="O403" s="87"/>
      <c r="P403" s="87"/>
      <c r="Q403" s="87"/>
      <c r="R403" s="87"/>
      <c r="S403" s="87"/>
      <c r="T403" s="87"/>
      <c r="U403" s="87"/>
      <c r="V403" s="87"/>
      <c r="W403" s="87"/>
      <c r="X403" s="87"/>
      <c r="Y403" s="87"/>
      <c r="Z403" s="87"/>
      <c r="AA403" s="87"/>
      <c r="AB403" s="87"/>
      <c r="AC403" s="87"/>
      <c r="AD403" s="87"/>
      <c r="AE403" s="87"/>
      <c r="AF403" s="87"/>
      <c r="AG403" s="87"/>
      <c r="AH403" s="87"/>
      <c r="AI403" s="87"/>
      <c r="AJ403" s="87"/>
      <c r="AK403" s="87"/>
      <c r="AL403" s="87"/>
      <c r="AM403" s="87"/>
      <c r="AN403" s="87"/>
      <c r="AO403" s="87"/>
      <c r="AP403" s="87"/>
      <c r="AQ403" s="87"/>
      <c r="AR403" s="87"/>
      <c r="AS403" s="87"/>
      <c r="AT403" s="87"/>
      <c r="AU403" s="87"/>
      <c r="AV403" s="87"/>
      <c r="AW403" s="87"/>
      <c r="AX403" s="87"/>
      <c r="AY403" s="87"/>
      <c r="AZ403" s="87"/>
      <c r="BA403" s="87"/>
      <c r="BB403" s="4"/>
      <c r="BC403" s="4"/>
      <c r="BD403" s="4"/>
      <c r="BE403" s="4"/>
      <c r="BF403" s="4"/>
      <c r="BG403" s="4"/>
      <c r="BH403" s="4"/>
      <c r="BI403" s="4"/>
      <c r="BJ403" s="4"/>
      <c r="BK403" s="4"/>
      <c r="BL403" s="4"/>
      <c r="BM403" s="4"/>
      <c r="BN403" s="4"/>
      <c r="BO403" s="4"/>
      <c r="BP403" s="4"/>
      <c r="BQ403" s="4"/>
      <c r="BR403" s="4"/>
      <c r="BS403" s="4"/>
      <c r="BT403" s="4"/>
      <c r="BU403" s="4"/>
      <c r="BV403" s="4"/>
      <c r="BW403" s="4"/>
      <c r="BX403" s="158"/>
      <c r="BY403" s="158"/>
      <c r="BZ403" s="158"/>
      <c r="CA403" s="158"/>
      <c r="CB403" s="158"/>
      <c r="CC403" s="158"/>
      <c r="CD403" s="158"/>
    </row>
    <row r="404" spans="14:82">
      <c r="N404" s="143"/>
      <c r="O404" s="87"/>
      <c r="P404" s="87"/>
      <c r="Q404" s="87"/>
      <c r="R404" s="87"/>
      <c r="S404" s="87"/>
      <c r="T404" s="87"/>
      <c r="U404" s="87"/>
      <c r="V404" s="87"/>
      <c r="W404" s="87"/>
      <c r="X404" s="87"/>
      <c r="Y404" s="87"/>
      <c r="Z404" s="87"/>
      <c r="AA404" s="87"/>
      <c r="AB404" s="87"/>
      <c r="AC404" s="87"/>
      <c r="AD404" s="87"/>
      <c r="AE404" s="87"/>
      <c r="AF404" s="87"/>
      <c r="AG404" s="87"/>
      <c r="AH404" s="87"/>
      <c r="AI404" s="87"/>
      <c r="AJ404" s="87"/>
      <c r="AK404" s="87"/>
      <c r="AL404" s="87"/>
      <c r="AM404" s="87"/>
      <c r="AN404" s="87"/>
      <c r="AO404" s="87"/>
      <c r="AP404" s="87"/>
      <c r="AQ404" s="87"/>
      <c r="AR404" s="87"/>
      <c r="AS404" s="87"/>
      <c r="AT404" s="87"/>
      <c r="AU404" s="87"/>
      <c r="AV404" s="87"/>
      <c r="AW404" s="87"/>
      <c r="AX404" s="87"/>
      <c r="AY404" s="87"/>
      <c r="AZ404" s="87"/>
      <c r="BA404" s="87"/>
      <c r="BB404" s="4"/>
      <c r="BC404" s="4"/>
      <c r="BD404" s="4"/>
      <c r="BE404" s="4"/>
      <c r="BF404" s="4"/>
      <c r="BG404" s="4"/>
      <c r="BH404" s="4"/>
      <c r="BI404" s="4"/>
      <c r="BJ404" s="4"/>
      <c r="BK404" s="4"/>
      <c r="BL404" s="4"/>
      <c r="BM404" s="4"/>
      <c r="BN404" s="4"/>
      <c r="BO404" s="4"/>
      <c r="BP404" s="4"/>
      <c r="BQ404" s="4"/>
      <c r="BR404" s="4"/>
      <c r="BS404" s="4"/>
      <c r="BT404" s="4"/>
      <c r="BU404" s="4"/>
      <c r="BV404" s="4"/>
      <c r="BW404" s="4"/>
      <c r="BX404" s="158"/>
      <c r="BY404" s="158"/>
      <c r="BZ404" s="158"/>
      <c r="CA404" s="158"/>
      <c r="CB404" s="158"/>
      <c r="CC404" s="158"/>
      <c r="CD404" s="158"/>
    </row>
    <row r="405" spans="14:82">
      <c r="N405" s="143"/>
      <c r="O405" s="87"/>
      <c r="P405" s="87"/>
      <c r="Q405" s="87"/>
      <c r="R405" s="87"/>
      <c r="S405" s="87"/>
      <c r="T405" s="87"/>
      <c r="U405" s="87"/>
      <c r="V405" s="87"/>
      <c r="W405" s="87"/>
      <c r="X405" s="87"/>
      <c r="Y405" s="87"/>
      <c r="Z405" s="87"/>
      <c r="AA405" s="87"/>
      <c r="AB405" s="87"/>
      <c r="AC405" s="87"/>
      <c r="AD405" s="87"/>
      <c r="AE405" s="87"/>
      <c r="AF405" s="87"/>
      <c r="AG405" s="87"/>
      <c r="AH405" s="87"/>
      <c r="AI405" s="87"/>
      <c r="AJ405" s="87"/>
      <c r="AK405" s="87"/>
      <c r="AL405" s="87"/>
      <c r="AM405" s="87"/>
      <c r="AN405" s="87"/>
      <c r="AO405" s="87"/>
      <c r="AP405" s="87"/>
      <c r="AQ405" s="87"/>
      <c r="AR405" s="87"/>
      <c r="AS405" s="87"/>
      <c r="AT405" s="87"/>
      <c r="AU405" s="87"/>
      <c r="AV405" s="87"/>
      <c r="AW405" s="87"/>
      <c r="AX405" s="87"/>
      <c r="AY405" s="87"/>
      <c r="AZ405" s="87"/>
      <c r="BA405" s="87"/>
      <c r="BB405" s="4"/>
      <c r="BC405" s="4"/>
      <c r="BD405" s="4"/>
      <c r="BE405" s="4"/>
      <c r="BF405" s="4"/>
      <c r="BG405" s="4"/>
      <c r="BH405" s="4"/>
      <c r="BI405" s="4"/>
      <c r="BJ405" s="4"/>
      <c r="BK405" s="4"/>
      <c r="BL405" s="4"/>
      <c r="BM405" s="4"/>
      <c r="BN405" s="4"/>
      <c r="BO405" s="4"/>
      <c r="BP405" s="4"/>
      <c r="BQ405" s="4"/>
      <c r="BR405" s="4"/>
      <c r="BS405" s="4"/>
      <c r="BT405" s="4"/>
      <c r="BU405" s="4"/>
      <c r="BV405" s="4"/>
      <c r="BW405" s="4"/>
      <c r="BX405" s="158"/>
      <c r="BY405" s="158"/>
      <c r="BZ405" s="158"/>
      <c r="CA405" s="158"/>
      <c r="CB405" s="158"/>
      <c r="CC405" s="158"/>
      <c r="CD405" s="158"/>
    </row>
    <row r="406" spans="14:82">
      <c r="N406" s="143"/>
      <c r="O406" s="87"/>
      <c r="P406" s="87"/>
      <c r="Q406" s="87"/>
      <c r="R406" s="87"/>
      <c r="S406" s="87"/>
      <c r="T406" s="87"/>
      <c r="U406" s="87"/>
      <c r="V406" s="87"/>
      <c r="W406" s="87"/>
      <c r="X406" s="87"/>
      <c r="Y406" s="87"/>
      <c r="Z406" s="87"/>
      <c r="AA406" s="87"/>
      <c r="AB406" s="87"/>
      <c r="AC406" s="87"/>
      <c r="AD406" s="87"/>
      <c r="AE406" s="87"/>
      <c r="AF406" s="87"/>
      <c r="AG406" s="87"/>
      <c r="AH406" s="87"/>
      <c r="AI406" s="87"/>
      <c r="AJ406" s="87"/>
      <c r="AK406" s="87"/>
      <c r="AL406" s="87"/>
      <c r="AM406" s="87"/>
      <c r="AN406" s="87"/>
      <c r="AO406" s="87"/>
      <c r="AP406" s="87"/>
      <c r="AQ406" s="87"/>
      <c r="AR406" s="87"/>
      <c r="AS406" s="87"/>
      <c r="AT406" s="87"/>
      <c r="AU406" s="87"/>
      <c r="AV406" s="87"/>
      <c r="AW406" s="87"/>
      <c r="AX406" s="87"/>
      <c r="AY406" s="87"/>
      <c r="AZ406" s="87"/>
      <c r="BA406" s="87"/>
      <c r="BB406" s="4"/>
      <c r="BC406" s="4"/>
      <c r="BD406" s="4"/>
      <c r="BE406" s="4"/>
      <c r="BF406" s="4"/>
      <c r="BG406" s="4"/>
      <c r="BH406" s="4"/>
      <c r="BI406" s="4"/>
      <c r="BJ406" s="4"/>
      <c r="BK406" s="4"/>
      <c r="BL406" s="4"/>
      <c r="BM406" s="4"/>
      <c r="BN406" s="4"/>
      <c r="BO406" s="4"/>
      <c r="BP406" s="4"/>
      <c r="BQ406" s="4"/>
      <c r="BR406" s="4"/>
      <c r="BS406" s="4"/>
      <c r="BT406" s="4"/>
      <c r="BU406" s="4"/>
      <c r="BV406" s="4"/>
      <c r="BW406" s="4"/>
      <c r="BX406" s="158"/>
      <c r="BY406" s="158"/>
      <c r="BZ406" s="158"/>
      <c r="CA406" s="158"/>
      <c r="CB406" s="158"/>
      <c r="CC406" s="158"/>
      <c r="CD406" s="158"/>
    </row>
    <row r="407" spans="14:82">
      <c r="N407" s="143"/>
      <c r="O407" s="87"/>
      <c r="P407" s="87"/>
      <c r="Q407" s="87"/>
      <c r="R407" s="87"/>
      <c r="S407" s="87"/>
      <c r="T407" s="87"/>
      <c r="U407" s="87"/>
      <c r="V407" s="87"/>
      <c r="W407" s="87"/>
      <c r="X407" s="87"/>
      <c r="Y407" s="87"/>
      <c r="Z407" s="87"/>
      <c r="AA407" s="87"/>
      <c r="AB407" s="87"/>
      <c r="AC407" s="87"/>
      <c r="AD407" s="87"/>
      <c r="AE407" s="87"/>
      <c r="AF407" s="87"/>
      <c r="AG407" s="87"/>
      <c r="AH407" s="87"/>
      <c r="AI407" s="87"/>
      <c r="AJ407" s="87"/>
      <c r="AK407" s="87"/>
      <c r="AL407" s="87"/>
      <c r="AM407" s="87"/>
      <c r="AN407" s="87"/>
      <c r="AO407" s="87"/>
      <c r="AP407" s="87"/>
      <c r="AQ407" s="87"/>
      <c r="AR407" s="87"/>
      <c r="AS407" s="87"/>
      <c r="AT407" s="87"/>
      <c r="AU407" s="87"/>
      <c r="AV407" s="87"/>
      <c r="AW407" s="87"/>
      <c r="AX407" s="87"/>
      <c r="AY407" s="87"/>
      <c r="AZ407" s="87"/>
      <c r="BA407" s="87"/>
      <c r="BB407" s="4"/>
      <c r="BC407" s="4"/>
      <c r="BD407" s="4"/>
      <c r="BE407" s="4"/>
      <c r="BF407" s="4"/>
      <c r="BG407" s="4"/>
      <c r="BH407" s="4"/>
      <c r="BI407" s="4"/>
      <c r="BJ407" s="4"/>
      <c r="BK407" s="4"/>
      <c r="BL407" s="4"/>
      <c r="BM407" s="4"/>
      <c r="BN407" s="4"/>
      <c r="BO407" s="4"/>
      <c r="BP407" s="4"/>
      <c r="BQ407" s="4"/>
      <c r="BR407" s="4"/>
      <c r="BS407" s="4"/>
      <c r="BT407" s="4"/>
      <c r="BU407" s="4"/>
      <c r="BV407" s="4"/>
      <c r="BW407" s="4"/>
      <c r="BX407" s="158"/>
      <c r="BY407" s="158"/>
      <c r="BZ407" s="158"/>
      <c r="CA407" s="158"/>
      <c r="CB407" s="158"/>
      <c r="CC407" s="158"/>
      <c r="CD407" s="158"/>
    </row>
    <row r="408" spans="14:82">
      <c r="N408" s="143"/>
      <c r="O408" s="87"/>
      <c r="P408" s="87"/>
      <c r="Q408" s="87"/>
      <c r="R408" s="87"/>
      <c r="S408" s="87"/>
      <c r="T408" s="87"/>
      <c r="U408" s="87"/>
      <c r="V408" s="87"/>
      <c r="W408" s="87"/>
      <c r="X408" s="87"/>
      <c r="Y408" s="87"/>
      <c r="Z408" s="87"/>
      <c r="AA408" s="87"/>
      <c r="AB408" s="87"/>
      <c r="AC408" s="87"/>
      <c r="AD408" s="87"/>
      <c r="AE408" s="87"/>
      <c r="AF408" s="87"/>
      <c r="AG408" s="87"/>
      <c r="AH408" s="87"/>
      <c r="AI408" s="87"/>
      <c r="AJ408" s="87"/>
      <c r="AK408" s="87"/>
      <c r="AL408" s="87"/>
      <c r="AM408" s="87"/>
      <c r="AN408" s="87"/>
      <c r="AO408" s="87"/>
      <c r="AP408" s="87"/>
      <c r="AQ408" s="87"/>
      <c r="AR408" s="87"/>
      <c r="AS408" s="87"/>
      <c r="AT408" s="87"/>
      <c r="AU408" s="87"/>
      <c r="AV408" s="87"/>
      <c r="AW408" s="87"/>
      <c r="AX408" s="87"/>
      <c r="AY408" s="87"/>
      <c r="AZ408" s="87"/>
      <c r="BA408" s="87"/>
      <c r="BB408" s="4"/>
      <c r="BC408" s="4"/>
      <c r="BD408" s="4"/>
      <c r="BE408" s="4"/>
      <c r="BF408" s="4"/>
      <c r="BG408" s="4"/>
      <c r="BH408" s="4"/>
      <c r="BI408" s="4"/>
      <c r="BJ408" s="4"/>
      <c r="BK408" s="4"/>
      <c r="BL408" s="4"/>
      <c r="BM408" s="4"/>
      <c r="BN408" s="4"/>
      <c r="BO408" s="4"/>
      <c r="BP408" s="4"/>
      <c r="BQ408" s="4"/>
      <c r="BR408" s="4"/>
      <c r="BS408" s="4"/>
      <c r="BT408" s="4"/>
      <c r="BU408" s="4"/>
      <c r="BV408" s="4"/>
      <c r="BW408" s="4"/>
      <c r="BX408" s="158"/>
      <c r="BY408" s="158"/>
      <c r="BZ408" s="158"/>
      <c r="CA408" s="158"/>
      <c r="CB408" s="158"/>
      <c r="CC408" s="158"/>
      <c r="CD408" s="158"/>
    </row>
    <row r="409" spans="14:82">
      <c r="N409" s="143"/>
      <c r="O409" s="87"/>
      <c r="P409" s="87"/>
      <c r="Q409" s="87"/>
      <c r="R409" s="87"/>
      <c r="S409" s="87"/>
      <c r="T409" s="87"/>
      <c r="U409" s="87"/>
      <c r="V409" s="87"/>
      <c r="W409" s="87"/>
      <c r="X409" s="87"/>
      <c r="Y409" s="87"/>
      <c r="Z409" s="87"/>
      <c r="AA409" s="87"/>
      <c r="AB409" s="87"/>
      <c r="AC409" s="87"/>
      <c r="AD409" s="87"/>
      <c r="AE409" s="87"/>
      <c r="AF409" s="87"/>
      <c r="AG409" s="87"/>
      <c r="AH409" s="87"/>
      <c r="AI409" s="87"/>
      <c r="AJ409" s="87"/>
      <c r="AK409" s="87"/>
      <c r="AL409" s="87"/>
      <c r="AM409" s="87"/>
      <c r="AN409" s="87"/>
      <c r="AO409" s="87"/>
      <c r="AP409" s="87"/>
      <c r="AQ409" s="87"/>
      <c r="AR409" s="87"/>
      <c r="AS409" s="87"/>
      <c r="AT409" s="87"/>
      <c r="AU409" s="87"/>
      <c r="AV409" s="87"/>
      <c r="AW409" s="87"/>
      <c r="AX409" s="87"/>
      <c r="AY409" s="87"/>
      <c r="AZ409" s="87"/>
      <c r="BA409" s="87"/>
      <c r="BB409" s="4"/>
      <c r="BC409" s="4"/>
      <c r="BD409" s="4"/>
      <c r="BE409" s="4"/>
      <c r="BF409" s="4"/>
      <c r="BG409" s="4"/>
      <c r="BH409" s="4"/>
      <c r="BI409" s="4"/>
      <c r="BJ409" s="4"/>
      <c r="BK409" s="4"/>
      <c r="BL409" s="4"/>
      <c r="BM409" s="4"/>
      <c r="BN409" s="4"/>
      <c r="BO409" s="4"/>
      <c r="BP409" s="4"/>
      <c r="BQ409" s="4"/>
      <c r="BR409" s="4"/>
      <c r="BS409" s="4"/>
      <c r="BT409" s="4"/>
      <c r="BU409" s="4"/>
      <c r="BV409" s="4"/>
      <c r="BW409" s="4"/>
      <c r="BX409" s="158"/>
      <c r="BY409" s="158"/>
      <c r="BZ409" s="158"/>
      <c r="CA409" s="158"/>
      <c r="CB409" s="158"/>
      <c r="CC409" s="158"/>
      <c r="CD409" s="158"/>
    </row>
    <row r="410" spans="14:82">
      <c r="N410" s="143"/>
      <c r="O410" s="87"/>
      <c r="P410" s="87"/>
      <c r="Q410" s="87"/>
      <c r="R410" s="87"/>
      <c r="S410" s="87"/>
      <c r="T410" s="87"/>
      <c r="U410" s="87"/>
      <c r="V410" s="87"/>
      <c r="W410" s="87"/>
      <c r="X410" s="87"/>
      <c r="Y410" s="87"/>
      <c r="Z410" s="87"/>
      <c r="AA410" s="87"/>
      <c r="AB410" s="87"/>
      <c r="AC410" s="87"/>
      <c r="AD410" s="87"/>
      <c r="AE410" s="87"/>
      <c r="AF410" s="87"/>
      <c r="AG410" s="87"/>
      <c r="AH410" s="87"/>
      <c r="AI410" s="87"/>
      <c r="AJ410" s="87"/>
      <c r="AK410" s="87"/>
      <c r="AL410" s="87"/>
      <c r="AM410" s="87"/>
      <c r="AN410" s="87"/>
      <c r="AO410" s="87"/>
      <c r="AP410" s="87"/>
      <c r="AQ410" s="87"/>
      <c r="AR410" s="87"/>
      <c r="AS410" s="87"/>
      <c r="AT410" s="87"/>
      <c r="AU410" s="87"/>
      <c r="AV410" s="87"/>
      <c r="AW410" s="87"/>
      <c r="AX410" s="87"/>
      <c r="AY410" s="87"/>
      <c r="AZ410" s="87"/>
      <c r="BA410" s="87"/>
      <c r="BB410" s="4"/>
      <c r="BC410" s="4"/>
      <c r="BD410" s="4"/>
      <c r="BE410" s="4"/>
      <c r="BF410" s="4"/>
      <c r="BG410" s="4"/>
      <c r="BH410" s="4"/>
      <c r="BI410" s="4"/>
      <c r="BJ410" s="4"/>
      <c r="BK410" s="4"/>
      <c r="BL410" s="4"/>
      <c r="BM410" s="4"/>
      <c r="BN410" s="4"/>
      <c r="BO410" s="4"/>
      <c r="BP410" s="4"/>
      <c r="BQ410" s="4"/>
      <c r="BR410" s="4"/>
      <c r="BS410" s="4"/>
      <c r="BT410" s="4"/>
      <c r="BU410" s="4"/>
      <c r="BV410" s="4"/>
      <c r="BW410" s="4"/>
      <c r="BX410" s="158"/>
      <c r="BY410" s="158"/>
      <c r="BZ410" s="158"/>
      <c r="CA410" s="158"/>
      <c r="CB410" s="158"/>
      <c r="CC410" s="158"/>
      <c r="CD410" s="158"/>
    </row>
    <row r="411" spans="14:82">
      <c r="N411" s="143"/>
      <c r="O411" s="87"/>
      <c r="P411" s="87"/>
      <c r="Q411" s="87"/>
      <c r="R411" s="87"/>
      <c r="S411" s="87"/>
      <c r="T411" s="87"/>
      <c r="U411" s="87"/>
      <c r="V411" s="87"/>
      <c r="W411" s="87"/>
      <c r="X411" s="87"/>
      <c r="Y411" s="87"/>
      <c r="Z411" s="87"/>
      <c r="AA411" s="87"/>
      <c r="AB411" s="87"/>
      <c r="AC411" s="87"/>
      <c r="AD411" s="87"/>
      <c r="AE411" s="87"/>
      <c r="AF411" s="87"/>
      <c r="AG411" s="87"/>
      <c r="AH411" s="87"/>
      <c r="AI411" s="87"/>
      <c r="AJ411" s="87"/>
      <c r="AK411" s="87"/>
      <c r="AL411" s="87"/>
      <c r="AM411" s="87"/>
      <c r="AN411" s="87"/>
      <c r="AO411" s="87"/>
      <c r="AP411" s="87"/>
      <c r="AQ411" s="87"/>
      <c r="AR411" s="87"/>
      <c r="AS411" s="87"/>
      <c r="AT411" s="87"/>
      <c r="AU411" s="87"/>
      <c r="AV411" s="87"/>
      <c r="AW411" s="87"/>
      <c r="AX411" s="87"/>
      <c r="AY411" s="87"/>
      <c r="AZ411" s="87"/>
      <c r="BA411" s="87"/>
      <c r="BB411" s="4"/>
      <c r="BC411" s="4"/>
      <c r="BD411" s="4"/>
      <c r="BE411" s="4"/>
      <c r="BF411" s="4"/>
      <c r="BG411" s="4"/>
      <c r="BH411" s="4"/>
      <c r="BI411" s="4"/>
      <c r="BJ411" s="4"/>
      <c r="BK411" s="4"/>
      <c r="BL411" s="4"/>
      <c r="BM411" s="4"/>
      <c r="BN411" s="4"/>
      <c r="BO411" s="4"/>
      <c r="BP411" s="4"/>
      <c r="BQ411" s="4"/>
      <c r="BR411" s="4"/>
      <c r="BS411" s="4"/>
      <c r="BT411" s="4"/>
      <c r="BU411" s="4"/>
      <c r="BV411" s="4"/>
      <c r="BW411" s="4"/>
      <c r="BX411" s="158"/>
      <c r="BY411" s="158"/>
      <c r="BZ411" s="158"/>
      <c r="CA411" s="158"/>
      <c r="CB411" s="158"/>
      <c r="CC411" s="158"/>
      <c r="CD411" s="158"/>
    </row>
    <row r="412" spans="14:82">
      <c r="N412" s="143"/>
      <c r="O412" s="87"/>
      <c r="P412" s="87"/>
      <c r="Q412" s="87"/>
      <c r="R412" s="87"/>
      <c r="S412" s="87"/>
      <c r="T412" s="87"/>
      <c r="U412" s="87"/>
      <c r="V412" s="87"/>
      <c r="W412" s="87"/>
      <c r="X412" s="87"/>
      <c r="Y412" s="87"/>
      <c r="Z412" s="87"/>
      <c r="AA412" s="87"/>
      <c r="AB412" s="87"/>
      <c r="AC412" s="87"/>
      <c r="AD412" s="87"/>
      <c r="AE412" s="87"/>
      <c r="AF412" s="87"/>
      <c r="AG412" s="87"/>
      <c r="AH412" s="87"/>
      <c r="AI412" s="87"/>
      <c r="AJ412" s="87"/>
      <c r="AK412" s="87"/>
      <c r="AL412" s="87"/>
      <c r="AM412" s="87"/>
      <c r="AN412" s="87"/>
      <c r="AO412" s="87"/>
      <c r="AP412" s="87"/>
      <c r="AQ412" s="87"/>
      <c r="AR412" s="87"/>
      <c r="AS412" s="87"/>
      <c r="AT412" s="87"/>
      <c r="AU412" s="87"/>
      <c r="AV412" s="87"/>
      <c r="AW412" s="87"/>
      <c r="AX412" s="87"/>
      <c r="AY412" s="87"/>
      <c r="AZ412" s="87"/>
      <c r="BA412" s="87"/>
      <c r="BB412" s="4"/>
      <c r="BC412" s="4"/>
      <c r="BD412" s="4"/>
      <c r="BE412" s="4"/>
      <c r="BF412" s="4"/>
      <c r="BG412" s="4"/>
      <c r="BH412" s="4"/>
      <c r="BI412" s="4"/>
      <c r="BJ412" s="4"/>
      <c r="BK412" s="4"/>
      <c r="BL412" s="4"/>
      <c r="BM412" s="4"/>
      <c r="BN412" s="4"/>
      <c r="BO412" s="4"/>
      <c r="BP412" s="4"/>
      <c r="BQ412" s="4"/>
      <c r="BR412" s="4"/>
      <c r="BS412" s="4"/>
      <c r="BT412" s="4"/>
      <c r="BU412" s="4"/>
      <c r="BV412" s="4"/>
      <c r="BW412" s="4"/>
      <c r="BX412" s="158"/>
      <c r="BY412" s="158"/>
      <c r="BZ412" s="158"/>
      <c r="CA412" s="158"/>
      <c r="CB412" s="158"/>
      <c r="CC412" s="158"/>
      <c r="CD412" s="158"/>
    </row>
    <row r="413" spans="14:82">
      <c r="N413" s="143"/>
      <c r="O413" s="87"/>
      <c r="P413" s="87"/>
      <c r="Q413" s="87"/>
      <c r="R413" s="87"/>
      <c r="S413" s="87"/>
      <c r="T413" s="87"/>
      <c r="U413" s="87"/>
      <c r="V413" s="87"/>
      <c r="W413" s="87"/>
      <c r="X413" s="87"/>
      <c r="Y413" s="87"/>
      <c r="Z413" s="87"/>
      <c r="AA413" s="87"/>
      <c r="AB413" s="87"/>
      <c r="AC413" s="87"/>
      <c r="AD413" s="87"/>
      <c r="AE413" s="87"/>
      <c r="AF413" s="87"/>
      <c r="AG413" s="87"/>
      <c r="AH413" s="87"/>
      <c r="AI413" s="87"/>
      <c r="AJ413" s="87"/>
      <c r="AK413" s="87"/>
      <c r="AL413" s="87"/>
      <c r="AM413" s="87"/>
      <c r="AN413" s="87"/>
      <c r="AO413" s="87"/>
      <c r="AP413" s="87"/>
      <c r="AQ413" s="87"/>
      <c r="AR413" s="87"/>
      <c r="AS413" s="87"/>
      <c r="AT413" s="87"/>
      <c r="AU413" s="87"/>
      <c r="AV413" s="87"/>
      <c r="AW413" s="87"/>
      <c r="AX413" s="87"/>
      <c r="AY413" s="87"/>
      <c r="AZ413" s="87"/>
      <c r="BA413" s="87"/>
      <c r="BB413" s="4"/>
      <c r="BC413" s="4"/>
      <c r="BD413" s="4"/>
      <c r="BE413" s="4"/>
      <c r="BF413" s="4"/>
      <c r="BG413" s="4"/>
      <c r="BH413" s="4"/>
      <c r="BI413" s="4"/>
      <c r="BJ413" s="4"/>
      <c r="BK413" s="4"/>
      <c r="BL413" s="4"/>
      <c r="BM413" s="4"/>
      <c r="BN413" s="4"/>
      <c r="BO413" s="4"/>
      <c r="BP413" s="4"/>
      <c r="BQ413" s="4"/>
      <c r="BR413" s="4"/>
      <c r="BS413" s="4"/>
      <c r="BT413" s="4"/>
      <c r="BU413" s="4"/>
      <c r="BV413" s="4"/>
      <c r="BW413" s="4"/>
      <c r="BX413" s="158"/>
      <c r="BY413" s="158"/>
      <c r="BZ413" s="158"/>
      <c r="CA413" s="158"/>
      <c r="CB413" s="158"/>
      <c r="CC413" s="158"/>
      <c r="CD413" s="158"/>
    </row>
    <row r="414" spans="14:82">
      <c r="N414" s="143"/>
      <c r="O414" s="87"/>
      <c r="P414" s="87"/>
      <c r="Q414" s="87"/>
      <c r="R414" s="87"/>
      <c r="S414" s="87"/>
      <c r="T414" s="87"/>
      <c r="U414" s="87"/>
      <c r="V414" s="87"/>
      <c r="W414" s="87"/>
      <c r="X414" s="87"/>
      <c r="Y414" s="87"/>
      <c r="Z414" s="87"/>
      <c r="AA414" s="87"/>
      <c r="AB414" s="87"/>
      <c r="AC414" s="87"/>
      <c r="AD414" s="87"/>
      <c r="AE414" s="87"/>
      <c r="AF414" s="87"/>
      <c r="AG414" s="87"/>
      <c r="AH414" s="87"/>
      <c r="AI414" s="87"/>
      <c r="AJ414" s="87"/>
      <c r="AK414" s="87"/>
      <c r="AL414" s="87"/>
      <c r="AM414" s="87"/>
      <c r="AN414" s="87"/>
      <c r="AO414" s="87"/>
      <c r="AP414" s="87"/>
      <c r="AQ414" s="87"/>
      <c r="AR414" s="87"/>
      <c r="AS414" s="87"/>
      <c r="AT414" s="87"/>
      <c r="AU414" s="87"/>
      <c r="AV414" s="87"/>
      <c r="AW414" s="87"/>
      <c r="AX414" s="87"/>
      <c r="AY414" s="87"/>
      <c r="AZ414" s="87"/>
      <c r="BA414" s="87"/>
      <c r="BB414" s="4"/>
      <c r="BC414" s="4"/>
      <c r="BD414" s="4"/>
      <c r="BE414" s="4"/>
      <c r="BF414" s="4"/>
      <c r="BG414" s="4"/>
      <c r="BH414" s="4"/>
      <c r="BI414" s="4"/>
      <c r="BJ414" s="4"/>
      <c r="BK414" s="4"/>
      <c r="BL414" s="4"/>
      <c r="BM414" s="4"/>
      <c r="BN414" s="4"/>
      <c r="BO414" s="4"/>
      <c r="BP414" s="4"/>
      <c r="BQ414" s="4"/>
      <c r="BR414" s="4"/>
      <c r="BS414" s="4"/>
      <c r="BT414" s="4"/>
      <c r="BU414" s="4"/>
      <c r="BV414" s="4"/>
      <c r="BW414" s="4"/>
      <c r="BX414" s="158"/>
      <c r="BY414" s="158"/>
      <c r="BZ414" s="158"/>
      <c r="CA414" s="158"/>
      <c r="CB414" s="158"/>
      <c r="CC414" s="158"/>
      <c r="CD414" s="158"/>
    </row>
    <row r="415" spans="14:82">
      <c r="N415" s="143"/>
      <c r="O415" s="87"/>
      <c r="P415" s="87"/>
      <c r="Q415" s="87"/>
      <c r="R415" s="87"/>
      <c r="S415" s="87"/>
      <c r="T415" s="87"/>
      <c r="U415" s="87"/>
      <c r="V415" s="87"/>
      <c r="W415" s="87"/>
      <c r="X415" s="87"/>
      <c r="Y415" s="87"/>
      <c r="Z415" s="87"/>
      <c r="AA415" s="87"/>
      <c r="AB415" s="87"/>
      <c r="AC415" s="87"/>
      <c r="AD415" s="87"/>
      <c r="AE415" s="87"/>
      <c r="AF415" s="87"/>
      <c r="AG415" s="87"/>
      <c r="AH415" s="87"/>
      <c r="AI415" s="87"/>
      <c r="AJ415" s="87"/>
      <c r="AK415" s="87"/>
      <c r="AL415" s="87"/>
      <c r="AM415" s="87"/>
      <c r="AN415" s="87"/>
      <c r="AO415" s="87"/>
      <c r="AP415" s="87"/>
      <c r="AQ415" s="87"/>
      <c r="AR415" s="87"/>
      <c r="AS415" s="87"/>
      <c r="AT415" s="87"/>
      <c r="AU415" s="87"/>
      <c r="AV415" s="87"/>
      <c r="AW415" s="87"/>
      <c r="AX415" s="87"/>
      <c r="AY415" s="87"/>
      <c r="AZ415" s="87"/>
      <c r="BA415" s="87"/>
      <c r="BB415" s="4"/>
      <c r="BC415" s="4"/>
      <c r="BD415" s="4"/>
      <c r="BE415" s="4"/>
      <c r="BF415" s="4"/>
      <c r="BG415" s="4"/>
      <c r="BH415" s="4"/>
      <c r="BI415" s="4"/>
      <c r="BJ415" s="4"/>
      <c r="BK415" s="4"/>
      <c r="BL415" s="4"/>
      <c r="BM415" s="4"/>
      <c r="BN415" s="4"/>
      <c r="BO415" s="4"/>
      <c r="BP415" s="4"/>
      <c r="BQ415" s="4"/>
      <c r="BR415" s="4"/>
      <c r="BS415" s="4"/>
      <c r="BT415" s="4"/>
      <c r="BU415" s="4"/>
      <c r="BV415" s="4"/>
      <c r="BW415" s="4"/>
      <c r="BX415" s="158"/>
      <c r="BY415" s="158"/>
      <c r="BZ415" s="158"/>
      <c r="CA415" s="158"/>
      <c r="CB415" s="158"/>
      <c r="CC415" s="158"/>
      <c r="CD415" s="158"/>
    </row>
    <row r="416" spans="14:82">
      <c r="N416" s="143"/>
      <c r="O416" s="87"/>
      <c r="P416" s="87"/>
      <c r="Q416" s="87"/>
      <c r="R416" s="87"/>
      <c r="S416" s="87"/>
      <c r="T416" s="87"/>
      <c r="U416" s="87"/>
      <c r="V416" s="87"/>
      <c r="W416" s="87"/>
      <c r="X416" s="87"/>
      <c r="Y416" s="87"/>
      <c r="Z416" s="87"/>
      <c r="AA416" s="87"/>
      <c r="AB416" s="87"/>
      <c r="AC416" s="87"/>
      <c r="AD416" s="87"/>
      <c r="AE416" s="87"/>
      <c r="AF416" s="87"/>
      <c r="AG416" s="87"/>
      <c r="AH416" s="87"/>
      <c r="AI416" s="87"/>
      <c r="AJ416" s="87"/>
      <c r="AK416" s="87"/>
      <c r="AL416" s="87"/>
      <c r="AM416" s="87"/>
      <c r="AN416" s="87"/>
      <c r="AO416" s="87"/>
      <c r="AP416" s="87"/>
      <c r="AQ416" s="87"/>
      <c r="AR416" s="87"/>
      <c r="AS416" s="87"/>
      <c r="AT416" s="87"/>
      <c r="AU416" s="87"/>
      <c r="AV416" s="87"/>
      <c r="AW416" s="87"/>
      <c r="AX416" s="87"/>
      <c r="AY416" s="87"/>
      <c r="AZ416" s="87"/>
      <c r="BA416" s="87"/>
      <c r="BB416" s="4"/>
      <c r="BC416" s="4"/>
      <c r="BD416" s="4"/>
      <c r="BE416" s="4"/>
      <c r="BF416" s="4"/>
      <c r="BG416" s="4"/>
      <c r="BH416" s="4"/>
      <c r="BI416" s="4"/>
      <c r="BJ416" s="4"/>
      <c r="BK416" s="4"/>
      <c r="BL416" s="4"/>
      <c r="BM416" s="4"/>
      <c r="BN416" s="4"/>
      <c r="BO416" s="4"/>
      <c r="BP416" s="4"/>
      <c r="BQ416" s="4"/>
      <c r="BR416" s="4"/>
      <c r="BS416" s="4"/>
      <c r="BT416" s="4"/>
      <c r="BU416" s="4"/>
      <c r="BV416" s="4"/>
      <c r="BW416" s="4"/>
      <c r="BX416" s="158"/>
      <c r="BY416" s="158"/>
      <c r="BZ416" s="158"/>
      <c r="CA416" s="158"/>
      <c r="CB416" s="158"/>
      <c r="CC416" s="158"/>
      <c r="CD416" s="158"/>
    </row>
    <row r="417" spans="14:82">
      <c r="N417" s="143"/>
      <c r="O417" s="87"/>
      <c r="P417" s="87"/>
      <c r="Q417" s="87"/>
      <c r="R417" s="87"/>
      <c r="S417" s="87"/>
      <c r="T417" s="87"/>
      <c r="U417" s="87"/>
      <c r="V417" s="87"/>
      <c r="W417" s="87"/>
      <c r="X417" s="87"/>
      <c r="Y417" s="87"/>
      <c r="Z417" s="87"/>
      <c r="AA417" s="87"/>
      <c r="AB417" s="87"/>
      <c r="AC417" s="87"/>
      <c r="AD417" s="87"/>
      <c r="AE417" s="87"/>
      <c r="AF417" s="87"/>
      <c r="AG417" s="87"/>
      <c r="AH417" s="87"/>
      <c r="AI417" s="87"/>
      <c r="AJ417" s="87"/>
      <c r="AK417" s="87"/>
      <c r="AL417" s="87"/>
      <c r="AM417" s="87"/>
      <c r="AN417" s="87"/>
      <c r="AO417" s="87"/>
      <c r="AP417" s="87"/>
      <c r="AQ417" s="87"/>
      <c r="AR417" s="87"/>
      <c r="AS417" s="87"/>
      <c r="AT417" s="87"/>
      <c r="AU417" s="87"/>
      <c r="AV417" s="87"/>
      <c r="AW417" s="87"/>
      <c r="AX417" s="87"/>
      <c r="AY417" s="87"/>
      <c r="AZ417" s="87"/>
      <c r="BA417" s="87"/>
      <c r="BB417" s="4"/>
      <c r="BC417" s="4"/>
      <c r="BD417" s="4"/>
      <c r="BE417" s="4"/>
      <c r="BF417" s="4"/>
      <c r="BG417" s="4"/>
      <c r="BH417" s="4"/>
      <c r="BI417" s="4"/>
      <c r="BJ417" s="4"/>
      <c r="BK417" s="4"/>
      <c r="BL417" s="4"/>
      <c r="BM417" s="4"/>
      <c r="BN417" s="4"/>
      <c r="BO417" s="4"/>
      <c r="BP417" s="4"/>
      <c r="BQ417" s="4"/>
      <c r="BR417" s="4"/>
      <c r="BS417" s="4"/>
      <c r="BT417" s="4"/>
      <c r="BU417" s="4"/>
      <c r="BV417" s="4"/>
      <c r="BW417" s="4"/>
      <c r="BX417" s="158"/>
      <c r="BY417" s="158"/>
      <c r="BZ417" s="158"/>
      <c r="CA417" s="158"/>
      <c r="CB417" s="158"/>
      <c r="CC417" s="158"/>
      <c r="CD417" s="158"/>
    </row>
    <row r="418" spans="14:82">
      <c r="N418" s="143"/>
      <c r="O418" s="87"/>
      <c r="P418" s="87"/>
      <c r="Q418" s="87"/>
      <c r="R418" s="87"/>
      <c r="S418" s="87"/>
      <c r="T418" s="87"/>
      <c r="U418" s="87"/>
      <c r="V418" s="87"/>
      <c r="W418" s="87"/>
      <c r="X418" s="87"/>
      <c r="Y418" s="87"/>
      <c r="Z418" s="87"/>
      <c r="AA418" s="87"/>
      <c r="AB418" s="87"/>
      <c r="AC418" s="87"/>
      <c r="AD418" s="87"/>
      <c r="AE418" s="87"/>
      <c r="AF418" s="87"/>
      <c r="AG418" s="87"/>
      <c r="AH418" s="87"/>
      <c r="AI418" s="87"/>
      <c r="AJ418" s="87"/>
      <c r="AK418" s="87"/>
      <c r="AL418" s="87"/>
      <c r="AM418" s="87"/>
      <c r="AN418" s="87"/>
      <c r="AO418" s="87"/>
      <c r="AP418" s="87"/>
      <c r="AQ418" s="87"/>
      <c r="AR418" s="87"/>
      <c r="AS418" s="87"/>
      <c r="AT418" s="87"/>
      <c r="AU418" s="87"/>
      <c r="AV418" s="87"/>
      <c r="AW418" s="87"/>
      <c r="AX418" s="87"/>
      <c r="AY418" s="87"/>
      <c r="AZ418" s="87"/>
      <c r="BA418" s="87"/>
      <c r="BB418" s="4"/>
      <c r="BC418" s="4"/>
      <c r="BD418" s="4"/>
      <c r="BE418" s="4"/>
      <c r="BF418" s="4"/>
      <c r="BG418" s="4"/>
      <c r="BH418" s="4"/>
      <c r="BI418" s="4"/>
      <c r="BJ418" s="4"/>
      <c r="BK418" s="4"/>
      <c r="BL418" s="4"/>
      <c r="BM418" s="4"/>
      <c r="BN418" s="4"/>
      <c r="BO418" s="4"/>
      <c r="BP418" s="4"/>
      <c r="BQ418" s="4"/>
      <c r="BR418" s="4"/>
      <c r="BS418" s="4"/>
      <c r="BT418" s="4"/>
      <c r="BU418" s="4"/>
      <c r="BV418" s="4"/>
      <c r="BW418" s="4"/>
      <c r="BX418" s="158"/>
      <c r="BY418" s="158"/>
      <c r="BZ418" s="158"/>
      <c r="CA418" s="158"/>
      <c r="CB418" s="158"/>
      <c r="CC418" s="158"/>
      <c r="CD418" s="158"/>
    </row>
    <row r="419" spans="14:82">
      <c r="N419" s="143"/>
      <c r="O419" s="87"/>
      <c r="P419" s="87"/>
      <c r="Q419" s="87"/>
      <c r="R419" s="87"/>
      <c r="S419" s="87"/>
      <c r="T419" s="87"/>
      <c r="U419" s="87"/>
      <c r="V419" s="87"/>
      <c r="W419" s="87"/>
      <c r="X419" s="87"/>
      <c r="Y419" s="87"/>
      <c r="Z419" s="87"/>
      <c r="AA419" s="87"/>
      <c r="AB419" s="87"/>
      <c r="AC419" s="87"/>
      <c r="AD419" s="87"/>
      <c r="AE419" s="87"/>
      <c r="AF419" s="87"/>
      <c r="AG419" s="87"/>
      <c r="AH419" s="87"/>
      <c r="AI419" s="87"/>
      <c r="AJ419" s="87"/>
      <c r="AK419" s="87"/>
      <c r="AL419" s="87"/>
      <c r="AM419" s="87"/>
      <c r="AN419" s="87"/>
      <c r="AO419" s="87"/>
      <c r="AP419" s="87"/>
      <c r="AQ419" s="87"/>
      <c r="AR419" s="87"/>
      <c r="AS419" s="87"/>
      <c r="AT419" s="87"/>
      <c r="AU419" s="87"/>
      <c r="AV419" s="87"/>
      <c r="AW419" s="87"/>
      <c r="AX419" s="87"/>
      <c r="AY419" s="87"/>
      <c r="AZ419" s="87"/>
      <c r="BA419" s="87"/>
      <c r="BB419" s="4"/>
      <c r="BC419" s="4"/>
      <c r="BD419" s="4"/>
      <c r="BE419" s="4"/>
      <c r="BF419" s="4"/>
      <c r="BG419" s="4"/>
      <c r="BH419" s="4"/>
      <c r="BI419" s="4"/>
      <c r="BJ419" s="4"/>
      <c r="BK419" s="4"/>
      <c r="BL419" s="4"/>
      <c r="BM419" s="4"/>
      <c r="BN419" s="4"/>
      <c r="BO419" s="4"/>
      <c r="BP419" s="4"/>
      <c r="BQ419" s="4"/>
      <c r="BR419" s="4"/>
      <c r="BS419" s="4"/>
      <c r="BT419" s="4"/>
      <c r="BU419" s="4"/>
      <c r="BV419" s="4"/>
      <c r="BW419" s="4"/>
      <c r="BX419" s="158"/>
      <c r="BY419" s="158"/>
      <c r="BZ419" s="158"/>
      <c r="CA419" s="158"/>
      <c r="CB419" s="158"/>
      <c r="CC419" s="158"/>
      <c r="CD419" s="158"/>
    </row>
    <row r="420" spans="14:82">
      <c r="N420" s="143"/>
      <c r="O420" s="87"/>
      <c r="P420" s="87"/>
      <c r="Q420" s="87"/>
      <c r="R420" s="87"/>
      <c r="S420" s="87"/>
      <c r="T420" s="87"/>
      <c r="U420" s="87"/>
      <c r="V420" s="87"/>
      <c r="W420" s="87"/>
      <c r="X420" s="87"/>
      <c r="Y420" s="87"/>
      <c r="Z420" s="87"/>
      <c r="AA420" s="87"/>
      <c r="AB420" s="87"/>
      <c r="AC420" s="87"/>
      <c r="AD420" s="87"/>
      <c r="AE420" s="87"/>
      <c r="AF420" s="87"/>
      <c r="AG420" s="87"/>
      <c r="AH420" s="87"/>
      <c r="AI420" s="87"/>
      <c r="AJ420" s="87"/>
      <c r="AK420" s="87"/>
      <c r="AL420" s="87"/>
      <c r="AM420" s="87"/>
      <c r="AN420" s="87"/>
      <c r="AO420" s="87"/>
      <c r="AP420" s="87"/>
      <c r="AQ420" s="87"/>
      <c r="AR420" s="87"/>
      <c r="AS420" s="87"/>
      <c r="AT420" s="87"/>
      <c r="AU420" s="87"/>
      <c r="AV420" s="87"/>
      <c r="AW420" s="87"/>
      <c r="AX420" s="87"/>
      <c r="AY420" s="87"/>
      <c r="AZ420" s="87"/>
      <c r="BA420" s="87"/>
      <c r="BB420" s="4"/>
      <c r="BC420" s="4"/>
      <c r="BD420" s="4"/>
      <c r="BE420" s="4"/>
      <c r="BF420" s="4"/>
      <c r="BG420" s="4"/>
      <c r="BH420" s="4"/>
      <c r="BI420" s="4"/>
      <c r="BJ420" s="4"/>
      <c r="BK420" s="4"/>
      <c r="BL420" s="4"/>
      <c r="BM420" s="4"/>
      <c r="BN420" s="4"/>
      <c r="BO420" s="4"/>
      <c r="BP420" s="4"/>
      <c r="BQ420" s="4"/>
      <c r="BR420" s="4"/>
      <c r="BS420" s="4"/>
      <c r="BT420" s="4"/>
      <c r="BU420" s="4"/>
      <c r="BV420" s="4"/>
      <c r="BW420" s="4"/>
      <c r="BX420" s="158"/>
      <c r="BY420" s="158"/>
      <c r="BZ420" s="158"/>
      <c r="CA420" s="158"/>
      <c r="CB420" s="158"/>
      <c r="CC420" s="158"/>
      <c r="CD420" s="158"/>
    </row>
    <row r="421" spans="14:82">
      <c r="N421" s="143"/>
      <c r="BB421" s="4"/>
      <c r="BC421" s="4"/>
      <c r="BD421" s="4"/>
      <c r="BE421" s="4"/>
      <c r="BF421" s="4"/>
      <c r="BG421" s="4"/>
      <c r="BH421" s="4"/>
      <c r="BI421" s="4"/>
      <c r="BJ421" s="4"/>
      <c r="BK421" s="4"/>
      <c r="BL421" s="4"/>
      <c r="BM421" s="4"/>
      <c r="BN421" s="4"/>
      <c r="BO421" s="4"/>
      <c r="BP421" s="4"/>
      <c r="BQ421" s="4"/>
      <c r="BR421" s="4"/>
      <c r="BS421" s="4"/>
      <c r="BT421" s="4"/>
      <c r="BU421" s="4"/>
      <c r="BV421" s="4"/>
      <c r="BW421" s="4"/>
      <c r="BX421" s="158"/>
      <c r="BY421" s="158"/>
      <c r="BZ421" s="158"/>
      <c r="CA421" s="158"/>
      <c r="CB421" s="158"/>
      <c r="CC421" s="158"/>
      <c r="CD421" s="158"/>
    </row>
    <row r="422" spans="14:82">
      <c r="N422" s="143"/>
      <c r="BB422" s="4"/>
      <c r="BC422" s="4"/>
      <c r="BD422" s="4"/>
      <c r="BE422" s="4"/>
      <c r="BF422" s="4"/>
      <c r="BG422" s="4"/>
      <c r="BH422" s="4"/>
      <c r="BI422" s="4"/>
      <c r="BJ422" s="4"/>
      <c r="BK422" s="4"/>
      <c r="BL422" s="4"/>
      <c r="BM422" s="4"/>
      <c r="BN422" s="4"/>
      <c r="BO422" s="4"/>
      <c r="BP422" s="4"/>
      <c r="BQ422" s="4"/>
      <c r="BR422" s="4"/>
      <c r="BS422" s="4"/>
      <c r="BT422" s="4"/>
      <c r="BU422" s="4"/>
      <c r="BV422" s="4"/>
      <c r="BW422" s="4"/>
      <c r="BX422" s="158"/>
      <c r="BY422" s="158"/>
      <c r="BZ422" s="158"/>
      <c r="CA422" s="158"/>
      <c r="CB422" s="158"/>
      <c r="CC422" s="158"/>
      <c r="CD422" s="158"/>
    </row>
    <row r="423" spans="14:82">
      <c r="N423" s="143"/>
      <c r="BB423" s="4"/>
      <c r="BC423" s="4"/>
      <c r="BD423" s="4"/>
      <c r="BE423" s="4"/>
      <c r="BF423" s="4"/>
      <c r="BG423" s="4"/>
      <c r="BH423" s="4"/>
      <c r="BI423" s="4"/>
      <c r="BJ423" s="4"/>
      <c r="BK423" s="4"/>
      <c r="BL423" s="4"/>
      <c r="BM423" s="4"/>
      <c r="BN423" s="4"/>
      <c r="BO423" s="4"/>
      <c r="BP423" s="4"/>
      <c r="BQ423" s="4"/>
      <c r="BR423" s="4"/>
      <c r="BS423" s="4"/>
      <c r="BT423" s="4"/>
      <c r="BU423" s="4"/>
      <c r="BV423" s="4"/>
      <c r="BW423" s="4"/>
      <c r="BX423" s="158"/>
      <c r="BY423" s="158"/>
      <c r="BZ423" s="158"/>
      <c r="CA423" s="158"/>
      <c r="CB423" s="158"/>
      <c r="CC423" s="158"/>
      <c r="CD423" s="158"/>
    </row>
    <row r="424" spans="14:82">
      <c r="N424" s="143"/>
      <c r="BB424" s="4"/>
      <c r="BC424" s="4"/>
      <c r="BD424" s="4"/>
      <c r="BE424" s="4"/>
      <c r="BF424" s="4"/>
      <c r="BG424" s="4"/>
      <c r="BH424" s="4"/>
      <c r="BI424" s="4"/>
      <c r="BJ424" s="4"/>
      <c r="BK424" s="4"/>
      <c r="BL424" s="4"/>
      <c r="BM424" s="4"/>
      <c r="BN424" s="4"/>
      <c r="BO424" s="4"/>
      <c r="BP424" s="4"/>
      <c r="BQ424" s="4"/>
      <c r="BR424" s="4"/>
      <c r="BS424" s="4"/>
      <c r="BT424" s="4"/>
      <c r="BU424" s="4"/>
      <c r="BV424" s="4"/>
      <c r="BW424" s="4"/>
      <c r="BX424" s="158"/>
      <c r="BY424" s="158"/>
      <c r="BZ424" s="158"/>
      <c r="CA424" s="158"/>
      <c r="CB424" s="158"/>
      <c r="CC424" s="158"/>
      <c r="CD424" s="158"/>
    </row>
    <row r="425" spans="14:82">
      <c r="N425" s="143"/>
      <c r="BB425" s="4"/>
      <c r="BC425" s="4"/>
      <c r="BD425" s="4"/>
      <c r="BE425" s="4"/>
      <c r="BF425" s="4"/>
      <c r="BG425" s="4"/>
      <c r="BH425" s="4"/>
      <c r="BI425" s="4"/>
      <c r="BJ425" s="4"/>
      <c r="BK425" s="4"/>
      <c r="BL425" s="4"/>
      <c r="BM425" s="4"/>
      <c r="BN425" s="4"/>
      <c r="BO425" s="4"/>
      <c r="BP425" s="4"/>
      <c r="BQ425" s="4"/>
      <c r="BR425" s="4"/>
      <c r="BS425" s="4"/>
      <c r="BT425" s="4"/>
      <c r="BU425" s="4"/>
      <c r="BV425" s="4"/>
      <c r="BW425" s="4"/>
      <c r="BX425" s="158"/>
      <c r="BY425" s="158"/>
      <c r="BZ425" s="158"/>
      <c r="CA425" s="158"/>
      <c r="CB425" s="158"/>
      <c r="CC425" s="158"/>
      <c r="CD425" s="158"/>
    </row>
    <row r="426" spans="14:82">
      <c r="N426" s="143"/>
      <c r="BB426" s="4"/>
      <c r="BC426" s="4"/>
      <c r="BD426" s="4"/>
      <c r="BE426" s="4"/>
      <c r="BF426" s="4"/>
      <c r="BG426" s="4"/>
      <c r="BH426" s="4"/>
      <c r="BI426" s="4"/>
      <c r="BJ426" s="4"/>
      <c r="BK426" s="4"/>
      <c r="BL426" s="4"/>
      <c r="BM426" s="4"/>
      <c r="BN426" s="4"/>
      <c r="BO426" s="4"/>
      <c r="BP426" s="4"/>
      <c r="BQ426" s="4"/>
      <c r="BR426" s="4"/>
      <c r="BS426" s="4"/>
      <c r="BT426" s="4"/>
      <c r="BU426" s="4"/>
      <c r="BV426" s="4"/>
      <c r="BW426" s="4"/>
      <c r="BX426" s="158"/>
      <c r="BY426" s="158"/>
      <c r="BZ426" s="158"/>
      <c r="CA426" s="158"/>
      <c r="CB426" s="158"/>
      <c r="CC426" s="158"/>
      <c r="CD426" s="158"/>
    </row>
    <row r="427" spans="14:82">
      <c r="N427" s="143"/>
      <c r="BB427" s="4"/>
      <c r="BC427" s="4"/>
      <c r="BD427" s="4"/>
      <c r="BE427" s="4"/>
      <c r="BF427" s="4"/>
      <c r="BG427" s="4"/>
      <c r="BH427" s="4"/>
      <c r="BI427" s="4"/>
      <c r="BJ427" s="4"/>
      <c r="BK427" s="4"/>
      <c r="BL427" s="4"/>
      <c r="BM427" s="4"/>
      <c r="BN427" s="4"/>
      <c r="BO427" s="4"/>
      <c r="BP427" s="4"/>
      <c r="BQ427" s="4"/>
      <c r="BR427" s="4"/>
      <c r="BS427" s="4"/>
      <c r="BT427" s="4"/>
      <c r="BU427" s="4"/>
      <c r="BV427" s="4"/>
      <c r="BW427" s="4"/>
      <c r="BX427" s="158"/>
      <c r="BY427" s="158"/>
      <c r="BZ427" s="158"/>
      <c r="CA427" s="158"/>
      <c r="CB427" s="158"/>
      <c r="CC427" s="158"/>
      <c r="CD427" s="158"/>
    </row>
    <row r="428" spans="14:82">
      <c r="N428" s="143"/>
      <c r="BB428" s="4"/>
      <c r="BC428" s="4"/>
      <c r="BD428" s="4"/>
      <c r="BE428" s="4"/>
      <c r="BF428" s="4"/>
      <c r="BG428" s="4"/>
      <c r="BH428" s="4"/>
      <c r="BI428" s="4"/>
      <c r="BJ428" s="4"/>
      <c r="BK428" s="4"/>
      <c r="BL428" s="4"/>
      <c r="BM428" s="4"/>
      <c r="BN428" s="4"/>
      <c r="BO428" s="4"/>
      <c r="BP428" s="4"/>
      <c r="BQ428" s="4"/>
      <c r="BR428" s="4"/>
      <c r="BS428" s="4"/>
      <c r="BT428" s="4"/>
      <c r="BU428" s="4"/>
      <c r="BV428" s="4"/>
      <c r="BW428" s="4"/>
      <c r="BX428" s="158"/>
      <c r="BY428" s="158"/>
      <c r="BZ428" s="158"/>
      <c r="CA428" s="158"/>
      <c r="CB428" s="158"/>
      <c r="CC428" s="158"/>
      <c r="CD428" s="158"/>
    </row>
    <row r="429" spans="14:82">
      <c r="N429" s="143"/>
      <c r="BB429" s="4"/>
      <c r="BC429" s="4"/>
      <c r="BD429" s="4"/>
      <c r="BE429" s="4"/>
      <c r="BF429" s="4"/>
      <c r="BG429" s="4"/>
      <c r="BH429" s="4"/>
      <c r="BI429" s="4"/>
      <c r="BJ429" s="4"/>
      <c r="BK429" s="4"/>
      <c r="BL429" s="4"/>
      <c r="BM429" s="4"/>
      <c r="BN429" s="4"/>
      <c r="BO429" s="4"/>
      <c r="BP429" s="4"/>
      <c r="BQ429" s="4"/>
      <c r="BR429" s="4"/>
      <c r="BS429" s="4"/>
      <c r="BT429" s="4"/>
      <c r="BU429" s="4"/>
      <c r="BV429" s="4"/>
      <c r="BW429" s="4"/>
      <c r="BX429" s="158"/>
      <c r="BY429" s="158"/>
      <c r="BZ429" s="158"/>
      <c r="CA429" s="158"/>
      <c r="CB429" s="158"/>
      <c r="CC429" s="158"/>
      <c r="CD429" s="158"/>
    </row>
    <row r="430" spans="14:82">
      <c r="N430" s="143"/>
      <c r="BB430" s="4"/>
      <c r="BC430" s="4"/>
      <c r="BD430" s="4"/>
      <c r="BE430" s="4"/>
      <c r="BF430" s="4"/>
      <c r="BG430" s="4"/>
      <c r="BH430" s="4"/>
      <c r="BI430" s="4"/>
      <c r="BJ430" s="4"/>
      <c r="BK430" s="4"/>
      <c r="BL430" s="4"/>
      <c r="BM430" s="4"/>
      <c r="BN430" s="4"/>
      <c r="BO430" s="4"/>
      <c r="BP430" s="4"/>
      <c r="BQ430" s="4"/>
      <c r="BR430" s="4"/>
      <c r="BS430" s="4"/>
      <c r="BT430" s="4"/>
      <c r="BU430" s="4"/>
      <c r="BV430" s="4"/>
      <c r="BW430" s="4"/>
      <c r="BX430" s="158"/>
      <c r="BY430" s="158"/>
      <c r="BZ430" s="158"/>
      <c r="CA430" s="158"/>
      <c r="CB430" s="158"/>
      <c r="CC430" s="158"/>
      <c r="CD430" s="158"/>
    </row>
    <row r="431" spans="14:82">
      <c r="N431" s="143"/>
      <c r="BB431" s="4"/>
      <c r="BC431" s="4"/>
      <c r="BD431" s="4"/>
      <c r="BE431" s="4"/>
      <c r="BF431" s="4"/>
      <c r="BG431" s="4"/>
      <c r="BH431" s="4"/>
      <c r="BI431" s="4"/>
      <c r="BJ431" s="4"/>
      <c r="BK431" s="4"/>
      <c r="BL431" s="4"/>
      <c r="BM431" s="4"/>
      <c r="BN431" s="4"/>
      <c r="BO431" s="4"/>
      <c r="BP431" s="4"/>
      <c r="BQ431" s="4"/>
      <c r="BR431" s="4"/>
      <c r="BS431" s="4"/>
      <c r="BT431" s="4"/>
      <c r="BU431" s="4"/>
      <c r="BV431" s="4"/>
      <c r="BW431" s="4"/>
      <c r="BX431" s="158"/>
      <c r="BY431" s="158"/>
      <c r="BZ431" s="158"/>
      <c r="CA431" s="158"/>
      <c r="CB431" s="158"/>
      <c r="CC431" s="158"/>
      <c r="CD431" s="158"/>
    </row>
    <row r="432" spans="14:82">
      <c r="N432" s="143"/>
      <c r="BB432" s="4"/>
      <c r="BC432" s="4"/>
      <c r="BD432" s="4"/>
      <c r="BE432" s="4"/>
      <c r="BF432" s="4"/>
      <c r="BG432" s="4"/>
      <c r="BH432" s="4"/>
      <c r="BI432" s="4"/>
      <c r="BJ432" s="4"/>
      <c r="BK432" s="4"/>
      <c r="BL432" s="4"/>
      <c r="BM432" s="4"/>
      <c r="BN432" s="4"/>
      <c r="BO432" s="4"/>
      <c r="BP432" s="4"/>
      <c r="BQ432" s="4"/>
      <c r="BR432" s="4"/>
      <c r="BS432" s="4"/>
      <c r="BT432" s="4"/>
      <c r="BU432" s="4"/>
      <c r="BV432" s="4"/>
      <c r="BW432" s="4"/>
      <c r="BX432" s="158"/>
      <c r="BY432" s="158"/>
      <c r="BZ432" s="158"/>
      <c r="CA432" s="158"/>
      <c r="CB432" s="158"/>
      <c r="CC432" s="158"/>
      <c r="CD432" s="158"/>
    </row>
    <row r="433" spans="5:82">
      <c r="N433" s="143"/>
      <c r="BB433" s="4"/>
      <c r="BC433" s="4"/>
      <c r="BD433" s="4"/>
      <c r="BE433" s="4"/>
      <c r="BF433" s="4"/>
      <c r="BG433" s="4"/>
      <c r="BH433" s="4"/>
      <c r="BI433" s="4"/>
      <c r="BJ433" s="4"/>
      <c r="BK433" s="4"/>
      <c r="BL433" s="4"/>
      <c r="BM433" s="4"/>
      <c r="BN433" s="4"/>
      <c r="BO433" s="4"/>
      <c r="BP433" s="4"/>
      <c r="BQ433" s="4"/>
      <c r="BR433" s="4"/>
      <c r="BS433" s="4"/>
      <c r="BT433" s="4"/>
      <c r="BU433" s="4"/>
      <c r="BV433" s="4"/>
      <c r="BW433" s="4"/>
      <c r="BX433" s="158"/>
      <c r="BY433" s="158"/>
      <c r="BZ433" s="158"/>
      <c r="CA433" s="158"/>
      <c r="CB433" s="158"/>
      <c r="CC433" s="158"/>
      <c r="CD433" s="158"/>
    </row>
    <row r="434" spans="5:82">
      <c r="N434" s="143"/>
      <c r="BB434" s="4"/>
      <c r="BC434" s="4"/>
      <c r="BD434" s="4"/>
      <c r="BE434" s="4"/>
      <c r="BF434" s="4"/>
      <c r="BG434" s="4"/>
      <c r="BH434" s="4"/>
      <c r="BI434" s="4"/>
      <c r="BJ434" s="4"/>
      <c r="BK434" s="4"/>
      <c r="BL434" s="4"/>
      <c r="BM434" s="4"/>
      <c r="BN434" s="4"/>
      <c r="BO434" s="4"/>
      <c r="BP434" s="4"/>
      <c r="BQ434" s="4"/>
      <c r="BR434" s="4"/>
      <c r="BS434" s="4"/>
      <c r="BT434" s="4"/>
      <c r="BU434" s="4"/>
      <c r="BV434" s="4"/>
      <c r="BW434" s="4"/>
      <c r="BX434" s="158"/>
      <c r="BY434" s="158"/>
      <c r="BZ434" s="158"/>
      <c r="CA434" s="158"/>
      <c r="CB434" s="158"/>
      <c r="CC434" s="158"/>
      <c r="CD434" s="158"/>
    </row>
    <row r="435" spans="5:82">
      <c r="N435" s="143"/>
      <c r="BB435" s="4"/>
      <c r="BC435" s="4"/>
      <c r="BD435" s="4"/>
      <c r="BE435" s="4"/>
      <c r="BF435" s="4"/>
      <c r="BG435" s="4"/>
      <c r="BH435" s="4"/>
      <c r="BI435" s="4"/>
      <c r="BJ435" s="4"/>
      <c r="BK435" s="4"/>
      <c r="BL435" s="4"/>
      <c r="BM435" s="4"/>
      <c r="BN435" s="4"/>
      <c r="BO435" s="4"/>
      <c r="BP435" s="4"/>
      <c r="BQ435" s="4"/>
      <c r="BR435" s="4"/>
      <c r="BS435" s="4"/>
      <c r="BT435" s="4"/>
      <c r="BU435" s="4"/>
      <c r="BV435" s="4"/>
      <c r="BW435" s="4"/>
      <c r="BX435" s="158"/>
      <c r="BY435" s="158"/>
      <c r="BZ435" s="158"/>
      <c r="CA435" s="158"/>
      <c r="CB435" s="158"/>
      <c r="CC435" s="158"/>
      <c r="CD435" s="158"/>
    </row>
    <row r="436" spans="5:82">
      <c r="N436" s="143"/>
      <c r="BB436" s="4"/>
      <c r="BC436" s="4"/>
      <c r="BD436" s="4"/>
      <c r="BE436" s="4"/>
      <c r="BF436" s="4"/>
      <c r="BG436" s="4"/>
      <c r="BH436" s="4"/>
      <c r="BI436" s="4"/>
      <c r="BJ436" s="4"/>
      <c r="BK436" s="4"/>
      <c r="BL436" s="4"/>
      <c r="BM436" s="4"/>
      <c r="BN436" s="4"/>
      <c r="BO436" s="4"/>
      <c r="BP436" s="4"/>
      <c r="BQ436" s="4"/>
      <c r="BR436" s="4"/>
      <c r="BS436" s="4"/>
      <c r="BT436" s="4"/>
      <c r="BU436" s="4"/>
      <c r="BV436" s="4"/>
      <c r="BW436" s="4"/>
      <c r="BX436" s="158"/>
      <c r="BY436" s="158"/>
      <c r="BZ436" s="158"/>
      <c r="CA436" s="158"/>
      <c r="CB436" s="158"/>
      <c r="CC436" s="158"/>
      <c r="CD436" s="158"/>
    </row>
    <row r="437" spans="5:82">
      <c r="N437" s="143"/>
      <c r="BB437" s="4"/>
      <c r="BC437" s="4"/>
      <c r="BD437" s="4"/>
      <c r="BE437" s="4"/>
      <c r="BF437" s="4"/>
      <c r="BG437" s="4"/>
      <c r="BH437" s="4"/>
      <c r="BI437" s="4"/>
      <c r="BJ437" s="4"/>
      <c r="BK437" s="4"/>
      <c r="BL437" s="4"/>
      <c r="BM437" s="4"/>
      <c r="BN437" s="4"/>
      <c r="BO437" s="4"/>
      <c r="BP437" s="4"/>
      <c r="BQ437" s="4"/>
      <c r="BR437" s="4"/>
      <c r="BS437" s="4"/>
      <c r="BT437" s="4"/>
      <c r="BU437" s="4"/>
      <c r="BV437" s="4"/>
      <c r="BW437" s="4"/>
      <c r="BX437" s="158"/>
      <c r="BY437" s="158"/>
      <c r="BZ437" s="158"/>
      <c r="CA437" s="158"/>
      <c r="CB437" s="158"/>
      <c r="CC437" s="158"/>
      <c r="CD437" s="158"/>
    </row>
    <row r="438" spans="5:82">
      <c r="N438" s="143"/>
      <c r="BB438" s="4"/>
      <c r="BC438" s="4"/>
      <c r="BD438" s="4"/>
      <c r="BE438" s="4"/>
      <c r="BF438" s="4"/>
      <c r="BG438" s="4"/>
      <c r="BH438" s="4"/>
      <c r="BI438" s="4"/>
      <c r="BJ438" s="4"/>
      <c r="BK438" s="4"/>
      <c r="BL438" s="4"/>
      <c r="BM438" s="4"/>
      <c r="BN438" s="4"/>
      <c r="BO438" s="4"/>
      <c r="BP438" s="4"/>
      <c r="BQ438" s="4"/>
      <c r="BR438" s="4"/>
      <c r="BS438" s="4"/>
      <c r="BT438" s="4"/>
      <c r="BU438" s="4"/>
      <c r="BV438" s="4"/>
      <c r="BW438" s="4"/>
      <c r="BX438" s="158"/>
      <c r="BY438" s="158"/>
      <c r="BZ438" s="158"/>
      <c r="CA438" s="158"/>
      <c r="CB438" s="158"/>
      <c r="CC438" s="158"/>
      <c r="CD438" s="158"/>
    </row>
    <row r="439" spans="5:82">
      <c r="N439" s="143"/>
      <c r="BB439" s="4"/>
      <c r="BC439" s="4"/>
      <c r="BD439" s="4"/>
      <c r="BE439" s="4"/>
      <c r="BF439" s="4"/>
      <c r="BG439" s="4"/>
      <c r="BH439" s="4"/>
      <c r="BI439" s="4"/>
      <c r="BJ439" s="4"/>
      <c r="BK439" s="4"/>
      <c r="BL439" s="4"/>
      <c r="BM439" s="4"/>
      <c r="BN439" s="4"/>
      <c r="BO439" s="4"/>
      <c r="BP439" s="4"/>
      <c r="BQ439" s="4"/>
      <c r="BR439" s="4"/>
      <c r="BS439" s="4"/>
      <c r="BT439" s="4"/>
      <c r="BU439" s="4"/>
      <c r="BV439" s="4"/>
      <c r="BW439" s="4"/>
      <c r="BX439" s="158"/>
      <c r="BY439" s="158"/>
      <c r="BZ439" s="158"/>
      <c r="CA439" s="158"/>
      <c r="CB439" s="158"/>
      <c r="CC439" s="158"/>
      <c r="CD439" s="158"/>
    </row>
    <row r="440" spans="5:82">
      <c r="N440" s="143"/>
      <c r="BB440" s="4"/>
      <c r="BC440" s="4"/>
      <c r="BD440" s="4"/>
      <c r="BE440" s="4"/>
      <c r="BF440" s="4"/>
      <c r="BG440" s="4"/>
      <c r="BH440" s="4"/>
      <c r="BI440" s="4"/>
      <c r="BJ440" s="4"/>
      <c r="BK440" s="4"/>
      <c r="BL440" s="4"/>
      <c r="BM440" s="4"/>
      <c r="BN440" s="4"/>
      <c r="BO440" s="4"/>
      <c r="BP440" s="4"/>
      <c r="BQ440" s="4"/>
      <c r="BR440" s="4"/>
      <c r="BS440" s="4"/>
      <c r="BT440" s="4"/>
      <c r="BU440" s="4"/>
      <c r="BV440" s="4"/>
      <c r="BW440" s="4"/>
      <c r="BX440" s="158"/>
      <c r="BY440" s="158"/>
      <c r="BZ440" s="158"/>
      <c r="CA440" s="158"/>
      <c r="CB440" s="158"/>
      <c r="CC440" s="158"/>
      <c r="CD440" s="158"/>
    </row>
    <row r="441" spans="5:82">
      <c r="N441" s="143"/>
      <c r="BB441" s="4"/>
      <c r="BC441" s="4"/>
      <c r="BD441" s="4"/>
      <c r="BE441" s="4"/>
      <c r="BF441" s="4"/>
      <c r="BG441" s="4"/>
      <c r="BH441" s="4"/>
      <c r="BI441" s="4"/>
      <c r="BJ441" s="4"/>
      <c r="BK441" s="4"/>
      <c r="BL441" s="4"/>
      <c r="BM441" s="4"/>
      <c r="BN441" s="4"/>
      <c r="BO441" s="4"/>
      <c r="BP441" s="4"/>
      <c r="BQ441" s="4"/>
      <c r="BR441" s="4"/>
      <c r="BS441" s="4"/>
      <c r="BT441" s="4"/>
      <c r="BU441" s="4"/>
      <c r="BV441" s="4"/>
      <c r="BW441" s="4"/>
      <c r="BX441" s="158"/>
      <c r="BY441" s="158"/>
      <c r="BZ441" s="158"/>
      <c r="CA441" s="158"/>
      <c r="CB441" s="158"/>
      <c r="CC441" s="158"/>
      <c r="CD441" s="158"/>
    </row>
    <row r="442" spans="5:82">
      <c r="N442" s="143"/>
      <c r="BB442" s="4"/>
      <c r="BC442" s="4"/>
      <c r="BD442" s="4"/>
      <c r="BE442" s="4"/>
      <c r="BF442" s="4"/>
      <c r="BG442" s="4"/>
      <c r="BH442" s="4"/>
      <c r="BI442" s="4"/>
      <c r="BJ442" s="4"/>
      <c r="BK442" s="4"/>
      <c r="BL442" s="4"/>
      <c r="BM442" s="4"/>
      <c r="BN442" s="4"/>
      <c r="BO442" s="4"/>
      <c r="BP442" s="4"/>
      <c r="BQ442" s="4"/>
      <c r="BR442" s="4"/>
      <c r="BS442" s="4"/>
      <c r="BT442" s="4"/>
      <c r="BU442" s="4"/>
      <c r="BV442" s="4"/>
      <c r="BW442" s="4"/>
      <c r="BX442" s="158"/>
      <c r="BY442" s="158"/>
      <c r="BZ442" s="158"/>
      <c r="CA442" s="158"/>
      <c r="CB442" s="158"/>
      <c r="CC442" s="158"/>
      <c r="CD442" s="158"/>
    </row>
    <row r="443" spans="5:82">
      <c r="N443" s="143"/>
      <c r="BB443" s="4"/>
      <c r="BC443" s="4"/>
      <c r="BD443" s="4"/>
      <c r="BE443" s="4"/>
      <c r="BF443" s="4"/>
      <c r="BG443" s="4"/>
      <c r="BH443" s="4"/>
      <c r="BI443" s="4"/>
      <c r="BJ443" s="4"/>
      <c r="BK443" s="4"/>
      <c r="BL443" s="4"/>
      <c r="BM443" s="4"/>
      <c r="BN443" s="4"/>
      <c r="BO443" s="4"/>
      <c r="BP443" s="4"/>
      <c r="BQ443" s="4"/>
      <c r="BR443" s="4"/>
      <c r="BS443" s="4"/>
      <c r="BT443" s="4"/>
      <c r="BU443" s="4"/>
      <c r="BV443" s="4"/>
      <c r="BW443" s="4"/>
      <c r="BX443" s="158"/>
      <c r="BY443" s="158"/>
      <c r="BZ443" s="158"/>
      <c r="CA443" s="158"/>
      <c r="CB443" s="158"/>
      <c r="CC443" s="158"/>
      <c r="CD443" s="158"/>
    </row>
    <row r="444" spans="5:82">
      <c r="N444" s="143"/>
      <c r="BB444" s="4"/>
      <c r="BC444" s="4"/>
      <c r="BD444" s="4"/>
      <c r="BE444" s="4"/>
      <c r="BF444" s="4"/>
      <c r="BG444" s="4"/>
      <c r="BH444" s="4"/>
      <c r="BI444" s="4"/>
      <c r="BJ444" s="4"/>
      <c r="BK444" s="4"/>
      <c r="BL444" s="4"/>
      <c r="BM444" s="4"/>
      <c r="BN444" s="4"/>
      <c r="BO444" s="4"/>
      <c r="BP444" s="4"/>
      <c r="BQ444" s="4"/>
      <c r="BR444" s="4"/>
      <c r="BS444" s="4"/>
      <c r="BT444" s="4"/>
      <c r="BU444" s="4"/>
      <c r="BV444" s="4"/>
      <c r="BW444" s="4"/>
      <c r="BX444" s="158"/>
      <c r="BY444" s="158"/>
      <c r="BZ444" s="158"/>
      <c r="CA444" s="158"/>
      <c r="CB444" s="158"/>
      <c r="CC444" s="158"/>
      <c r="CD444" s="158"/>
    </row>
    <row r="445" spans="5:82">
      <c r="E445" s="97">
        <v>27.571290244711417</v>
      </c>
      <c r="N445" s="143"/>
      <c r="BB445" s="4"/>
      <c r="BC445" s="4"/>
      <c r="BD445" s="4"/>
      <c r="BE445" s="4"/>
      <c r="BF445" s="4"/>
      <c r="BG445" s="4"/>
      <c r="BH445" s="4"/>
      <c r="BI445" s="4"/>
      <c r="BJ445" s="4"/>
      <c r="BK445" s="4"/>
      <c r="BL445" s="4"/>
      <c r="BM445" s="4"/>
      <c r="BN445" s="4"/>
      <c r="BO445" s="4"/>
      <c r="BP445" s="4"/>
      <c r="BQ445" s="4"/>
      <c r="BR445" s="4"/>
      <c r="BS445" s="4"/>
      <c r="BT445" s="4"/>
      <c r="BU445" s="4"/>
      <c r="BV445" s="4"/>
      <c r="BW445" s="4"/>
      <c r="BX445" s="158"/>
      <c r="BY445" s="158"/>
      <c r="BZ445" s="158"/>
      <c r="CA445" s="158"/>
      <c r="CB445" s="158"/>
      <c r="CC445" s="158"/>
      <c r="CD445" s="158"/>
    </row>
    <row r="446" spans="5:82">
      <c r="N446" s="143"/>
      <c r="BB446" s="4"/>
      <c r="BC446" s="4"/>
      <c r="BD446" s="4"/>
      <c r="BE446" s="4"/>
      <c r="BF446" s="4"/>
      <c r="BG446" s="4"/>
      <c r="BH446" s="4"/>
      <c r="BI446" s="4"/>
      <c r="BJ446" s="4"/>
      <c r="BK446" s="4"/>
      <c r="BL446" s="4"/>
      <c r="BM446" s="4"/>
      <c r="BN446" s="4"/>
      <c r="BO446" s="4"/>
      <c r="BP446" s="4"/>
      <c r="BQ446" s="4"/>
      <c r="BR446" s="4"/>
      <c r="BS446" s="4"/>
      <c r="BT446" s="4"/>
      <c r="BU446" s="4"/>
      <c r="BV446" s="4"/>
      <c r="BW446" s="4"/>
      <c r="BX446" s="158"/>
      <c r="BY446" s="158"/>
      <c r="BZ446" s="158"/>
      <c r="CA446" s="158"/>
      <c r="CB446" s="158"/>
      <c r="CC446" s="158"/>
      <c r="CD446" s="158"/>
    </row>
    <row r="447" spans="5:82">
      <c r="N447" s="143"/>
      <c r="BB447" s="4"/>
      <c r="BC447" s="4"/>
      <c r="BD447" s="4"/>
      <c r="BE447" s="4"/>
      <c r="BF447" s="4"/>
      <c r="BG447" s="4"/>
      <c r="BH447" s="4"/>
      <c r="BI447" s="4"/>
      <c r="BJ447" s="4"/>
      <c r="BK447" s="4"/>
      <c r="BL447" s="4"/>
      <c r="BM447" s="4"/>
      <c r="BN447" s="4"/>
      <c r="BO447" s="4"/>
      <c r="BP447" s="4"/>
      <c r="BQ447" s="4"/>
      <c r="BR447" s="4"/>
      <c r="BS447" s="4"/>
      <c r="BT447" s="4"/>
      <c r="BU447" s="4"/>
      <c r="BV447" s="4"/>
      <c r="BW447" s="4"/>
      <c r="BX447" s="158"/>
      <c r="BY447" s="158"/>
      <c r="BZ447" s="158"/>
      <c r="CA447" s="158"/>
      <c r="CB447" s="158"/>
      <c r="CC447" s="158"/>
      <c r="CD447" s="158"/>
    </row>
    <row r="448" spans="5:82">
      <c r="N448" s="143"/>
      <c r="BB448" s="4"/>
      <c r="BC448" s="4"/>
      <c r="BD448" s="4"/>
      <c r="BE448" s="4"/>
      <c r="BF448" s="4"/>
      <c r="BG448" s="4"/>
      <c r="BH448" s="4"/>
      <c r="BI448" s="4"/>
      <c r="BJ448" s="4"/>
      <c r="BK448" s="4"/>
      <c r="BL448" s="4"/>
      <c r="BM448" s="4"/>
      <c r="BN448" s="4"/>
      <c r="BO448" s="4"/>
      <c r="BP448" s="4"/>
      <c r="BQ448" s="4"/>
      <c r="BR448" s="4"/>
      <c r="BS448" s="4"/>
      <c r="BT448" s="4"/>
      <c r="BU448" s="4"/>
      <c r="BV448" s="4"/>
      <c r="BW448" s="4"/>
      <c r="BX448" s="158"/>
      <c r="BY448" s="158"/>
      <c r="BZ448" s="158"/>
      <c r="CA448" s="158"/>
      <c r="CB448" s="158"/>
      <c r="CC448" s="158"/>
      <c r="CD448" s="158"/>
    </row>
    <row r="449" spans="14:82">
      <c r="N449" s="143"/>
      <c r="BB449" s="4"/>
      <c r="BC449" s="4"/>
      <c r="BD449" s="4"/>
      <c r="BE449" s="4"/>
      <c r="BF449" s="4"/>
      <c r="BG449" s="4"/>
      <c r="BH449" s="4"/>
      <c r="BI449" s="4"/>
      <c r="BJ449" s="4"/>
      <c r="BK449" s="4"/>
      <c r="BL449" s="4"/>
      <c r="BM449" s="4"/>
      <c r="BN449" s="4"/>
      <c r="BO449" s="4"/>
      <c r="BP449" s="4"/>
      <c r="BQ449" s="4"/>
      <c r="BR449" s="4"/>
      <c r="BS449" s="4"/>
      <c r="BT449" s="4"/>
      <c r="BU449" s="4"/>
      <c r="BV449" s="4"/>
      <c r="BW449" s="4"/>
      <c r="BX449" s="158"/>
      <c r="BY449" s="158"/>
      <c r="BZ449" s="158"/>
      <c r="CA449" s="158"/>
      <c r="CB449" s="158"/>
      <c r="CC449" s="158"/>
      <c r="CD449" s="158"/>
    </row>
    <row r="450" spans="14:82">
      <c r="N450" s="143"/>
      <c r="BB450" s="4"/>
      <c r="BC450" s="4"/>
      <c r="BD450" s="4"/>
      <c r="BE450" s="4"/>
      <c r="BF450" s="4"/>
      <c r="BG450" s="4"/>
      <c r="BH450" s="4"/>
      <c r="BI450" s="4"/>
      <c r="BJ450" s="4"/>
      <c r="BK450" s="4"/>
      <c r="BL450" s="4"/>
      <c r="BM450" s="4"/>
      <c r="BN450" s="4"/>
      <c r="BO450" s="4"/>
      <c r="BP450" s="4"/>
      <c r="BQ450" s="4"/>
      <c r="BR450" s="4"/>
      <c r="BS450" s="4"/>
      <c r="BT450" s="4"/>
      <c r="BU450" s="4"/>
      <c r="BV450" s="4"/>
      <c r="BW450" s="4"/>
      <c r="BX450" s="158"/>
      <c r="BY450" s="158"/>
      <c r="BZ450" s="158"/>
      <c r="CA450" s="158"/>
      <c r="CB450" s="158"/>
      <c r="CC450" s="158"/>
      <c r="CD450" s="158"/>
    </row>
    <row r="451" spans="14:82">
      <c r="N451" s="143"/>
      <c r="BB451" s="4"/>
      <c r="BC451" s="4"/>
      <c r="BD451" s="4"/>
      <c r="BE451" s="4"/>
      <c r="BF451" s="4"/>
      <c r="BG451" s="4"/>
      <c r="BH451" s="4"/>
      <c r="BI451" s="4"/>
      <c r="BJ451" s="4"/>
      <c r="BK451" s="4"/>
      <c r="BL451" s="4"/>
      <c r="BM451" s="4"/>
      <c r="BN451" s="4"/>
      <c r="BO451" s="4"/>
      <c r="BP451" s="4"/>
      <c r="BQ451" s="4"/>
      <c r="BR451" s="4"/>
      <c r="BS451" s="4"/>
      <c r="BT451" s="4"/>
      <c r="BU451" s="4"/>
      <c r="BV451" s="4"/>
      <c r="BW451" s="4"/>
      <c r="BX451" s="158"/>
      <c r="BY451" s="158"/>
      <c r="BZ451" s="158"/>
      <c r="CA451" s="158"/>
      <c r="CB451" s="158"/>
      <c r="CC451" s="158"/>
      <c r="CD451" s="158"/>
    </row>
    <row r="452" spans="14:82">
      <c r="N452" s="143"/>
      <c r="BB452" s="4"/>
      <c r="BC452" s="4"/>
      <c r="BD452" s="4"/>
      <c r="BE452" s="4"/>
      <c r="BF452" s="4"/>
      <c r="BG452" s="4"/>
      <c r="BH452" s="4"/>
      <c r="BI452" s="4"/>
      <c r="BJ452" s="4"/>
      <c r="BK452" s="4"/>
      <c r="BL452" s="4"/>
      <c r="BM452" s="4"/>
      <c r="BN452" s="4"/>
      <c r="BO452" s="4"/>
      <c r="BP452" s="4"/>
      <c r="BQ452" s="4"/>
      <c r="BR452" s="4"/>
      <c r="BS452" s="4"/>
      <c r="BT452" s="4"/>
      <c r="BU452" s="4"/>
      <c r="BV452" s="4"/>
      <c r="BW452" s="4"/>
      <c r="BX452" s="158"/>
      <c r="BY452" s="158"/>
      <c r="BZ452" s="158"/>
      <c r="CA452" s="158"/>
      <c r="CB452" s="158"/>
      <c r="CC452" s="158"/>
      <c r="CD452" s="158"/>
    </row>
    <row r="453" spans="14:82">
      <c r="N453" s="143"/>
      <c r="BB453" s="4"/>
      <c r="BC453" s="4"/>
      <c r="BD453" s="4"/>
      <c r="BE453" s="4"/>
      <c r="BF453" s="4"/>
      <c r="BG453" s="4"/>
      <c r="BH453" s="4"/>
      <c r="BI453" s="4"/>
      <c r="BJ453" s="4"/>
      <c r="BK453" s="4"/>
      <c r="BL453" s="4"/>
      <c r="BM453" s="4"/>
      <c r="BN453" s="4"/>
      <c r="BO453" s="4"/>
      <c r="BP453" s="4"/>
      <c r="BQ453" s="4"/>
      <c r="BR453" s="4"/>
      <c r="BS453" s="4"/>
      <c r="BT453" s="4"/>
      <c r="BU453" s="4"/>
      <c r="BV453" s="4"/>
      <c r="BW453" s="4"/>
      <c r="BX453" s="158"/>
      <c r="BY453" s="158"/>
      <c r="BZ453" s="158"/>
      <c r="CA453" s="158"/>
      <c r="CB453" s="158"/>
      <c r="CC453" s="158"/>
      <c r="CD453" s="158"/>
    </row>
    <row r="454" spans="14:82">
      <c r="N454" s="143"/>
      <c r="BB454" s="4"/>
      <c r="BC454" s="4"/>
      <c r="BD454" s="4"/>
      <c r="BE454" s="4"/>
      <c r="BF454" s="4"/>
      <c r="BG454" s="4"/>
      <c r="BH454" s="4"/>
      <c r="BI454" s="4"/>
      <c r="BJ454" s="4"/>
      <c r="BK454" s="4"/>
      <c r="BL454" s="4"/>
      <c r="BM454" s="4"/>
      <c r="BN454" s="4"/>
      <c r="BO454" s="4"/>
      <c r="BP454" s="4"/>
      <c r="BQ454" s="4"/>
      <c r="BR454" s="4"/>
      <c r="BS454" s="4"/>
      <c r="BT454" s="4"/>
      <c r="BU454" s="4"/>
      <c r="BV454" s="4"/>
      <c r="BW454" s="4"/>
      <c r="BX454" s="158"/>
      <c r="BY454" s="158"/>
      <c r="BZ454" s="158"/>
      <c r="CA454" s="158"/>
      <c r="CB454" s="158"/>
      <c r="CC454" s="158"/>
      <c r="CD454" s="158"/>
    </row>
    <row r="455" spans="14:82">
      <c r="N455" s="143"/>
      <c r="BB455" s="4"/>
      <c r="BC455" s="4"/>
      <c r="BD455" s="4"/>
      <c r="BE455" s="4"/>
      <c r="BF455" s="4"/>
      <c r="BG455" s="4"/>
      <c r="BH455" s="4"/>
      <c r="BI455" s="4"/>
      <c r="BJ455" s="4"/>
      <c r="BK455" s="4"/>
      <c r="BL455" s="4"/>
      <c r="BM455" s="4"/>
      <c r="BN455" s="4"/>
      <c r="BO455" s="4"/>
      <c r="BP455" s="4"/>
      <c r="BQ455" s="4"/>
      <c r="BR455" s="4"/>
      <c r="BS455" s="4"/>
      <c r="BT455" s="4"/>
      <c r="BU455" s="4"/>
      <c r="BV455" s="4"/>
      <c r="BW455" s="4"/>
      <c r="BX455" s="158"/>
      <c r="BY455" s="158"/>
      <c r="BZ455" s="158"/>
      <c r="CA455" s="158"/>
      <c r="CB455" s="158"/>
      <c r="CC455" s="158"/>
      <c r="CD455" s="158"/>
    </row>
    <row r="456" spans="14:82">
      <c r="N456" s="143"/>
      <c r="BB456" s="4"/>
      <c r="BC456" s="4"/>
      <c r="BD456" s="4"/>
      <c r="BE456" s="4"/>
      <c r="BF456" s="4"/>
      <c r="BG456" s="4"/>
      <c r="BH456" s="4"/>
      <c r="BI456" s="4"/>
      <c r="BJ456" s="4"/>
      <c r="BK456" s="4"/>
      <c r="BL456" s="4"/>
      <c r="BM456" s="4"/>
      <c r="BN456" s="4"/>
      <c r="BO456" s="4"/>
      <c r="BP456" s="4"/>
      <c r="BQ456" s="4"/>
      <c r="BR456" s="4"/>
      <c r="BS456" s="4"/>
      <c r="BT456" s="4"/>
      <c r="BU456" s="4"/>
      <c r="BV456" s="4"/>
      <c r="BW456" s="4"/>
      <c r="BX456" s="158"/>
      <c r="BY456" s="158"/>
      <c r="BZ456" s="158"/>
      <c r="CA456" s="158"/>
      <c r="CB456" s="158"/>
      <c r="CC456" s="158"/>
      <c r="CD456" s="158"/>
    </row>
    <row r="457" spans="14:82">
      <c r="N457" s="143"/>
      <c r="BB457" s="4"/>
      <c r="BC457" s="4"/>
      <c r="BD457" s="4"/>
      <c r="BE457" s="4"/>
      <c r="BF457" s="4"/>
      <c r="BG457" s="4"/>
      <c r="BH457" s="4"/>
      <c r="BI457" s="4"/>
      <c r="BJ457" s="4"/>
      <c r="BK457" s="4"/>
      <c r="BL457" s="4"/>
      <c r="BM457" s="4"/>
      <c r="BN457" s="4"/>
      <c r="BO457" s="4"/>
      <c r="BP457" s="4"/>
      <c r="BQ457" s="4"/>
      <c r="BR457" s="4"/>
      <c r="BS457" s="4"/>
      <c r="BT457" s="4"/>
      <c r="BU457" s="4"/>
      <c r="BV457" s="4"/>
      <c r="BW457" s="4"/>
      <c r="BX457" s="158"/>
      <c r="BY457" s="158"/>
      <c r="BZ457" s="158"/>
      <c r="CA457" s="158"/>
      <c r="CB457" s="158"/>
      <c r="CC457" s="158"/>
      <c r="CD457" s="158"/>
    </row>
    <row r="458" spans="14:82">
      <c r="N458" s="143"/>
      <c r="BB458" s="4"/>
      <c r="BC458" s="4"/>
      <c r="BD458" s="4"/>
      <c r="BE458" s="4"/>
      <c r="BF458" s="4"/>
      <c r="BG458" s="4"/>
      <c r="BH458" s="4"/>
      <c r="BI458" s="4"/>
      <c r="BJ458" s="4"/>
      <c r="BK458" s="4"/>
      <c r="BL458" s="4"/>
      <c r="BM458" s="4"/>
      <c r="BN458" s="4"/>
      <c r="BO458" s="4"/>
      <c r="BP458" s="4"/>
      <c r="BQ458" s="4"/>
      <c r="BR458" s="4"/>
      <c r="BS458" s="4"/>
      <c r="BT458" s="4"/>
      <c r="BU458" s="4"/>
      <c r="BV458" s="4"/>
      <c r="BW458" s="4"/>
      <c r="BX458" s="158"/>
      <c r="BY458" s="158"/>
      <c r="BZ458" s="158"/>
      <c r="CA458" s="158"/>
      <c r="CB458" s="158"/>
      <c r="CC458" s="158"/>
      <c r="CD458" s="158"/>
    </row>
    <row r="459" spans="14:82">
      <c r="N459" s="143"/>
      <c r="BB459" s="4"/>
      <c r="BC459" s="4"/>
      <c r="BD459" s="4"/>
      <c r="BE459" s="4"/>
      <c r="BF459" s="4"/>
      <c r="BG459" s="4"/>
      <c r="BH459" s="4"/>
      <c r="BI459" s="4"/>
      <c r="BJ459" s="4"/>
      <c r="BK459" s="4"/>
      <c r="BL459" s="4"/>
      <c r="BM459" s="4"/>
      <c r="BN459" s="4"/>
      <c r="BO459" s="4"/>
      <c r="BP459" s="4"/>
      <c r="BQ459" s="4"/>
      <c r="BR459" s="4"/>
      <c r="BS459" s="4"/>
      <c r="BT459" s="4"/>
      <c r="BU459" s="4"/>
      <c r="BV459" s="4"/>
      <c r="BW459" s="4"/>
      <c r="BX459" s="158"/>
      <c r="BY459" s="158"/>
      <c r="BZ459" s="158"/>
      <c r="CA459" s="158"/>
      <c r="CB459" s="158"/>
      <c r="CC459" s="158"/>
      <c r="CD459" s="158"/>
    </row>
    <row r="460" spans="14:82">
      <c r="N460" s="143"/>
      <c r="BB460" s="4"/>
      <c r="BC460" s="4"/>
      <c r="BD460" s="4"/>
      <c r="BE460" s="4"/>
      <c r="BF460" s="4"/>
      <c r="BG460" s="4"/>
      <c r="BH460" s="4"/>
      <c r="BI460" s="4"/>
      <c r="BJ460" s="4"/>
      <c r="BK460" s="4"/>
      <c r="BL460" s="4"/>
      <c r="BM460" s="4"/>
      <c r="BN460" s="4"/>
      <c r="BO460" s="4"/>
      <c r="BP460" s="4"/>
      <c r="BQ460" s="4"/>
      <c r="BR460" s="4"/>
      <c r="BS460" s="4"/>
      <c r="BT460" s="4"/>
      <c r="BU460" s="4"/>
      <c r="BV460" s="4"/>
      <c r="BW460" s="4"/>
      <c r="BX460" s="158"/>
      <c r="BY460" s="158"/>
      <c r="BZ460" s="158"/>
      <c r="CA460" s="158"/>
      <c r="CB460" s="158"/>
      <c r="CC460" s="158"/>
      <c r="CD460" s="158"/>
    </row>
    <row r="461" spans="14:82">
      <c r="N461" s="143"/>
      <c r="BB461" s="4"/>
      <c r="BC461" s="4"/>
      <c r="BD461" s="4"/>
      <c r="BE461" s="4"/>
      <c r="BF461" s="4"/>
      <c r="BG461" s="4"/>
      <c r="BH461" s="4"/>
      <c r="BI461" s="4"/>
      <c r="BJ461" s="4"/>
      <c r="BK461" s="4"/>
      <c r="BL461" s="4"/>
      <c r="BM461" s="4"/>
      <c r="BN461" s="4"/>
      <c r="BO461" s="4"/>
      <c r="BP461" s="4"/>
      <c r="BQ461" s="4"/>
      <c r="BR461" s="4"/>
      <c r="BS461" s="4"/>
      <c r="BT461" s="4"/>
      <c r="BU461" s="4"/>
      <c r="BV461" s="4"/>
      <c r="BW461" s="4"/>
      <c r="BX461" s="158"/>
      <c r="BY461" s="158"/>
      <c r="BZ461" s="158"/>
      <c r="CA461" s="158"/>
      <c r="CB461" s="158"/>
      <c r="CC461" s="158"/>
      <c r="CD461" s="158"/>
    </row>
    <row r="462" spans="14:82">
      <c r="N462" s="143"/>
      <c r="BB462" s="4"/>
      <c r="BC462" s="4"/>
      <c r="BD462" s="4"/>
      <c r="BE462" s="4"/>
      <c r="BF462" s="4"/>
      <c r="BG462" s="4"/>
      <c r="BH462" s="4"/>
      <c r="BI462" s="4"/>
      <c r="BJ462" s="4"/>
      <c r="BK462" s="4"/>
      <c r="BL462" s="4"/>
      <c r="BM462" s="4"/>
      <c r="BN462" s="4"/>
      <c r="BO462" s="4"/>
      <c r="BP462" s="4"/>
      <c r="BQ462" s="4"/>
      <c r="BR462" s="4"/>
      <c r="BS462" s="4"/>
      <c r="BT462" s="4"/>
      <c r="BU462" s="4"/>
      <c r="BV462" s="4"/>
      <c r="BW462" s="4"/>
      <c r="BX462" s="158"/>
      <c r="BY462" s="158"/>
      <c r="BZ462" s="158"/>
      <c r="CA462" s="158"/>
      <c r="CB462" s="158"/>
      <c r="CC462" s="158"/>
      <c r="CD462" s="158"/>
    </row>
    <row r="463" spans="14:82">
      <c r="N463" s="143"/>
      <c r="BB463" s="4"/>
      <c r="BC463" s="4"/>
      <c r="BD463" s="4"/>
      <c r="BE463" s="4"/>
      <c r="BF463" s="4"/>
      <c r="BG463" s="4"/>
      <c r="BH463" s="4"/>
      <c r="BI463" s="4"/>
      <c r="BJ463" s="4"/>
      <c r="BK463" s="4"/>
      <c r="BL463" s="4"/>
      <c r="BM463" s="4"/>
      <c r="BN463" s="4"/>
      <c r="BO463" s="4"/>
      <c r="BP463" s="4"/>
      <c r="BQ463" s="4"/>
      <c r="BR463" s="4"/>
      <c r="BS463" s="4"/>
      <c r="BT463" s="4"/>
      <c r="BU463" s="4"/>
      <c r="BV463" s="4"/>
      <c r="BW463" s="4"/>
      <c r="BX463" s="158"/>
      <c r="BY463" s="158"/>
      <c r="BZ463" s="158"/>
      <c r="CA463" s="158"/>
      <c r="CB463" s="158"/>
      <c r="CC463" s="158"/>
      <c r="CD463" s="158"/>
    </row>
    <row r="464" spans="14:82">
      <c r="N464" s="143"/>
      <c r="BB464" s="4"/>
      <c r="BC464" s="4"/>
      <c r="BD464" s="4"/>
      <c r="BE464" s="4"/>
      <c r="BF464" s="4"/>
      <c r="BG464" s="4"/>
      <c r="BH464" s="4"/>
      <c r="BI464" s="4"/>
      <c r="BJ464" s="4"/>
      <c r="BK464" s="4"/>
      <c r="BL464" s="4"/>
      <c r="BM464" s="4"/>
      <c r="BN464" s="4"/>
      <c r="BO464" s="4"/>
      <c r="BP464" s="4"/>
      <c r="BQ464" s="4"/>
      <c r="BR464" s="4"/>
      <c r="BS464" s="4"/>
      <c r="BT464" s="4"/>
      <c r="BU464" s="4"/>
      <c r="BV464" s="4"/>
      <c r="BW464" s="4"/>
      <c r="BX464" s="158"/>
      <c r="BY464" s="158"/>
      <c r="BZ464" s="158"/>
      <c r="CA464" s="158"/>
      <c r="CB464" s="158"/>
      <c r="CC464" s="158"/>
      <c r="CD464" s="158"/>
    </row>
    <row r="465" spans="14:82">
      <c r="N465" s="143"/>
      <c r="BB465" s="4"/>
      <c r="BC465" s="4"/>
      <c r="BD465" s="4"/>
      <c r="BE465" s="4"/>
      <c r="BF465" s="4"/>
      <c r="BG465" s="4"/>
      <c r="BH465" s="4"/>
      <c r="BI465" s="4"/>
      <c r="BJ465" s="4"/>
      <c r="BK465" s="4"/>
      <c r="BL465" s="4"/>
      <c r="BM465" s="4"/>
      <c r="BN465" s="4"/>
      <c r="BO465" s="4"/>
      <c r="BP465" s="4"/>
      <c r="BQ465" s="4"/>
      <c r="BR465" s="4"/>
      <c r="BS465" s="4"/>
      <c r="BT465" s="4"/>
      <c r="BU465" s="4"/>
      <c r="BV465" s="4"/>
      <c r="BW465" s="4"/>
      <c r="BX465" s="158"/>
      <c r="BY465" s="158"/>
      <c r="BZ465" s="158"/>
      <c r="CA465" s="158"/>
      <c r="CB465" s="158"/>
      <c r="CC465" s="158"/>
      <c r="CD465" s="158"/>
    </row>
    <row r="466" spans="14:82">
      <c r="N466" s="143"/>
      <c r="BB466" s="4"/>
      <c r="BC466" s="4"/>
      <c r="BD466" s="4"/>
      <c r="BE466" s="4"/>
      <c r="BF466" s="4"/>
      <c r="BG466" s="4"/>
      <c r="BH466" s="4"/>
      <c r="BI466" s="4"/>
      <c r="BJ466" s="4"/>
      <c r="BK466" s="4"/>
      <c r="BL466" s="4"/>
      <c r="BM466" s="4"/>
      <c r="BN466" s="4"/>
      <c r="BO466" s="4"/>
      <c r="BP466" s="4"/>
      <c r="BQ466" s="4"/>
      <c r="BR466" s="4"/>
      <c r="BS466" s="4"/>
      <c r="BT466" s="4"/>
      <c r="BU466" s="4"/>
      <c r="BV466" s="4"/>
      <c r="BW466" s="4"/>
      <c r="BX466" s="158"/>
      <c r="BY466" s="158"/>
      <c r="BZ466" s="158"/>
      <c r="CA466" s="158"/>
      <c r="CB466" s="158"/>
      <c r="CC466" s="158"/>
      <c r="CD466" s="158"/>
    </row>
    <row r="467" spans="14:82">
      <c r="N467" s="143"/>
      <c r="BB467" s="4"/>
      <c r="BC467" s="4"/>
      <c r="BD467" s="4"/>
      <c r="BE467" s="4"/>
      <c r="BF467" s="4"/>
      <c r="BG467" s="4"/>
      <c r="BH467" s="4"/>
      <c r="BI467" s="4"/>
      <c r="BJ467" s="4"/>
      <c r="BK467" s="4"/>
      <c r="BL467" s="4"/>
      <c r="BM467" s="4"/>
      <c r="BN467" s="4"/>
      <c r="BO467" s="4"/>
      <c r="BP467" s="4"/>
      <c r="BQ467" s="4"/>
      <c r="BR467" s="4"/>
      <c r="BS467" s="4"/>
      <c r="BT467" s="4"/>
      <c r="BU467" s="4"/>
      <c r="BV467" s="4"/>
      <c r="BW467" s="4"/>
      <c r="BX467" s="158"/>
      <c r="BY467" s="158"/>
      <c r="BZ467" s="158"/>
      <c r="CA467" s="158"/>
      <c r="CB467" s="158"/>
      <c r="CC467" s="158"/>
      <c r="CD467" s="158"/>
    </row>
    <row r="468" spans="14:82">
      <c r="N468" s="143"/>
      <c r="BB468" s="4"/>
      <c r="BC468" s="4"/>
      <c r="BD468" s="4"/>
      <c r="BE468" s="4"/>
      <c r="BF468" s="4"/>
      <c r="BG468" s="4"/>
      <c r="BH468" s="4"/>
      <c r="BI468" s="4"/>
      <c r="BJ468" s="4"/>
      <c r="BK468" s="4"/>
      <c r="BL468" s="4"/>
      <c r="BM468" s="4"/>
      <c r="BN468" s="4"/>
      <c r="BO468" s="4"/>
      <c r="BP468" s="4"/>
      <c r="BQ468" s="4"/>
      <c r="BR468" s="4"/>
      <c r="BS468" s="4"/>
      <c r="BT468" s="4"/>
      <c r="BU468" s="4"/>
      <c r="BV468" s="4"/>
      <c r="BW468" s="4"/>
      <c r="BX468" s="158"/>
      <c r="BY468" s="158"/>
      <c r="BZ468" s="158"/>
      <c r="CA468" s="158"/>
      <c r="CB468" s="158"/>
      <c r="CC468" s="158"/>
      <c r="CD468" s="158"/>
    </row>
    <row r="469" spans="14:82">
      <c r="N469" s="143"/>
      <c r="BB469" s="4"/>
      <c r="BC469" s="4"/>
      <c r="BD469" s="4"/>
      <c r="BE469" s="4"/>
      <c r="BF469" s="4"/>
      <c r="BG469" s="4"/>
      <c r="BH469" s="4"/>
      <c r="BI469" s="4"/>
      <c r="BJ469" s="4"/>
      <c r="BK469" s="4"/>
      <c r="BL469" s="4"/>
      <c r="BM469" s="4"/>
      <c r="BN469" s="4"/>
      <c r="BO469" s="4"/>
      <c r="BP469" s="4"/>
      <c r="BQ469" s="4"/>
      <c r="BR469" s="4"/>
      <c r="BS469" s="4"/>
      <c r="BT469" s="4"/>
      <c r="BU469" s="4"/>
      <c r="BV469" s="4"/>
      <c r="BW469" s="4"/>
      <c r="BX469" s="158"/>
      <c r="BY469" s="158"/>
      <c r="BZ469" s="158"/>
      <c r="CA469" s="158"/>
      <c r="CB469" s="158"/>
      <c r="CC469" s="158"/>
      <c r="CD469" s="158"/>
    </row>
    <row r="470" spans="14:82">
      <c r="N470" s="143"/>
      <c r="BB470" s="4"/>
      <c r="BC470" s="4"/>
      <c r="BD470" s="4"/>
      <c r="BE470" s="4"/>
      <c r="BF470" s="4"/>
      <c r="BG470" s="4"/>
      <c r="BH470" s="4"/>
      <c r="BI470" s="4"/>
      <c r="BJ470" s="4"/>
      <c r="BK470" s="4"/>
      <c r="BL470" s="4"/>
      <c r="BM470" s="4"/>
      <c r="BN470" s="4"/>
      <c r="BO470" s="4"/>
      <c r="BP470" s="4"/>
      <c r="BQ470" s="4"/>
      <c r="BR470" s="4"/>
      <c r="BS470" s="4"/>
      <c r="BT470" s="4"/>
      <c r="BU470" s="4"/>
      <c r="BV470" s="4"/>
      <c r="BW470" s="4"/>
      <c r="BX470" s="158"/>
      <c r="BY470" s="158"/>
      <c r="BZ470" s="158"/>
      <c r="CA470" s="158"/>
      <c r="CB470" s="158"/>
      <c r="CC470" s="158"/>
      <c r="CD470" s="158"/>
    </row>
    <row r="471" spans="14:82">
      <c r="N471" s="143"/>
      <c r="BB471" s="4"/>
      <c r="BC471" s="4"/>
      <c r="BD471" s="4"/>
      <c r="BE471" s="4"/>
      <c r="BF471" s="4"/>
      <c r="BG471" s="4"/>
      <c r="BH471" s="4"/>
      <c r="BI471" s="4"/>
      <c r="BJ471" s="4"/>
      <c r="BK471" s="4"/>
      <c r="BL471" s="4"/>
      <c r="BM471" s="4"/>
      <c r="BN471" s="4"/>
      <c r="BO471" s="4"/>
      <c r="BP471" s="4"/>
      <c r="BQ471" s="4"/>
      <c r="BR471" s="4"/>
      <c r="BS471" s="4"/>
      <c r="BT471" s="4"/>
      <c r="BU471" s="4"/>
      <c r="BV471" s="4"/>
      <c r="BW471" s="4"/>
      <c r="BX471" s="158"/>
      <c r="BY471" s="158"/>
      <c r="BZ471" s="158"/>
      <c r="CA471" s="158"/>
      <c r="CB471" s="158"/>
      <c r="CC471" s="158"/>
      <c r="CD471" s="158"/>
    </row>
    <row r="472" spans="14:82">
      <c r="N472" s="143"/>
      <c r="BB472" s="4"/>
      <c r="BC472" s="4"/>
      <c r="BD472" s="4"/>
      <c r="BE472" s="4"/>
      <c r="BF472" s="4"/>
      <c r="BG472" s="4"/>
      <c r="BH472" s="4"/>
      <c r="BI472" s="4"/>
      <c r="BJ472" s="4"/>
      <c r="BK472" s="4"/>
      <c r="BL472" s="4"/>
      <c r="BM472" s="4"/>
      <c r="BN472" s="4"/>
      <c r="BO472" s="4"/>
      <c r="BP472" s="4"/>
      <c r="BQ472" s="4"/>
      <c r="BR472" s="4"/>
      <c r="BS472" s="4"/>
      <c r="BT472" s="4"/>
      <c r="BU472" s="4"/>
      <c r="BV472" s="4"/>
      <c r="BW472" s="4"/>
      <c r="BX472" s="158"/>
      <c r="BY472" s="158"/>
      <c r="BZ472" s="158"/>
      <c r="CA472" s="158"/>
      <c r="CB472" s="158"/>
      <c r="CC472" s="158"/>
      <c r="CD472" s="158"/>
    </row>
    <row r="473" spans="14:82">
      <c r="N473" s="143"/>
      <c r="BB473" s="4"/>
      <c r="BC473" s="4"/>
      <c r="BD473" s="4"/>
      <c r="BE473" s="4"/>
      <c r="BF473" s="4"/>
      <c r="BG473" s="4"/>
      <c r="BH473" s="4"/>
      <c r="BI473" s="4"/>
      <c r="BJ473" s="4"/>
      <c r="BK473" s="4"/>
      <c r="BL473" s="4"/>
      <c r="BM473" s="4"/>
      <c r="BN473" s="4"/>
      <c r="BO473" s="4"/>
      <c r="BP473" s="4"/>
      <c r="BQ473" s="4"/>
      <c r="BR473" s="4"/>
      <c r="BS473" s="4"/>
      <c r="BT473" s="4"/>
      <c r="BU473" s="4"/>
      <c r="BV473" s="4"/>
      <c r="BW473" s="4"/>
      <c r="BX473" s="158"/>
      <c r="BY473" s="158"/>
      <c r="BZ473" s="158"/>
      <c r="CA473" s="158"/>
      <c r="CB473" s="158"/>
      <c r="CC473" s="158"/>
      <c r="CD473" s="158"/>
    </row>
    <row r="474" spans="14:82">
      <c r="N474" s="143"/>
      <c r="BB474" s="4"/>
      <c r="BC474" s="4"/>
      <c r="BD474" s="4"/>
      <c r="BE474" s="4"/>
      <c r="BF474" s="4"/>
      <c r="BG474" s="4"/>
      <c r="BH474" s="4"/>
      <c r="BI474" s="4"/>
      <c r="BJ474" s="4"/>
      <c r="BK474" s="4"/>
      <c r="BL474" s="4"/>
      <c r="BM474" s="4"/>
      <c r="BN474" s="4"/>
      <c r="BO474" s="4"/>
      <c r="BP474" s="4"/>
      <c r="BQ474" s="4"/>
      <c r="BR474" s="4"/>
      <c r="BS474" s="4"/>
      <c r="BT474" s="4"/>
      <c r="BU474" s="4"/>
      <c r="BV474" s="4"/>
      <c r="BW474" s="4"/>
      <c r="BX474" s="158"/>
      <c r="BY474" s="158"/>
      <c r="BZ474" s="158"/>
      <c r="CA474" s="158"/>
      <c r="CB474" s="158"/>
      <c r="CC474" s="158"/>
      <c r="CD474" s="158"/>
    </row>
    <row r="475" spans="14:82">
      <c r="N475" s="143"/>
      <c r="BB475" s="4"/>
      <c r="BC475" s="4"/>
      <c r="BD475" s="4"/>
      <c r="BE475" s="4"/>
      <c r="BF475" s="4"/>
      <c r="BG475" s="4"/>
      <c r="BH475" s="4"/>
      <c r="BI475" s="4"/>
      <c r="BJ475" s="4"/>
      <c r="BK475" s="4"/>
      <c r="BL475" s="4"/>
      <c r="BM475" s="4"/>
      <c r="BN475" s="4"/>
      <c r="BO475" s="4"/>
      <c r="BP475" s="4"/>
      <c r="BQ475" s="4"/>
      <c r="BR475" s="4"/>
      <c r="BS475" s="4"/>
      <c r="BT475" s="4"/>
      <c r="BU475" s="4"/>
      <c r="BV475" s="4"/>
      <c r="BW475" s="4"/>
      <c r="BX475" s="158"/>
      <c r="BY475" s="158"/>
      <c r="BZ475" s="158"/>
      <c r="CA475" s="158"/>
      <c r="CB475" s="158"/>
      <c r="CC475" s="158"/>
      <c r="CD475" s="158"/>
    </row>
    <row r="476" spans="14:82">
      <c r="N476" s="143"/>
      <c r="BB476" s="4"/>
      <c r="BC476" s="4"/>
      <c r="BD476" s="4"/>
      <c r="BE476" s="4"/>
      <c r="BF476" s="4"/>
      <c r="BG476" s="4"/>
      <c r="BH476" s="4"/>
      <c r="BI476" s="4"/>
      <c r="BJ476" s="4"/>
      <c r="BK476" s="4"/>
      <c r="BL476" s="4"/>
      <c r="BM476" s="4"/>
      <c r="BN476" s="4"/>
      <c r="BO476" s="4"/>
      <c r="BP476" s="4"/>
      <c r="BQ476" s="4"/>
      <c r="BR476" s="4"/>
      <c r="BS476" s="4"/>
      <c r="BT476" s="4"/>
      <c r="BU476" s="4"/>
      <c r="BV476" s="4"/>
      <c r="BW476" s="4"/>
      <c r="BX476" s="158"/>
      <c r="BY476" s="158"/>
      <c r="BZ476" s="158"/>
      <c r="CA476" s="158"/>
      <c r="CB476" s="158"/>
      <c r="CC476" s="158"/>
      <c r="CD476" s="158"/>
    </row>
    <row r="477" spans="14:82">
      <c r="N477" s="143"/>
      <c r="BB477" s="4"/>
      <c r="BC477" s="4"/>
      <c r="BD477" s="4"/>
      <c r="BE477" s="4"/>
      <c r="BF477" s="4"/>
      <c r="BG477" s="4"/>
      <c r="BH477" s="4"/>
      <c r="BI477" s="4"/>
      <c r="BJ477" s="4"/>
      <c r="BK477" s="4"/>
      <c r="BL477" s="4"/>
      <c r="BM477" s="4"/>
      <c r="BN477" s="4"/>
      <c r="BO477" s="4"/>
      <c r="BP477" s="4"/>
      <c r="BQ477" s="4"/>
      <c r="BR477" s="4"/>
      <c r="BS477" s="4"/>
      <c r="BT477" s="4"/>
      <c r="BU477" s="4"/>
      <c r="BV477" s="4"/>
      <c r="BW477" s="4"/>
      <c r="BX477" s="158"/>
      <c r="BY477" s="158"/>
      <c r="BZ477" s="158"/>
      <c r="CA477" s="158"/>
      <c r="CB477" s="158"/>
      <c r="CC477" s="158"/>
      <c r="CD477" s="158"/>
    </row>
    <row r="478" spans="14:82">
      <c r="N478" s="143"/>
      <c r="BB478" s="4"/>
      <c r="BC478" s="4"/>
      <c r="BD478" s="4"/>
      <c r="BE478" s="4"/>
      <c r="BF478" s="4"/>
      <c r="BG478" s="4"/>
      <c r="BH478" s="4"/>
      <c r="BI478" s="4"/>
      <c r="BJ478" s="4"/>
      <c r="BK478" s="4"/>
      <c r="BL478" s="4"/>
      <c r="BM478" s="4"/>
      <c r="BN478" s="4"/>
      <c r="BO478" s="4"/>
      <c r="BP478" s="4"/>
      <c r="BQ478" s="4"/>
      <c r="BR478" s="4"/>
      <c r="BS478" s="4"/>
      <c r="BT478" s="4"/>
      <c r="BU478" s="4"/>
      <c r="BV478" s="4"/>
      <c r="BW478" s="4"/>
      <c r="BX478" s="158"/>
      <c r="BY478" s="158"/>
      <c r="BZ478" s="158"/>
      <c r="CA478" s="158"/>
      <c r="CB478" s="158"/>
      <c r="CC478" s="158"/>
      <c r="CD478" s="158"/>
    </row>
    <row r="479" spans="14:82">
      <c r="N479" s="143"/>
      <c r="BB479" s="4"/>
      <c r="BC479" s="4"/>
      <c r="BD479" s="4"/>
      <c r="BE479" s="4"/>
      <c r="BF479" s="4"/>
      <c r="BG479" s="4"/>
      <c r="BH479" s="4"/>
      <c r="BI479" s="4"/>
      <c r="BJ479" s="4"/>
      <c r="BK479" s="4"/>
      <c r="BL479" s="4"/>
      <c r="BM479" s="4"/>
      <c r="BN479" s="4"/>
      <c r="BO479" s="4"/>
      <c r="BP479" s="4"/>
      <c r="BQ479" s="4"/>
      <c r="BR479" s="4"/>
      <c r="BS479" s="4"/>
      <c r="BT479" s="4"/>
      <c r="BU479" s="4"/>
      <c r="BV479" s="4"/>
      <c r="BW479" s="4"/>
      <c r="BX479" s="158"/>
      <c r="BY479" s="158"/>
      <c r="BZ479" s="158"/>
      <c r="CA479" s="158"/>
      <c r="CB479" s="158"/>
      <c r="CC479" s="158"/>
      <c r="CD479" s="158"/>
    </row>
    <row r="480" spans="14:82">
      <c r="N480" s="143"/>
      <c r="BB480" s="4"/>
      <c r="BC480" s="4"/>
      <c r="BD480" s="4"/>
      <c r="BE480" s="4"/>
      <c r="BF480" s="4"/>
      <c r="BG480" s="4"/>
      <c r="BH480" s="4"/>
      <c r="BI480" s="4"/>
      <c r="BJ480" s="4"/>
      <c r="BK480" s="4"/>
      <c r="BL480" s="4"/>
      <c r="BM480" s="4"/>
      <c r="BN480" s="4"/>
      <c r="BO480" s="4"/>
      <c r="BP480" s="4"/>
      <c r="BQ480" s="4"/>
      <c r="BR480" s="4"/>
      <c r="BS480" s="4"/>
      <c r="BT480" s="4"/>
      <c r="BU480" s="4"/>
      <c r="BV480" s="4"/>
      <c r="BW480" s="4"/>
      <c r="BX480" s="158"/>
      <c r="BY480" s="158"/>
      <c r="BZ480" s="158"/>
      <c r="CA480" s="158"/>
      <c r="CB480" s="158"/>
      <c r="CC480" s="158"/>
      <c r="CD480" s="158"/>
    </row>
    <row r="481" spans="14:82">
      <c r="N481" s="143"/>
      <c r="BB481" s="4"/>
      <c r="BC481" s="4"/>
      <c r="BD481" s="4"/>
      <c r="BE481" s="4"/>
      <c r="BF481" s="4"/>
      <c r="BG481" s="4"/>
      <c r="BH481" s="4"/>
      <c r="BI481" s="4"/>
      <c r="BJ481" s="4"/>
      <c r="BK481" s="4"/>
      <c r="BL481" s="4"/>
      <c r="BM481" s="4"/>
      <c r="BN481" s="4"/>
      <c r="BO481" s="4"/>
      <c r="BP481" s="4"/>
      <c r="BQ481" s="4"/>
      <c r="BR481" s="4"/>
      <c r="BS481" s="4"/>
      <c r="BT481" s="4"/>
      <c r="BU481" s="4"/>
      <c r="BV481" s="4"/>
      <c r="BW481" s="4"/>
      <c r="BX481" s="158"/>
      <c r="BY481" s="158"/>
      <c r="BZ481" s="158"/>
      <c r="CA481" s="158"/>
      <c r="CB481" s="158"/>
      <c r="CC481" s="158"/>
      <c r="CD481" s="158"/>
    </row>
    <row r="482" spans="14:82">
      <c r="N482" s="143"/>
      <c r="BB482" s="4"/>
      <c r="BC482" s="4"/>
      <c r="BD482" s="4"/>
      <c r="BE482" s="4"/>
      <c r="BF482" s="4"/>
      <c r="BG482" s="4"/>
      <c r="BH482" s="4"/>
      <c r="BI482" s="4"/>
      <c r="BJ482" s="4"/>
      <c r="BK482" s="4"/>
      <c r="BL482" s="4"/>
      <c r="BM482" s="4"/>
      <c r="BN482" s="4"/>
      <c r="BO482" s="4"/>
      <c r="BP482" s="4"/>
      <c r="BQ482" s="4"/>
      <c r="BR482" s="4"/>
      <c r="BS482" s="4"/>
      <c r="BT482" s="4"/>
      <c r="BU482" s="4"/>
      <c r="BV482" s="4"/>
      <c r="BW482" s="4"/>
      <c r="BX482" s="158"/>
      <c r="BY482" s="158"/>
      <c r="BZ482" s="158"/>
      <c r="CA482" s="158"/>
      <c r="CB482" s="158"/>
      <c r="CC482" s="158"/>
      <c r="CD482" s="158"/>
    </row>
    <row r="483" spans="14:82">
      <c r="N483" s="143"/>
      <c r="BB483" s="4"/>
      <c r="BC483" s="4"/>
      <c r="BD483" s="4"/>
      <c r="BE483" s="4"/>
      <c r="BF483" s="4"/>
      <c r="BG483" s="4"/>
      <c r="BH483" s="4"/>
      <c r="BI483" s="4"/>
      <c r="BJ483" s="4"/>
      <c r="BK483" s="4"/>
      <c r="BL483" s="4"/>
      <c r="BM483" s="4"/>
      <c r="BN483" s="4"/>
      <c r="BO483" s="4"/>
      <c r="BP483" s="4"/>
      <c r="BQ483" s="4"/>
      <c r="BR483" s="4"/>
      <c r="BS483" s="4"/>
      <c r="BT483" s="4"/>
      <c r="BU483" s="4"/>
      <c r="BV483" s="4"/>
      <c r="BW483" s="4"/>
      <c r="BX483" s="158"/>
      <c r="BY483" s="158"/>
      <c r="BZ483" s="158"/>
      <c r="CA483" s="158"/>
      <c r="CB483" s="158"/>
      <c r="CC483" s="158"/>
      <c r="CD483" s="158"/>
    </row>
    <row r="484" spans="14:82">
      <c r="N484" s="143"/>
      <c r="BB484" s="4"/>
      <c r="BC484" s="4"/>
      <c r="BD484" s="4"/>
      <c r="BE484" s="4"/>
      <c r="BF484" s="4"/>
      <c r="BG484" s="4"/>
      <c r="BH484" s="4"/>
      <c r="BI484" s="4"/>
      <c r="BJ484" s="4"/>
      <c r="BK484" s="4"/>
      <c r="BL484" s="4"/>
      <c r="BM484" s="4"/>
      <c r="BN484" s="4"/>
      <c r="BO484" s="4"/>
      <c r="BP484" s="4"/>
      <c r="BQ484" s="4"/>
      <c r="BR484" s="4"/>
      <c r="BS484" s="4"/>
      <c r="BT484" s="4"/>
      <c r="BU484" s="4"/>
      <c r="BV484" s="4"/>
      <c r="BW484" s="4"/>
      <c r="BX484" s="158"/>
      <c r="BY484" s="158"/>
      <c r="BZ484" s="158"/>
      <c r="CA484" s="158"/>
      <c r="CB484" s="158"/>
      <c r="CC484" s="158"/>
      <c r="CD484" s="158"/>
    </row>
    <row r="485" spans="14:82">
      <c r="N485" s="143"/>
      <c r="BB485" s="4"/>
      <c r="BC485" s="4"/>
      <c r="BD485" s="4"/>
      <c r="BE485" s="4"/>
      <c r="BF485" s="4"/>
      <c r="BG485" s="4"/>
      <c r="BH485" s="4"/>
      <c r="BI485" s="4"/>
      <c r="BJ485" s="4"/>
      <c r="BK485" s="4"/>
      <c r="BL485" s="4"/>
      <c r="BM485" s="4"/>
      <c r="BN485" s="4"/>
      <c r="BO485" s="4"/>
      <c r="BP485" s="4"/>
      <c r="BQ485" s="4"/>
      <c r="BR485" s="4"/>
      <c r="BS485" s="4"/>
      <c r="BT485" s="4"/>
      <c r="BU485" s="4"/>
      <c r="BV485" s="4"/>
      <c r="BW485" s="4"/>
      <c r="BX485" s="158"/>
      <c r="BY485" s="158"/>
      <c r="BZ485" s="158"/>
      <c r="CA485" s="158"/>
      <c r="CB485" s="158"/>
      <c r="CC485" s="158"/>
      <c r="CD485" s="158"/>
    </row>
    <row r="486" spans="14:82">
      <c r="N486" s="143"/>
      <c r="BB486" s="4"/>
      <c r="BC486" s="4"/>
      <c r="BD486" s="4"/>
      <c r="BE486" s="4"/>
      <c r="BF486" s="4"/>
      <c r="BG486" s="4"/>
      <c r="BH486" s="4"/>
      <c r="BI486" s="4"/>
      <c r="BJ486" s="4"/>
      <c r="BK486" s="4"/>
      <c r="BL486" s="4"/>
      <c r="BM486" s="4"/>
      <c r="BN486" s="4"/>
      <c r="BO486" s="4"/>
      <c r="BP486" s="4"/>
      <c r="BQ486" s="4"/>
      <c r="BR486" s="4"/>
      <c r="BS486" s="4"/>
      <c r="BT486" s="4"/>
      <c r="BU486" s="4"/>
      <c r="BV486" s="4"/>
      <c r="BW486" s="4"/>
      <c r="BX486" s="158"/>
      <c r="BY486" s="158"/>
      <c r="BZ486" s="158"/>
      <c r="CA486" s="158"/>
      <c r="CB486" s="158"/>
      <c r="CC486" s="158"/>
      <c r="CD486" s="158"/>
    </row>
    <row r="487" spans="14:82">
      <c r="N487" s="143"/>
    </row>
    <row r="488" spans="14:82">
      <c r="N488" s="143"/>
    </row>
    <row r="489" spans="14:82">
      <c r="N489" s="143"/>
    </row>
    <row r="490" spans="14:82">
      <c r="N490" s="143"/>
    </row>
    <row r="491" spans="14:82">
      <c r="N491" s="143"/>
    </row>
    <row r="492" spans="14:82">
      <c r="N492" s="143"/>
    </row>
    <row r="493" spans="14:82">
      <c r="N493" s="143"/>
    </row>
    <row r="494" spans="14:82">
      <c r="N494" s="143"/>
    </row>
    <row r="495" spans="14:82">
      <c r="N495" s="143"/>
    </row>
    <row r="496" spans="14:82">
      <c r="N496" s="143"/>
    </row>
    <row r="497" spans="14:14">
      <c r="N497" s="143"/>
    </row>
    <row r="498" spans="14:14">
      <c r="N498" s="143"/>
    </row>
    <row r="499" spans="14:14">
      <c r="N499" s="143"/>
    </row>
    <row r="500" spans="14:14">
      <c r="N500" s="143"/>
    </row>
    <row r="501" spans="14:14">
      <c r="N501" s="143"/>
    </row>
    <row r="502" spans="14:14">
      <c r="N502" s="143"/>
    </row>
    <row r="503" spans="14:14">
      <c r="N503" s="143"/>
    </row>
    <row r="504" spans="14:14">
      <c r="N504" s="143"/>
    </row>
    <row r="505" spans="14:14">
      <c r="N505" s="143"/>
    </row>
    <row r="506" spans="14:14">
      <c r="N506" s="143"/>
    </row>
    <row r="507" spans="14:14">
      <c r="N507" s="143"/>
    </row>
    <row r="508" spans="14:14">
      <c r="N508" s="143"/>
    </row>
    <row r="509" spans="14:14">
      <c r="N509" s="143"/>
    </row>
    <row r="510" spans="14:14">
      <c r="N510" s="143"/>
    </row>
    <row r="511" spans="14:14">
      <c r="N511" s="143"/>
    </row>
    <row r="512" spans="14:14">
      <c r="N512" s="143"/>
    </row>
    <row r="513" spans="14:14">
      <c r="N513" s="143"/>
    </row>
    <row r="514" spans="14:14">
      <c r="N514" s="143"/>
    </row>
    <row r="515" spans="14:14">
      <c r="N515" s="143"/>
    </row>
    <row r="516" spans="14:14">
      <c r="N516" s="143"/>
    </row>
    <row r="517" spans="14:14">
      <c r="N517" s="143"/>
    </row>
    <row r="518" spans="14:14">
      <c r="N518" s="143"/>
    </row>
    <row r="519" spans="14:14">
      <c r="N519" s="143"/>
    </row>
    <row r="520" spans="14:14">
      <c r="N520" s="143"/>
    </row>
    <row r="521" spans="14:14">
      <c r="N521" s="143"/>
    </row>
    <row r="522" spans="14:14">
      <c r="N522" s="143"/>
    </row>
    <row r="523" spans="14:14">
      <c r="N523" s="143"/>
    </row>
    <row r="524" spans="14:14">
      <c r="N524" s="143"/>
    </row>
    <row r="525" spans="14:14">
      <c r="N525" s="143"/>
    </row>
    <row r="526" spans="14:14">
      <c r="N526" s="143"/>
    </row>
    <row r="527" spans="14:14">
      <c r="N527" s="143"/>
    </row>
    <row r="528" spans="14:14">
      <c r="N528" s="143"/>
    </row>
    <row r="529" spans="14:14">
      <c r="N529" s="143"/>
    </row>
    <row r="530" spans="14:14">
      <c r="N530" s="143"/>
    </row>
    <row r="531" spans="14:14">
      <c r="N531" s="143"/>
    </row>
    <row r="532" spans="14:14">
      <c r="N532" s="143"/>
    </row>
    <row r="533" spans="14:14">
      <c r="N533" s="143"/>
    </row>
    <row r="534" spans="14:14">
      <c r="N534" s="143"/>
    </row>
    <row r="535" spans="14:14">
      <c r="N535" s="143"/>
    </row>
    <row r="536" spans="14:14">
      <c r="N536" s="143"/>
    </row>
    <row r="537" spans="14:14">
      <c r="N537" s="143"/>
    </row>
    <row r="538" spans="14:14">
      <c r="N538" s="143"/>
    </row>
    <row r="539" spans="14:14">
      <c r="N539" s="143"/>
    </row>
    <row r="540" spans="14:14">
      <c r="N540" s="143"/>
    </row>
    <row r="541" spans="14:14">
      <c r="N541" s="143"/>
    </row>
    <row r="542" spans="14:14">
      <c r="N542" s="143"/>
    </row>
    <row r="543" spans="14:14">
      <c r="N543" s="143"/>
    </row>
    <row r="544" spans="14:14">
      <c r="N544" s="143"/>
    </row>
    <row r="545" spans="14:14">
      <c r="N545" s="143"/>
    </row>
    <row r="546" spans="14:14">
      <c r="N546" s="143"/>
    </row>
    <row r="547" spans="14:14">
      <c r="N547" s="143"/>
    </row>
    <row r="548" spans="14:14">
      <c r="N548" s="143"/>
    </row>
    <row r="549" spans="14:14">
      <c r="N549" s="143"/>
    </row>
    <row r="550" spans="14:14">
      <c r="N550" s="143"/>
    </row>
    <row r="551" spans="14:14">
      <c r="N551" s="143"/>
    </row>
    <row r="552" spans="14:14">
      <c r="N552" s="143"/>
    </row>
    <row r="553" spans="14:14">
      <c r="N553" s="143"/>
    </row>
    <row r="554" spans="14:14">
      <c r="N554" s="143"/>
    </row>
    <row r="555" spans="14:14">
      <c r="N555" s="143"/>
    </row>
    <row r="556" spans="14:14">
      <c r="N556" s="143"/>
    </row>
    <row r="557" spans="14:14">
      <c r="N557" s="143"/>
    </row>
    <row r="558" spans="14:14">
      <c r="N558" s="143"/>
    </row>
    <row r="559" spans="14:14">
      <c r="N559" s="143"/>
    </row>
    <row r="560" spans="14:14">
      <c r="N560" s="143"/>
    </row>
    <row r="561" spans="14:14">
      <c r="N561" s="143"/>
    </row>
    <row r="562" spans="14:14">
      <c r="N562" s="143"/>
    </row>
    <row r="563" spans="14:14">
      <c r="N563" s="143"/>
    </row>
    <row r="564" spans="14:14">
      <c r="N564" s="143"/>
    </row>
    <row r="565" spans="14:14">
      <c r="N565" s="143"/>
    </row>
    <row r="566" spans="14:14">
      <c r="N566" s="143"/>
    </row>
    <row r="567" spans="14:14">
      <c r="N567" s="143"/>
    </row>
    <row r="568" spans="14:14">
      <c r="N568" s="143"/>
    </row>
    <row r="569" spans="14:14">
      <c r="N569" s="143"/>
    </row>
    <row r="570" spans="14:14">
      <c r="N570" s="143"/>
    </row>
    <row r="571" spans="14:14">
      <c r="N571" s="143"/>
    </row>
    <row r="572" spans="14:14">
      <c r="N572" s="143"/>
    </row>
    <row r="573" spans="14:14">
      <c r="N573" s="143"/>
    </row>
    <row r="574" spans="14:14">
      <c r="N574" s="143"/>
    </row>
    <row r="575" spans="14:14">
      <c r="N575" s="143"/>
    </row>
    <row r="576" spans="14:14">
      <c r="N576" s="143"/>
    </row>
    <row r="577" spans="14:14">
      <c r="N577" s="143"/>
    </row>
    <row r="578" spans="14:14">
      <c r="N578" s="143"/>
    </row>
    <row r="579" spans="14:14">
      <c r="N579" s="143"/>
    </row>
    <row r="580" spans="14:14">
      <c r="N580" s="143"/>
    </row>
    <row r="581" spans="14:14">
      <c r="N581" s="143"/>
    </row>
    <row r="582" spans="14:14">
      <c r="N582" s="143"/>
    </row>
    <row r="583" spans="14:14">
      <c r="N583" s="143"/>
    </row>
    <row r="584" spans="14:14">
      <c r="N584" s="143"/>
    </row>
    <row r="585" spans="14:14">
      <c r="N585" s="143"/>
    </row>
    <row r="586" spans="14:14">
      <c r="N586" s="143"/>
    </row>
    <row r="587" spans="14:14">
      <c r="N587" s="143"/>
    </row>
    <row r="588" spans="14:14">
      <c r="N588" s="143"/>
    </row>
    <row r="589" spans="14:14">
      <c r="N589" s="143"/>
    </row>
    <row r="590" spans="14:14">
      <c r="N590" s="143"/>
    </row>
    <row r="591" spans="14:14">
      <c r="N591" s="143"/>
    </row>
    <row r="592" spans="14:14">
      <c r="N592" s="143"/>
    </row>
    <row r="593" spans="14:14">
      <c r="N593" s="143"/>
    </row>
    <row r="594" spans="14:14">
      <c r="N594" s="143"/>
    </row>
    <row r="595" spans="14:14">
      <c r="N595" s="143"/>
    </row>
    <row r="596" spans="14:14">
      <c r="N596" s="143"/>
    </row>
    <row r="597" spans="14:14">
      <c r="N597" s="143"/>
    </row>
    <row r="598" spans="14:14">
      <c r="N598" s="143"/>
    </row>
    <row r="599" spans="14:14">
      <c r="N599" s="143"/>
    </row>
    <row r="600" spans="14:14">
      <c r="N600" s="143"/>
    </row>
    <row r="601" spans="14:14">
      <c r="N601" s="143"/>
    </row>
    <row r="602" spans="14:14">
      <c r="N602" s="143"/>
    </row>
    <row r="603" spans="14:14">
      <c r="N603" s="143"/>
    </row>
    <row r="604" spans="14:14">
      <c r="N604" s="143"/>
    </row>
    <row r="605" spans="14:14">
      <c r="N605" s="143"/>
    </row>
    <row r="606" spans="14:14">
      <c r="N606" s="143"/>
    </row>
    <row r="607" spans="14:14">
      <c r="N607" s="143"/>
    </row>
    <row r="608" spans="14:14">
      <c r="N608" s="143"/>
    </row>
    <row r="609" spans="14:14">
      <c r="N609" s="143"/>
    </row>
    <row r="610" spans="14:14">
      <c r="N610" s="143"/>
    </row>
    <row r="611" spans="14:14">
      <c r="N611" s="143"/>
    </row>
    <row r="612" spans="14:14">
      <c r="N612" s="143"/>
    </row>
    <row r="613" spans="14:14">
      <c r="N613" s="143"/>
    </row>
    <row r="614" spans="14:14">
      <c r="N614" s="143"/>
    </row>
    <row r="615" spans="14:14">
      <c r="N615" s="143"/>
    </row>
    <row r="616" spans="14:14">
      <c r="N616" s="143"/>
    </row>
    <row r="617" spans="14:14">
      <c r="N617" s="143"/>
    </row>
    <row r="618" spans="14:14">
      <c r="N618" s="143"/>
    </row>
    <row r="619" spans="14:14">
      <c r="N619" s="143"/>
    </row>
    <row r="620" spans="14:14">
      <c r="N620" s="143"/>
    </row>
    <row r="621" spans="14:14">
      <c r="N621" s="143"/>
    </row>
    <row r="622" spans="14:14">
      <c r="N622" s="143"/>
    </row>
    <row r="623" spans="14:14">
      <c r="N623" s="143"/>
    </row>
    <row r="624" spans="14:14">
      <c r="N624" s="143"/>
    </row>
    <row r="625" spans="14:14">
      <c r="N625" s="143"/>
    </row>
    <row r="626" spans="14:14">
      <c r="N626" s="143"/>
    </row>
    <row r="627" spans="14:14">
      <c r="N627" s="143"/>
    </row>
    <row r="628" spans="14:14">
      <c r="N628" s="143"/>
    </row>
    <row r="629" spans="14:14">
      <c r="N629" s="143"/>
    </row>
    <row r="630" spans="14:14">
      <c r="N630" s="143"/>
    </row>
    <row r="631" spans="14:14">
      <c r="N631" s="143"/>
    </row>
    <row r="632" spans="14:14">
      <c r="N632" s="143"/>
    </row>
    <row r="633" spans="14:14">
      <c r="N633" s="143"/>
    </row>
    <row r="634" spans="14:14">
      <c r="N634" s="143"/>
    </row>
    <row r="635" spans="14:14">
      <c r="N635" s="143"/>
    </row>
    <row r="636" spans="14:14">
      <c r="N636" s="143"/>
    </row>
    <row r="637" spans="14:14">
      <c r="N637" s="143"/>
    </row>
    <row r="638" spans="14:14">
      <c r="N638" s="143"/>
    </row>
    <row r="639" spans="14:14">
      <c r="N639" s="143"/>
    </row>
    <row r="640" spans="14:14">
      <c r="N640" s="143"/>
    </row>
    <row r="641" spans="14:14">
      <c r="N641" s="143"/>
    </row>
    <row r="642" spans="14:14">
      <c r="N642" s="143"/>
    </row>
    <row r="643" spans="14:14">
      <c r="N643" s="143"/>
    </row>
    <row r="644" spans="14:14">
      <c r="N644" s="143"/>
    </row>
    <row r="645" spans="14:14">
      <c r="N645" s="143"/>
    </row>
    <row r="646" spans="14:14">
      <c r="N646" s="143"/>
    </row>
    <row r="647" spans="14:14">
      <c r="N647" s="143"/>
    </row>
    <row r="648" spans="14:14">
      <c r="N648" s="143"/>
    </row>
    <row r="649" spans="14:14">
      <c r="N649" s="143"/>
    </row>
    <row r="650" spans="14:14">
      <c r="N650" s="143"/>
    </row>
    <row r="651" spans="14:14">
      <c r="N651" s="143"/>
    </row>
    <row r="652" spans="14:14">
      <c r="N652" s="143"/>
    </row>
    <row r="653" spans="14:14">
      <c r="N653" s="143"/>
    </row>
    <row r="654" spans="14:14">
      <c r="N654" s="143"/>
    </row>
    <row r="655" spans="14:14">
      <c r="N655" s="143"/>
    </row>
    <row r="656" spans="14:14">
      <c r="N656" s="143"/>
    </row>
    <row r="657" spans="14:14">
      <c r="N657" s="143"/>
    </row>
    <row r="658" spans="14:14">
      <c r="N658" s="143"/>
    </row>
    <row r="659" spans="14:14">
      <c r="N659" s="143"/>
    </row>
    <row r="660" spans="14:14">
      <c r="N660" s="143"/>
    </row>
    <row r="661" spans="14:14">
      <c r="N661" s="143"/>
    </row>
    <row r="662" spans="14:14">
      <c r="N662" s="143"/>
    </row>
    <row r="663" spans="14:14">
      <c r="N663" s="143"/>
    </row>
    <row r="664" spans="14:14">
      <c r="N664" s="143"/>
    </row>
    <row r="665" spans="14:14">
      <c r="N665" s="143"/>
    </row>
    <row r="666" spans="14:14">
      <c r="N666" s="143"/>
    </row>
    <row r="667" spans="14:14">
      <c r="N667" s="143"/>
    </row>
    <row r="668" spans="14:14">
      <c r="N668" s="143"/>
    </row>
    <row r="669" spans="14:14">
      <c r="N669" s="143"/>
    </row>
    <row r="670" spans="14:14">
      <c r="N670" s="143"/>
    </row>
    <row r="671" spans="14:14">
      <c r="N671" s="143"/>
    </row>
    <row r="672" spans="14:14">
      <c r="N672" s="143"/>
    </row>
    <row r="673" spans="14:14">
      <c r="N673" s="143"/>
    </row>
    <row r="674" spans="14:14">
      <c r="N674" s="143"/>
    </row>
    <row r="675" spans="14:14">
      <c r="N675" s="143"/>
    </row>
    <row r="676" spans="14:14">
      <c r="N676" s="143"/>
    </row>
    <row r="677" spans="14:14">
      <c r="N677" s="143"/>
    </row>
    <row r="678" spans="14:14">
      <c r="N678" s="143"/>
    </row>
    <row r="679" spans="14:14">
      <c r="N679" s="143"/>
    </row>
    <row r="680" spans="14:14">
      <c r="N680" s="143"/>
    </row>
    <row r="681" spans="14:14">
      <c r="N681" s="143"/>
    </row>
    <row r="682" spans="14:14">
      <c r="N682" s="143"/>
    </row>
    <row r="683" spans="14:14">
      <c r="N683" s="143"/>
    </row>
    <row r="684" spans="14:14">
      <c r="N684" s="143"/>
    </row>
    <row r="685" spans="14:14">
      <c r="N685" s="143"/>
    </row>
    <row r="686" spans="14:14">
      <c r="N686" s="143"/>
    </row>
    <row r="687" spans="14:14">
      <c r="N687" s="143"/>
    </row>
    <row r="688" spans="14:14">
      <c r="N688" s="143"/>
    </row>
    <row r="689" spans="14:14">
      <c r="N689" s="143"/>
    </row>
    <row r="690" spans="14:14">
      <c r="N690" s="143"/>
    </row>
    <row r="691" spans="14:14">
      <c r="N691" s="143"/>
    </row>
    <row r="692" spans="14:14">
      <c r="N692" s="143"/>
    </row>
    <row r="693" spans="14:14">
      <c r="N693" s="143"/>
    </row>
    <row r="694" spans="14:14">
      <c r="N694" s="143"/>
    </row>
    <row r="695" spans="14:14">
      <c r="N695" s="143"/>
    </row>
    <row r="696" spans="14:14">
      <c r="N696" s="143"/>
    </row>
    <row r="697" spans="14:14">
      <c r="N697" s="143"/>
    </row>
    <row r="698" spans="14:14">
      <c r="N698" s="143"/>
    </row>
    <row r="699" spans="14:14">
      <c r="N699" s="143"/>
    </row>
    <row r="700" spans="14:14">
      <c r="N700" s="143"/>
    </row>
    <row r="701" spans="14:14">
      <c r="N701" s="143"/>
    </row>
    <row r="702" spans="14:14">
      <c r="N702" s="143"/>
    </row>
    <row r="703" spans="14:14">
      <c r="N703" s="143"/>
    </row>
    <row r="704" spans="14:14">
      <c r="N704" s="143"/>
    </row>
    <row r="705" spans="14:14">
      <c r="N705" s="143"/>
    </row>
    <row r="706" spans="14:14">
      <c r="N706" s="143"/>
    </row>
    <row r="707" spans="14:14">
      <c r="N707" s="143"/>
    </row>
    <row r="708" spans="14:14">
      <c r="N708" s="143"/>
    </row>
    <row r="709" spans="14:14">
      <c r="N709" s="143"/>
    </row>
    <row r="710" spans="14:14">
      <c r="N710" s="143"/>
    </row>
    <row r="711" spans="14:14">
      <c r="N711" s="143"/>
    </row>
    <row r="712" spans="14:14">
      <c r="N712" s="143"/>
    </row>
    <row r="713" spans="14:14">
      <c r="N713" s="143"/>
    </row>
    <row r="714" spans="14:14">
      <c r="N714" s="143"/>
    </row>
    <row r="715" spans="14:14">
      <c r="N715" s="143"/>
    </row>
    <row r="716" spans="14:14">
      <c r="N716" s="143"/>
    </row>
    <row r="717" spans="14:14">
      <c r="N717" s="143"/>
    </row>
    <row r="718" spans="14:14">
      <c r="N718" s="143"/>
    </row>
    <row r="719" spans="14:14">
      <c r="N719" s="143"/>
    </row>
    <row r="720" spans="14:14">
      <c r="N720" s="143"/>
    </row>
    <row r="721" spans="14:14">
      <c r="N721" s="143"/>
    </row>
    <row r="722" spans="14:14">
      <c r="N722" s="143"/>
    </row>
    <row r="723" spans="14:14">
      <c r="N723" s="143"/>
    </row>
    <row r="724" spans="14:14">
      <c r="N724" s="143"/>
    </row>
    <row r="725" spans="14:14">
      <c r="N725" s="143"/>
    </row>
    <row r="726" spans="14:14">
      <c r="N726" s="143"/>
    </row>
    <row r="727" spans="14:14">
      <c r="N727" s="143"/>
    </row>
    <row r="728" spans="14:14">
      <c r="N728" s="143"/>
    </row>
    <row r="729" spans="14:14">
      <c r="N729" s="143"/>
    </row>
    <row r="730" spans="14:14">
      <c r="N730" s="143"/>
    </row>
    <row r="731" spans="14:14">
      <c r="N731" s="143"/>
    </row>
    <row r="732" spans="14:14">
      <c r="N732" s="143"/>
    </row>
    <row r="733" spans="14:14">
      <c r="N733" s="143"/>
    </row>
    <row r="734" spans="14:14">
      <c r="N734" s="143"/>
    </row>
    <row r="735" spans="14:14">
      <c r="N735" s="143"/>
    </row>
    <row r="736" spans="14:14">
      <c r="N736" s="143"/>
    </row>
    <row r="737" spans="14:14">
      <c r="N737" s="143"/>
    </row>
    <row r="738" spans="14:14">
      <c r="N738" s="143"/>
    </row>
    <row r="739" spans="14:14">
      <c r="N739" s="143"/>
    </row>
    <row r="740" spans="14:14">
      <c r="N740" s="143"/>
    </row>
    <row r="741" spans="14:14">
      <c r="N741" s="143"/>
    </row>
    <row r="742" spans="14:14">
      <c r="N742" s="143"/>
    </row>
    <row r="743" spans="14:14">
      <c r="N743" s="143"/>
    </row>
    <row r="744" spans="14:14">
      <c r="N744" s="143"/>
    </row>
    <row r="745" spans="14:14">
      <c r="N745" s="143"/>
    </row>
    <row r="746" spans="14:14">
      <c r="N746" s="143"/>
    </row>
    <row r="747" spans="14:14">
      <c r="N747" s="143"/>
    </row>
    <row r="748" spans="14:14">
      <c r="N748" s="143"/>
    </row>
    <row r="749" spans="14:14">
      <c r="N749" s="143"/>
    </row>
    <row r="750" spans="14:14">
      <c r="N750" s="143"/>
    </row>
    <row r="751" spans="14:14">
      <c r="N751" s="143"/>
    </row>
    <row r="752" spans="14:14">
      <c r="N752" s="143"/>
    </row>
    <row r="753" spans="14:14">
      <c r="N753" s="143"/>
    </row>
    <row r="754" spans="14:14">
      <c r="N754" s="143"/>
    </row>
    <row r="755" spans="14:14">
      <c r="N755" s="143"/>
    </row>
    <row r="756" spans="14:14">
      <c r="N756" s="143"/>
    </row>
    <row r="757" spans="14:14">
      <c r="N757" s="143"/>
    </row>
    <row r="758" spans="14:14">
      <c r="N758" s="143"/>
    </row>
    <row r="759" spans="14:14">
      <c r="N759" s="143"/>
    </row>
    <row r="760" spans="14:14">
      <c r="N760" s="143"/>
    </row>
    <row r="761" spans="14:14">
      <c r="N761" s="143"/>
    </row>
    <row r="762" spans="14:14">
      <c r="N762" s="143"/>
    </row>
    <row r="763" spans="14:14">
      <c r="N763" s="143"/>
    </row>
    <row r="764" spans="14:14">
      <c r="N764" s="143"/>
    </row>
    <row r="765" spans="14:14">
      <c r="N765" s="143"/>
    </row>
    <row r="766" spans="14:14">
      <c r="N766" s="143"/>
    </row>
    <row r="767" spans="14:14">
      <c r="N767" s="143"/>
    </row>
    <row r="768" spans="14:14">
      <c r="N768" s="143"/>
    </row>
    <row r="769" spans="14:14">
      <c r="N769" s="143"/>
    </row>
    <row r="770" spans="14:14">
      <c r="N770" s="143"/>
    </row>
    <row r="771" spans="14:14">
      <c r="N771" s="143"/>
    </row>
    <row r="772" spans="14:14">
      <c r="N772" s="143"/>
    </row>
    <row r="773" spans="14:14">
      <c r="N773" s="143"/>
    </row>
    <row r="774" spans="14:14">
      <c r="N774" s="143"/>
    </row>
    <row r="775" spans="14:14">
      <c r="N775" s="143"/>
    </row>
    <row r="776" spans="14:14">
      <c r="N776" s="143"/>
    </row>
    <row r="777" spans="14:14">
      <c r="N777" s="143"/>
    </row>
    <row r="778" spans="14:14">
      <c r="N778" s="143"/>
    </row>
    <row r="779" spans="14:14">
      <c r="N779" s="143"/>
    </row>
    <row r="780" spans="14:14">
      <c r="N780" s="143"/>
    </row>
    <row r="781" spans="14:14">
      <c r="N781" s="143"/>
    </row>
    <row r="782" spans="14:14">
      <c r="N782" s="143"/>
    </row>
    <row r="783" spans="14:14">
      <c r="N783" s="143"/>
    </row>
    <row r="784" spans="14:14">
      <c r="N784" s="143"/>
    </row>
    <row r="785" spans="14:14">
      <c r="N785" s="143"/>
    </row>
    <row r="786" spans="14:14">
      <c r="N786" s="143"/>
    </row>
    <row r="787" spans="14:14">
      <c r="N787" s="143"/>
    </row>
    <row r="788" spans="14:14">
      <c r="N788" s="143"/>
    </row>
    <row r="789" spans="14:14">
      <c r="N789" s="143"/>
    </row>
    <row r="790" spans="14:14">
      <c r="N790" s="143"/>
    </row>
    <row r="791" spans="14:14">
      <c r="N791" s="143"/>
    </row>
    <row r="792" spans="14:14">
      <c r="N792" s="143"/>
    </row>
    <row r="793" spans="14:14">
      <c r="N793" s="143"/>
    </row>
    <row r="794" spans="14:14">
      <c r="N794" s="143"/>
    </row>
    <row r="795" spans="14:14">
      <c r="N795" s="143"/>
    </row>
    <row r="796" spans="14:14">
      <c r="N796" s="143"/>
    </row>
    <row r="797" spans="14:14">
      <c r="N797" s="143"/>
    </row>
    <row r="798" spans="14:14">
      <c r="N798" s="143"/>
    </row>
    <row r="799" spans="14:14">
      <c r="N799" s="143"/>
    </row>
    <row r="800" spans="14:14">
      <c r="N800" s="143"/>
    </row>
    <row r="801" spans="14:14">
      <c r="N801" s="143"/>
    </row>
    <row r="802" spans="14:14">
      <c r="N802" s="143"/>
    </row>
    <row r="803" spans="14:14">
      <c r="N803" s="143"/>
    </row>
    <row r="804" spans="14:14">
      <c r="N804" s="143"/>
    </row>
    <row r="805" spans="14:14">
      <c r="N805" s="143"/>
    </row>
    <row r="806" spans="14:14">
      <c r="N806" s="143"/>
    </row>
    <row r="807" spans="14:14">
      <c r="N807" s="143"/>
    </row>
    <row r="808" spans="14:14">
      <c r="N808" s="143"/>
    </row>
    <row r="809" spans="14:14">
      <c r="N809" s="143"/>
    </row>
    <row r="810" spans="14:14">
      <c r="N810" s="143"/>
    </row>
    <row r="811" spans="14:14">
      <c r="N811" s="143"/>
    </row>
    <row r="812" spans="14:14">
      <c r="N812" s="143"/>
    </row>
    <row r="813" spans="14:14">
      <c r="N813" s="143"/>
    </row>
    <row r="814" spans="14:14">
      <c r="N814" s="143"/>
    </row>
    <row r="815" spans="14:14">
      <c r="N815" s="143"/>
    </row>
    <row r="816" spans="14:14">
      <c r="N816" s="143"/>
    </row>
    <row r="817" spans="14:14">
      <c r="N817" s="143"/>
    </row>
    <row r="818" spans="14:14">
      <c r="N818" s="143"/>
    </row>
    <row r="819" spans="14:14">
      <c r="N819" s="143"/>
    </row>
    <row r="820" spans="14:14">
      <c r="N820" s="143"/>
    </row>
    <row r="821" spans="14:14">
      <c r="N821" s="143"/>
    </row>
    <row r="822" spans="14:14">
      <c r="N822" s="143"/>
    </row>
    <row r="823" spans="14:14">
      <c r="N823" s="143"/>
    </row>
    <row r="824" spans="14:14">
      <c r="N824" s="143"/>
    </row>
    <row r="825" spans="14:14">
      <c r="N825" s="143"/>
    </row>
    <row r="826" spans="14:14">
      <c r="N826" s="143"/>
    </row>
    <row r="827" spans="14:14">
      <c r="N827" s="143"/>
    </row>
    <row r="828" spans="14:14">
      <c r="N828" s="143"/>
    </row>
    <row r="829" spans="14:14">
      <c r="N829" s="143"/>
    </row>
    <row r="830" spans="14:14">
      <c r="N830" s="143"/>
    </row>
    <row r="831" spans="14:14">
      <c r="N831" s="143"/>
    </row>
    <row r="832" spans="14:14">
      <c r="N832" s="143"/>
    </row>
    <row r="833" spans="14:14">
      <c r="N833" s="143"/>
    </row>
    <row r="834" spans="14:14">
      <c r="N834" s="143"/>
    </row>
    <row r="835" spans="14:14">
      <c r="N835" s="143"/>
    </row>
    <row r="836" spans="14:14">
      <c r="N836" s="143"/>
    </row>
    <row r="837" spans="14:14">
      <c r="N837" s="143"/>
    </row>
    <row r="838" spans="14:14">
      <c r="N838" s="143"/>
    </row>
    <row r="839" spans="14:14">
      <c r="N839" s="143"/>
    </row>
    <row r="840" spans="14:14">
      <c r="N840" s="143"/>
    </row>
    <row r="841" spans="14:14">
      <c r="N841" s="143"/>
    </row>
    <row r="842" spans="14:14">
      <c r="N842" s="143"/>
    </row>
    <row r="843" spans="14:14">
      <c r="N843" s="143"/>
    </row>
    <row r="844" spans="14:14">
      <c r="N844" s="143"/>
    </row>
    <row r="845" spans="14:14">
      <c r="N845" s="143"/>
    </row>
    <row r="846" spans="14:14">
      <c r="N846" s="143"/>
    </row>
    <row r="847" spans="14:14">
      <c r="N847" s="143"/>
    </row>
    <row r="848" spans="14:14">
      <c r="N848" s="143"/>
    </row>
    <row r="849" spans="14:14">
      <c r="N849" s="143"/>
    </row>
    <row r="850" spans="14:14">
      <c r="N850" s="143"/>
    </row>
    <row r="851" spans="14:14">
      <c r="N851" s="143"/>
    </row>
    <row r="852" spans="14:14">
      <c r="N852" s="143"/>
    </row>
    <row r="853" spans="14:14">
      <c r="N853" s="143"/>
    </row>
    <row r="854" spans="14:14">
      <c r="N854" s="143"/>
    </row>
    <row r="855" spans="14:14">
      <c r="N855" s="143"/>
    </row>
    <row r="856" spans="14:14">
      <c r="N856" s="143"/>
    </row>
    <row r="857" spans="14:14">
      <c r="N857" s="143"/>
    </row>
    <row r="858" spans="14:14">
      <c r="N858" s="143"/>
    </row>
    <row r="859" spans="14:14">
      <c r="N859" s="143"/>
    </row>
    <row r="860" spans="14:14">
      <c r="N860" s="143"/>
    </row>
    <row r="861" spans="14:14">
      <c r="N861" s="143"/>
    </row>
    <row r="862" spans="14:14">
      <c r="N862" s="143"/>
    </row>
    <row r="863" spans="14:14">
      <c r="N863" s="143"/>
    </row>
    <row r="864" spans="14:14">
      <c r="N864" s="143"/>
    </row>
    <row r="865" spans="14:14">
      <c r="N865" s="143"/>
    </row>
    <row r="866" spans="14:14">
      <c r="N866" s="143"/>
    </row>
    <row r="867" spans="14:14">
      <c r="N867" s="143"/>
    </row>
    <row r="868" spans="14:14">
      <c r="N868" s="143"/>
    </row>
    <row r="869" spans="14:14">
      <c r="N869" s="143"/>
    </row>
    <row r="870" spans="14:14">
      <c r="N870" s="143"/>
    </row>
    <row r="871" spans="14:14">
      <c r="N871" s="143"/>
    </row>
    <row r="872" spans="14:14">
      <c r="N872" s="143"/>
    </row>
    <row r="873" spans="14:14">
      <c r="N873" s="143"/>
    </row>
    <row r="874" spans="14:14">
      <c r="N874" s="143"/>
    </row>
    <row r="875" spans="14:14">
      <c r="N875" s="143"/>
    </row>
    <row r="876" spans="14:14">
      <c r="N876" s="143"/>
    </row>
    <row r="877" spans="14:14">
      <c r="N877" s="143"/>
    </row>
    <row r="878" spans="14:14">
      <c r="N878" s="143"/>
    </row>
    <row r="879" spans="14:14">
      <c r="N879" s="143"/>
    </row>
    <row r="880" spans="14:14">
      <c r="N880" s="143"/>
    </row>
    <row r="881" spans="14:14">
      <c r="N881" s="143"/>
    </row>
    <row r="882" spans="14:14">
      <c r="N882" s="143"/>
    </row>
    <row r="883" spans="14:14">
      <c r="N883" s="143"/>
    </row>
    <row r="884" spans="14:14">
      <c r="N884" s="143"/>
    </row>
    <row r="885" spans="14:14">
      <c r="N885" s="143"/>
    </row>
    <row r="886" spans="14:14">
      <c r="N886" s="143"/>
    </row>
    <row r="887" spans="14:14">
      <c r="N887" s="143"/>
    </row>
    <row r="888" spans="14:14">
      <c r="N888" s="143"/>
    </row>
    <row r="889" spans="14:14">
      <c r="N889" s="143"/>
    </row>
    <row r="890" spans="14:14">
      <c r="N890" s="143"/>
    </row>
    <row r="891" spans="14:14">
      <c r="N891" s="143"/>
    </row>
    <row r="892" spans="14:14">
      <c r="N892" s="143"/>
    </row>
    <row r="893" spans="14:14">
      <c r="N893" s="143"/>
    </row>
    <row r="894" spans="14:14">
      <c r="N894" s="143"/>
    </row>
    <row r="895" spans="14:14">
      <c r="N895" s="143"/>
    </row>
    <row r="896" spans="14:14">
      <c r="N896" s="143"/>
    </row>
    <row r="897" spans="14:14">
      <c r="N897" s="143"/>
    </row>
    <row r="898" spans="14:14">
      <c r="N898" s="143"/>
    </row>
    <row r="899" spans="14:14">
      <c r="N899" s="143"/>
    </row>
    <row r="900" spans="14:14">
      <c r="N900" s="143"/>
    </row>
    <row r="901" spans="14:14">
      <c r="N901" s="143"/>
    </row>
    <row r="902" spans="14:14">
      <c r="N902" s="143"/>
    </row>
    <row r="903" spans="14:14">
      <c r="N903" s="143"/>
    </row>
    <row r="904" spans="14:14">
      <c r="N904" s="143"/>
    </row>
    <row r="905" spans="14:14">
      <c r="N905" s="143"/>
    </row>
    <row r="906" spans="14:14">
      <c r="N906" s="143"/>
    </row>
    <row r="907" spans="14:14">
      <c r="N907" s="143"/>
    </row>
    <row r="908" spans="14:14">
      <c r="N908" s="143"/>
    </row>
    <row r="909" spans="14:14">
      <c r="N909" s="143"/>
    </row>
    <row r="910" spans="14:14">
      <c r="N910" s="143"/>
    </row>
    <row r="911" spans="14:14">
      <c r="N911" s="143"/>
    </row>
    <row r="912" spans="14:14">
      <c r="N912" s="143"/>
    </row>
    <row r="913" spans="14:14">
      <c r="N913" s="143"/>
    </row>
    <row r="914" spans="14:14">
      <c r="N914" s="143"/>
    </row>
    <row r="915" spans="14:14">
      <c r="N915" s="143"/>
    </row>
    <row r="916" spans="14:14">
      <c r="N916" s="143"/>
    </row>
    <row r="917" spans="14:14">
      <c r="N917" s="143"/>
    </row>
    <row r="918" spans="14:14">
      <c r="N918" s="143"/>
    </row>
    <row r="919" spans="14:14">
      <c r="N919" s="143"/>
    </row>
    <row r="920" spans="14:14">
      <c r="N920" s="143"/>
    </row>
    <row r="921" spans="14:14">
      <c r="N921" s="143"/>
    </row>
    <row r="922" spans="14:14">
      <c r="N922" s="143"/>
    </row>
    <row r="923" spans="14:14">
      <c r="N923" s="143"/>
    </row>
    <row r="924" spans="14:14">
      <c r="N924" s="143"/>
    </row>
    <row r="925" spans="14:14">
      <c r="N925" s="143"/>
    </row>
    <row r="926" spans="14:14">
      <c r="N926" s="143"/>
    </row>
    <row r="927" spans="14:14">
      <c r="N927" s="143"/>
    </row>
    <row r="928" spans="14:14">
      <c r="N928" s="143"/>
    </row>
    <row r="929" spans="14:14">
      <c r="N929" s="143"/>
    </row>
    <row r="930" spans="14:14">
      <c r="N930" s="143"/>
    </row>
    <row r="931" spans="14:14">
      <c r="N931" s="143"/>
    </row>
    <row r="932" spans="14:14">
      <c r="N932" s="143"/>
    </row>
    <row r="933" spans="14:14">
      <c r="N933" s="143"/>
    </row>
    <row r="934" spans="14:14">
      <c r="N934" s="143"/>
    </row>
    <row r="935" spans="14:14">
      <c r="N935" s="143"/>
    </row>
    <row r="936" spans="14:14">
      <c r="N936" s="143"/>
    </row>
    <row r="937" spans="14:14">
      <c r="N937" s="143"/>
    </row>
    <row r="938" spans="14:14">
      <c r="N938" s="143"/>
    </row>
    <row r="939" spans="14:14">
      <c r="N939" s="143"/>
    </row>
    <row r="940" spans="14:14">
      <c r="N940" s="143"/>
    </row>
    <row r="941" spans="14:14">
      <c r="N941" s="143"/>
    </row>
    <row r="942" spans="14:14">
      <c r="N942" s="143"/>
    </row>
    <row r="943" spans="14:14">
      <c r="N943" s="143"/>
    </row>
    <row r="944" spans="14:14">
      <c r="N944" s="143"/>
    </row>
    <row r="945" spans="14:14">
      <c r="N945" s="143"/>
    </row>
    <row r="946" spans="14:14">
      <c r="N946" s="143"/>
    </row>
    <row r="947" spans="14:14">
      <c r="N947" s="143"/>
    </row>
    <row r="948" spans="14:14">
      <c r="N948" s="143"/>
    </row>
    <row r="949" spans="14:14">
      <c r="N949" s="143"/>
    </row>
    <row r="950" spans="14:14">
      <c r="N950" s="143"/>
    </row>
    <row r="951" spans="14:14">
      <c r="N951" s="143"/>
    </row>
    <row r="952" spans="14:14">
      <c r="N952" s="143"/>
    </row>
    <row r="953" spans="14:14">
      <c r="N953" s="143"/>
    </row>
    <row r="954" spans="14:14">
      <c r="N954" s="143"/>
    </row>
    <row r="955" spans="14:14">
      <c r="N955" s="143"/>
    </row>
    <row r="956" spans="14:14">
      <c r="N956" s="143"/>
    </row>
    <row r="957" spans="14:14">
      <c r="N957" s="143"/>
    </row>
    <row r="958" spans="14:14">
      <c r="N958" s="143"/>
    </row>
    <row r="959" spans="14:14">
      <c r="N959" s="143"/>
    </row>
    <row r="960" spans="14:14">
      <c r="N960" s="143"/>
    </row>
    <row r="961" spans="14:14">
      <c r="N961" s="143"/>
    </row>
    <row r="962" spans="14:14">
      <c r="N962" s="143"/>
    </row>
    <row r="963" spans="14:14">
      <c r="N963" s="143"/>
    </row>
    <row r="964" spans="14:14">
      <c r="N964" s="143"/>
    </row>
    <row r="965" spans="14:14">
      <c r="N965" s="143"/>
    </row>
    <row r="966" spans="14:14">
      <c r="N966" s="143"/>
    </row>
    <row r="967" spans="14:14">
      <c r="N967" s="143"/>
    </row>
    <row r="968" spans="14:14">
      <c r="N968" s="143"/>
    </row>
    <row r="969" spans="14:14">
      <c r="N969" s="143"/>
    </row>
    <row r="970" spans="14:14">
      <c r="N970" s="143"/>
    </row>
    <row r="971" spans="14:14">
      <c r="N971" s="143"/>
    </row>
    <row r="972" spans="14:14">
      <c r="N972" s="143"/>
    </row>
    <row r="973" spans="14:14">
      <c r="N973" s="143"/>
    </row>
    <row r="974" spans="14:14">
      <c r="N974" s="143"/>
    </row>
    <row r="975" spans="14:14">
      <c r="N975" s="143"/>
    </row>
    <row r="976" spans="14:14">
      <c r="N976" s="143"/>
    </row>
    <row r="977" spans="14:14">
      <c r="N977" s="143"/>
    </row>
    <row r="978" spans="14:14">
      <c r="N978" s="143"/>
    </row>
    <row r="979" spans="14:14">
      <c r="N979" s="143"/>
    </row>
    <row r="980" spans="14:14">
      <c r="N980" s="143"/>
    </row>
    <row r="981" spans="14:14">
      <c r="N981" s="143"/>
    </row>
    <row r="982" spans="14:14">
      <c r="N982" s="143"/>
    </row>
    <row r="983" spans="14:14">
      <c r="N983" s="143"/>
    </row>
    <row r="984" spans="14:14">
      <c r="N984" s="143"/>
    </row>
    <row r="985" spans="14:14">
      <c r="N985" s="143"/>
    </row>
    <row r="986" spans="14:14">
      <c r="N986" s="143"/>
    </row>
    <row r="987" spans="14:14">
      <c r="N987" s="143"/>
    </row>
    <row r="988" spans="14:14">
      <c r="N988" s="143"/>
    </row>
    <row r="989" spans="14:14">
      <c r="N989" s="143"/>
    </row>
    <row r="990" spans="14:14">
      <c r="N990" s="143"/>
    </row>
    <row r="991" spans="14:14">
      <c r="N991" s="143"/>
    </row>
    <row r="992" spans="14:14">
      <c r="N992" s="143"/>
    </row>
    <row r="993" spans="14:14">
      <c r="N993" s="143"/>
    </row>
    <row r="994" spans="14:14">
      <c r="N994" s="143"/>
    </row>
    <row r="995" spans="14:14">
      <c r="N995" s="143"/>
    </row>
    <row r="996" spans="14:14">
      <c r="N996" s="143"/>
    </row>
    <row r="997" spans="14:14">
      <c r="N997" s="143"/>
    </row>
    <row r="998" spans="14:14">
      <c r="N998" s="143"/>
    </row>
    <row r="999" spans="14:14">
      <c r="N999" s="143"/>
    </row>
    <row r="1000" spans="14:14">
      <c r="N1000" s="143"/>
    </row>
    <row r="1001" spans="14:14">
      <c r="N1001" s="143"/>
    </row>
    <row r="1002" spans="14:14">
      <c r="N1002" s="143"/>
    </row>
    <row r="1003" spans="14:14">
      <c r="N1003" s="143"/>
    </row>
    <row r="1004" spans="14:14">
      <c r="N1004" s="143"/>
    </row>
    <row r="1005" spans="14:14">
      <c r="N1005" s="143"/>
    </row>
    <row r="1006" spans="14:14">
      <c r="N1006" s="143"/>
    </row>
    <row r="1007" spans="14:14">
      <c r="N1007" s="143"/>
    </row>
    <row r="1008" spans="14:14">
      <c r="N1008" s="143"/>
    </row>
    <row r="1009" spans="14:14">
      <c r="N1009" s="143"/>
    </row>
    <row r="1010" spans="14:14">
      <c r="N1010" s="143"/>
    </row>
    <row r="1011" spans="14:14">
      <c r="N1011" s="143"/>
    </row>
    <row r="1012" spans="14:14">
      <c r="N1012" s="143"/>
    </row>
    <row r="1013" spans="14:14">
      <c r="N1013" s="143"/>
    </row>
    <row r="1014" spans="14:14">
      <c r="N1014" s="143"/>
    </row>
    <row r="1015" spans="14:14">
      <c r="N1015" s="143"/>
    </row>
    <row r="1016" spans="14:14">
      <c r="N1016" s="143"/>
    </row>
    <row r="1017" spans="14:14">
      <c r="N1017" s="143"/>
    </row>
    <row r="1018" spans="14:14">
      <c r="N1018" s="143"/>
    </row>
    <row r="1019" spans="14:14">
      <c r="N1019" s="143"/>
    </row>
    <row r="1020" spans="14:14">
      <c r="N1020" s="143"/>
    </row>
    <row r="1021" spans="14:14">
      <c r="N1021" s="143"/>
    </row>
    <row r="1022" spans="14:14">
      <c r="N1022" s="143"/>
    </row>
    <row r="1023" spans="14:14">
      <c r="N1023" s="143"/>
    </row>
    <row r="1024" spans="14:14">
      <c r="N1024" s="143"/>
    </row>
    <row r="1025" spans="14:14">
      <c r="N1025" s="143"/>
    </row>
    <row r="1026" spans="14:14">
      <c r="N1026" s="143"/>
    </row>
    <row r="1027" spans="14:14">
      <c r="N1027" s="143"/>
    </row>
    <row r="1028" spans="14:14">
      <c r="N1028" s="143"/>
    </row>
    <row r="1029" spans="14:14">
      <c r="N1029" s="143"/>
    </row>
    <row r="1030" spans="14:14">
      <c r="N1030" s="143"/>
    </row>
    <row r="1031" spans="14:14">
      <c r="N1031" s="143"/>
    </row>
    <row r="1032" spans="14:14">
      <c r="N1032" s="143"/>
    </row>
    <row r="1033" spans="14:14">
      <c r="N1033" s="143"/>
    </row>
    <row r="1034" spans="14:14">
      <c r="N1034" s="143"/>
    </row>
    <row r="1035" spans="14:14">
      <c r="N1035" s="143"/>
    </row>
    <row r="1036" spans="14:14">
      <c r="N1036" s="143"/>
    </row>
    <row r="1037" spans="14:14">
      <c r="N1037" s="143"/>
    </row>
    <row r="1038" spans="14:14">
      <c r="N1038" s="143"/>
    </row>
    <row r="1039" spans="14:14">
      <c r="N1039" s="143"/>
    </row>
    <row r="1040" spans="14:14">
      <c r="N1040" s="143"/>
    </row>
    <row r="1041" spans="14:14">
      <c r="N1041" s="143"/>
    </row>
    <row r="1042" spans="14:14">
      <c r="N1042" s="143"/>
    </row>
    <row r="1043" spans="14:14">
      <c r="N1043" s="143"/>
    </row>
    <row r="1044" spans="14:14">
      <c r="N1044" s="143"/>
    </row>
    <row r="1045" spans="14:14">
      <c r="N1045" s="143"/>
    </row>
    <row r="1046" spans="14:14">
      <c r="N1046" s="143"/>
    </row>
    <row r="1047" spans="14:14">
      <c r="N1047" s="143"/>
    </row>
    <row r="1048" spans="14:14">
      <c r="N1048" s="143"/>
    </row>
    <row r="1049" spans="14:14">
      <c r="N1049" s="143"/>
    </row>
    <row r="1050" spans="14:14">
      <c r="N1050" s="143"/>
    </row>
    <row r="1051" spans="14:14">
      <c r="N1051" s="143"/>
    </row>
    <row r="1052" spans="14:14">
      <c r="N1052" s="143"/>
    </row>
    <row r="1053" spans="14:14">
      <c r="N1053" s="143"/>
    </row>
    <row r="1054" spans="14:14">
      <c r="N1054" s="143"/>
    </row>
    <row r="1055" spans="14:14">
      <c r="N1055" s="143"/>
    </row>
    <row r="1056" spans="14:14">
      <c r="N1056" s="143"/>
    </row>
    <row r="1057" spans="14:14">
      <c r="N1057" s="143"/>
    </row>
    <row r="1058" spans="14:14">
      <c r="N1058" s="143"/>
    </row>
    <row r="1059" spans="14:14">
      <c r="N1059" s="143"/>
    </row>
    <row r="1060" spans="14:14">
      <c r="N1060" s="143"/>
    </row>
    <row r="1061" spans="14:14">
      <c r="N1061" s="143"/>
    </row>
    <row r="1062" spans="14:14">
      <c r="N1062" s="143"/>
    </row>
    <row r="1063" spans="14:14">
      <c r="N1063" s="143"/>
    </row>
    <row r="1064" spans="14:14">
      <c r="N1064" s="143"/>
    </row>
    <row r="1065" spans="14:14">
      <c r="N1065" s="143"/>
    </row>
    <row r="1066" spans="14:14">
      <c r="N1066" s="143"/>
    </row>
    <row r="1067" spans="14:14">
      <c r="N1067" s="143"/>
    </row>
    <row r="1068" spans="14:14">
      <c r="N1068" s="143"/>
    </row>
    <row r="1069" spans="14:14">
      <c r="N1069" s="143"/>
    </row>
    <row r="1070" spans="14:14">
      <c r="N1070" s="143"/>
    </row>
    <row r="1071" spans="14:14">
      <c r="N1071" s="143"/>
    </row>
    <row r="1072" spans="14:14">
      <c r="N1072" s="143"/>
    </row>
    <row r="1073" spans="14:14">
      <c r="N1073" s="143"/>
    </row>
    <row r="1074" spans="14:14">
      <c r="N1074" s="143"/>
    </row>
    <row r="1075" spans="14:14">
      <c r="N1075" s="143"/>
    </row>
    <row r="1076" spans="14:14">
      <c r="N1076" s="143"/>
    </row>
    <row r="1077" spans="14:14">
      <c r="N1077" s="143"/>
    </row>
    <row r="1078" spans="14:14">
      <c r="N1078" s="143"/>
    </row>
    <row r="1079" spans="14:14">
      <c r="N1079" s="143"/>
    </row>
    <row r="1080" spans="14:14">
      <c r="N1080" s="143"/>
    </row>
    <row r="1081" spans="14:14">
      <c r="N1081" s="143"/>
    </row>
    <row r="1082" spans="14:14">
      <c r="N1082" s="143"/>
    </row>
    <row r="1083" spans="14:14">
      <c r="N1083" s="143"/>
    </row>
    <row r="1084" spans="14:14">
      <c r="N1084" s="143"/>
    </row>
    <row r="1085" spans="14:14">
      <c r="N1085" s="143"/>
    </row>
    <row r="1086" spans="14:14">
      <c r="N1086" s="143"/>
    </row>
    <row r="1087" spans="14:14">
      <c r="N1087" s="143"/>
    </row>
    <row r="1088" spans="14:14">
      <c r="N1088" s="143"/>
    </row>
    <row r="1089" spans="14:14">
      <c r="N1089" s="143"/>
    </row>
    <row r="1090" spans="14:14">
      <c r="N1090" s="143"/>
    </row>
    <row r="1091" spans="14:14">
      <c r="N1091" s="143"/>
    </row>
    <row r="1092" spans="14:14">
      <c r="N1092" s="143"/>
    </row>
    <row r="1093" spans="14:14">
      <c r="N1093" s="143"/>
    </row>
    <row r="1094" spans="14:14">
      <c r="N1094" s="143"/>
    </row>
    <row r="1095" spans="14:14">
      <c r="N1095" s="143"/>
    </row>
    <row r="1096" spans="14:14">
      <c r="N1096" s="143"/>
    </row>
    <row r="1097" spans="14:14">
      <c r="N1097" s="143"/>
    </row>
    <row r="1098" spans="14:14">
      <c r="N1098" s="143"/>
    </row>
    <row r="1099" spans="14:14">
      <c r="N1099" s="143"/>
    </row>
    <row r="1100" spans="14:14">
      <c r="N1100" s="143"/>
    </row>
    <row r="1101" spans="14:14">
      <c r="N1101" s="143"/>
    </row>
    <row r="1102" spans="14:14">
      <c r="N1102" s="143"/>
    </row>
    <row r="1103" spans="14:14">
      <c r="N1103" s="143"/>
    </row>
    <row r="1104" spans="14:14">
      <c r="N1104" s="143"/>
    </row>
    <row r="1105" spans="14:14">
      <c r="N1105" s="143"/>
    </row>
    <row r="1106" spans="14:14">
      <c r="N1106" s="143"/>
    </row>
    <row r="1107" spans="14:14">
      <c r="N1107" s="143"/>
    </row>
    <row r="1108" spans="14:14">
      <c r="N1108" s="143"/>
    </row>
    <row r="1109" spans="14:14">
      <c r="N1109" s="143"/>
    </row>
    <row r="1110" spans="14:14">
      <c r="N1110" s="143"/>
    </row>
    <row r="1111" spans="14:14">
      <c r="N1111" s="143"/>
    </row>
    <row r="1112" spans="14:14">
      <c r="N1112" s="143"/>
    </row>
    <row r="1113" spans="14:14">
      <c r="N1113" s="143"/>
    </row>
    <row r="1114" spans="14:14">
      <c r="N1114" s="143"/>
    </row>
    <row r="1115" spans="14:14">
      <c r="N1115" s="143"/>
    </row>
    <row r="1116" spans="14:14">
      <c r="N1116" s="143"/>
    </row>
    <row r="1117" spans="14:14">
      <c r="N1117" s="143"/>
    </row>
    <row r="1118" spans="14:14">
      <c r="N1118" s="143"/>
    </row>
    <row r="1119" spans="14:14">
      <c r="N1119" s="143"/>
    </row>
    <row r="1120" spans="14:14">
      <c r="N1120" s="143"/>
    </row>
    <row r="1121" spans="14:14">
      <c r="N1121" s="143"/>
    </row>
    <row r="1122" spans="14:14">
      <c r="N1122" s="143"/>
    </row>
    <row r="1123" spans="14:14">
      <c r="N1123" s="143"/>
    </row>
    <row r="1124" spans="14:14">
      <c r="N1124" s="143"/>
    </row>
    <row r="1125" spans="14:14">
      <c r="N1125" s="143"/>
    </row>
    <row r="1126" spans="14:14">
      <c r="N1126" s="143"/>
    </row>
    <row r="1127" spans="14:14">
      <c r="N1127" s="143"/>
    </row>
    <row r="1128" spans="14:14">
      <c r="N1128" s="143"/>
    </row>
    <row r="1129" spans="14:14">
      <c r="N1129" s="143"/>
    </row>
    <row r="1130" spans="14:14">
      <c r="N1130" s="143"/>
    </row>
    <row r="1131" spans="14:14">
      <c r="N1131" s="143"/>
    </row>
    <row r="1132" spans="14:14">
      <c r="N1132" s="143"/>
    </row>
    <row r="1133" spans="14:14">
      <c r="N1133" s="143"/>
    </row>
  </sheetData>
  <dataConsolidate/>
  <mergeCells count="145">
    <mergeCell ref="N2:N8"/>
    <mergeCell ref="N11:N14"/>
    <mergeCell ref="C215:C218"/>
    <mergeCell ref="N215:N218"/>
    <mergeCell ref="A139:A163"/>
    <mergeCell ref="B139:B160"/>
    <mergeCell ref="N139:N160"/>
    <mergeCell ref="A32:A34"/>
    <mergeCell ref="C108:C109"/>
    <mergeCell ref="C112:C113"/>
    <mergeCell ref="C116:C117"/>
    <mergeCell ref="C120:C121"/>
    <mergeCell ref="C80:C81"/>
    <mergeCell ref="C47:C48"/>
    <mergeCell ref="C50:C51"/>
    <mergeCell ref="C124:C125"/>
    <mergeCell ref="C70:C71"/>
    <mergeCell ref="B43:B58"/>
    <mergeCell ref="B32:B34"/>
    <mergeCell ref="C32:C33"/>
    <mergeCell ref="B60:B66"/>
    <mergeCell ref="B36:B41"/>
    <mergeCell ref="C36:C37"/>
    <mergeCell ref="C60:C62"/>
    <mergeCell ref="C92:C93"/>
    <mergeCell ref="A36:A58"/>
    <mergeCell ref="A60:A127"/>
    <mergeCell ref="B70:B127"/>
    <mergeCell ref="AU136:BB137"/>
    <mergeCell ref="O136:V137"/>
    <mergeCell ref="W136:AD137"/>
    <mergeCell ref="AE136:AL137"/>
    <mergeCell ref="AM136:AT137"/>
    <mergeCell ref="N36:N37"/>
    <mergeCell ref="M38:M39"/>
    <mergeCell ref="M63:M64"/>
    <mergeCell ref="N136:N137"/>
    <mergeCell ref="B224:B229"/>
    <mergeCell ref="A224:A229"/>
    <mergeCell ref="B215:B222"/>
    <mergeCell ref="A215:A222"/>
    <mergeCell ref="B176:B182"/>
    <mergeCell ref="A166:A174"/>
    <mergeCell ref="B166:B174"/>
    <mergeCell ref="A129:A137"/>
    <mergeCell ref="B136:B137"/>
    <mergeCell ref="B163:B164"/>
    <mergeCell ref="A176:A213"/>
    <mergeCell ref="B186:B213"/>
    <mergeCell ref="C156:C157"/>
    <mergeCell ref="C139:C140"/>
    <mergeCell ref="C153:C154"/>
    <mergeCell ref="M131:M132"/>
    <mergeCell ref="N224:N225"/>
    <mergeCell ref="M179:M180"/>
    <mergeCell ref="M219:M220"/>
    <mergeCell ref="B129:B134"/>
    <mergeCell ref="C129:C130"/>
    <mergeCell ref="C141:C142"/>
    <mergeCell ref="C151:C152"/>
    <mergeCell ref="C147:C148"/>
    <mergeCell ref="N163:N164"/>
    <mergeCell ref="G215:G216"/>
    <mergeCell ref="H215:H216"/>
    <mergeCell ref="G224:G225"/>
    <mergeCell ref="H224:H225"/>
    <mergeCell ref="H166:H174"/>
    <mergeCell ref="G166:G174"/>
    <mergeCell ref="G158:G159"/>
    <mergeCell ref="G176:G177"/>
    <mergeCell ref="H176:H177"/>
    <mergeCell ref="G129:G130"/>
    <mergeCell ref="H129:H130"/>
    <mergeCell ref="BC136:BJ137"/>
    <mergeCell ref="BK136:BR137"/>
    <mergeCell ref="BS136:BW137"/>
    <mergeCell ref="AG233:AK233"/>
    <mergeCell ref="T233:Z234"/>
    <mergeCell ref="D136:M137"/>
    <mergeCell ref="C136:C137"/>
    <mergeCell ref="C163:C164"/>
    <mergeCell ref="C160:C161"/>
    <mergeCell ref="C145:C146"/>
    <mergeCell ref="C210:C211"/>
    <mergeCell ref="C186:C187"/>
    <mergeCell ref="C190:C191"/>
    <mergeCell ref="C194:C195"/>
    <mergeCell ref="C198:C199"/>
    <mergeCell ref="C224:C225"/>
    <mergeCell ref="C202:C203"/>
    <mergeCell ref="C206:C207"/>
    <mergeCell ref="C176:C178"/>
    <mergeCell ref="C158:C159"/>
    <mergeCell ref="N176:N177"/>
    <mergeCell ref="M226:M227"/>
    <mergeCell ref="E166:E174"/>
    <mergeCell ref="N166:N174"/>
    <mergeCell ref="B27:B30"/>
    <mergeCell ref="C11:C14"/>
    <mergeCell ref="A2:A30"/>
    <mergeCell ref="M2:M7"/>
    <mergeCell ref="M15:M16"/>
    <mergeCell ref="M24:M25"/>
    <mergeCell ref="M20:M21"/>
    <mergeCell ref="M27:M28"/>
    <mergeCell ref="B2:B9"/>
    <mergeCell ref="C8:C9"/>
    <mergeCell ref="C2:C3"/>
    <mergeCell ref="B20:B25"/>
    <mergeCell ref="C20:C21"/>
    <mergeCell ref="C24:C25"/>
    <mergeCell ref="C27:C28"/>
    <mergeCell ref="M11:M14"/>
    <mergeCell ref="H11:H12"/>
    <mergeCell ref="G20:G21"/>
    <mergeCell ref="H20:H21"/>
    <mergeCell ref="G24:G25"/>
    <mergeCell ref="H24:H25"/>
    <mergeCell ref="G27:G28"/>
    <mergeCell ref="B11:B18"/>
    <mergeCell ref="C4:C5"/>
    <mergeCell ref="C6:C7"/>
    <mergeCell ref="C72:C73"/>
    <mergeCell ref="C76:C77"/>
    <mergeCell ref="C104:C105"/>
    <mergeCell ref="N32:N33"/>
    <mergeCell ref="N20:N21"/>
    <mergeCell ref="G2:G7"/>
    <mergeCell ref="G11:G12"/>
    <mergeCell ref="N24:N25"/>
    <mergeCell ref="N27:N28"/>
    <mergeCell ref="C43:C44"/>
    <mergeCell ref="C53:C54"/>
    <mergeCell ref="C100:C101"/>
    <mergeCell ref="C96:C97"/>
    <mergeCell ref="H27:H28"/>
    <mergeCell ref="H2:H7"/>
    <mergeCell ref="G60:G61"/>
    <mergeCell ref="H60:H61"/>
    <mergeCell ref="G36:G37"/>
    <mergeCell ref="H36:H37"/>
    <mergeCell ref="G32:G33"/>
    <mergeCell ref="C56:C57"/>
    <mergeCell ref="C88:C89"/>
    <mergeCell ref="C84:C85"/>
  </mergeCells>
  <phoneticPr fontId="10" type="noConversion"/>
  <hyperlinks>
    <hyperlink ref="H2" r:id="rId1" display="https://www.statistiques.developpement-durable.gouv.fr/lempreinte-carbone-note-prealable-lelaboration-du-quatrieme-rapport-gouvernemental-annuel-au-titre?rubrique=&amp;dossier=1286"/>
    <hyperlink ref="H8" r:id="rId2"/>
    <hyperlink ref="H11" r:id="rId3"/>
    <hyperlink ref="H60" r:id="rId4"/>
    <hyperlink ref="H176" r:id="rId5"/>
    <hyperlink ref="H215" r:id="rId6"/>
    <hyperlink ref="H224" r:id="rId7"/>
    <hyperlink ref="H129" r:id="rId8"/>
    <hyperlink ref="H36" r:id="rId9"/>
    <hyperlink ref="H20" r:id="rId10"/>
    <hyperlink ref="H27" r:id="rId11" display="https://www.statistiques.developpement-durable.gouv.fr/bilan-energetique-de-la-france-en-2018-donnees-provisoires "/>
    <hyperlink ref="H24" r:id="rId12" display="https://www.statistiques.developpement-durable.gouv.fr/bilan-energetique-de-la-france-en-2018-donnees-provisoires "/>
    <hyperlink ref="H43" r:id="rId13"/>
    <hyperlink ref="H47" r:id="rId14"/>
    <hyperlink ref="H50" r:id="rId15"/>
    <hyperlink ref="H53" r:id="rId16"/>
    <hyperlink ref="H56" r:id="rId17"/>
    <hyperlink ref="H72" r:id="rId18"/>
    <hyperlink ref="H76" r:id="rId19"/>
    <hyperlink ref="H80" r:id="rId20"/>
    <hyperlink ref="H84" r:id="rId21"/>
    <hyperlink ref="H88" r:id="rId22"/>
    <hyperlink ref="H92" r:id="rId23"/>
    <hyperlink ref="H96" r:id="rId24"/>
    <hyperlink ref="H100" r:id="rId25"/>
    <hyperlink ref="H104" r:id="rId26"/>
    <hyperlink ref="H108" r:id="rId27"/>
    <hyperlink ref="H112" r:id="rId28"/>
    <hyperlink ref="H116" r:id="rId29"/>
    <hyperlink ref="H120" r:id="rId30"/>
    <hyperlink ref="H124" r:id="rId31"/>
    <hyperlink ref="H186" r:id="rId32"/>
    <hyperlink ref="H190" r:id="rId33"/>
    <hyperlink ref="H194" r:id="rId34"/>
    <hyperlink ref="H198" r:id="rId35"/>
    <hyperlink ref="H202" r:id="rId36"/>
    <hyperlink ref="H206" r:id="rId37"/>
    <hyperlink ref="H210" r:id="rId38"/>
    <hyperlink ref="H166" r:id="rId39"/>
    <hyperlink ref="H163" r:id="rId40"/>
    <hyperlink ref="H147" r:id="rId41"/>
    <hyperlink ref="H155" r:id="rId42"/>
    <hyperlink ref="H152" r:id="rId43"/>
  </hyperlinks>
  <pageMargins left="0.70866141732283472" right="0.70866141732283472" top="0.74803149606299213" bottom="0.74803149606299213" header="0.51181102362204722" footer="0.51181102362204722"/>
  <pageSetup paperSize="9" scale="35" firstPageNumber="0" fitToWidth="4" fitToHeight="0" orientation="landscape" r:id="rId4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2:W598"/>
  <sheetViews>
    <sheetView windowProtection="1" zoomScaleNormal="100" workbookViewId="0">
      <selection activeCell="E19" sqref="E19"/>
    </sheetView>
  </sheetViews>
  <sheetFormatPr baseColWidth="10" defaultRowHeight="15"/>
  <cols>
    <col min="1" max="1" width="11.42578125" style="161"/>
    <col min="2" max="2" width="92.28515625" style="116" customWidth="1"/>
    <col min="3" max="3" width="11.85546875" style="116" customWidth="1"/>
    <col min="4" max="4" width="61.7109375" style="124" customWidth="1"/>
    <col min="5" max="5" width="12.85546875" style="124" customWidth="1"/>
    <col min="6" max="8" width="11.42578125" style="124"/>
    <col min="9" max="9" width="11.42578125" style="124" customWidth="1"/>
  </cols>
  <sheetData>
    <row r="2" spans="1:4" ht="15" customHeight="1">
      <c r="B2" s="117" t="s">
        <v>85</v>
      </c>
      <c r="D2" s="162"/>
    </row>
    <row r="3" spans="1:4">
      <c r="B3" s="117"/>
    </row>
    <row r="4" spans="1:4">
      <c r="A4" s="161">
        <v>1</v>
      </c>
    </row>
    <row r="19" spans="1:5">
      <c r="D19" s="23" t="s">
        <v>178</v>
      </c>
      <c r="E19" s="91">
        <f>(1+ ('Suivi 2019 - indicateurs SNBC1'!AD2-'Suivi 2019 - indicateurs SNBC1'!T2)/'Suivi 2019 - indicateurs SNBC1'!T2)^(1/(2005-1995))-1</f>
        <v>1.1499358910544544E-2</v>
      </c>
    </row>
    <row r="20" spans="1:5">
      <c r="D20" s="23" t="s">
        <v>180</v>
      </c>
      <c r="E20" s="91">
        <f>(1+ ('Suivi 2019 - indicateurs SNBC1'!AM2-'Suivi 2019 - indicateurs SNBC1'!AD2)/'Suivi 2019 - indicateurs SNBC1'!AD2)^(1/(2014-2005))-1</f>
        <v>-9.5548815874897386E-3</v>
      </c>
    </row>
    <row r="21" spans="1:5">
      <c r="D21" s="23" t="s">
        <v>179</v>
      </c>
      <c r="E21" s="91">
        <f>(1+ ('Suivi 2019 - indicateurs SNBC1'!AP2-'Suivi 2019 - indicateurs SNBC1'!AM2)/'Suivi 2019 - indicateurs SNBC1'!AM2)^(1/(2017-2014))-1</f>
        <v>1.1737899706690369E-2</v>
      </c>
    </row>
    <row r="23" spans="1:5">
      <c r="A23" s="162">
        <v>26</v>
      </c>
    </row>
    <row r="38" spans="1:9">
      <c r="B38" s="117" t="s">
        <v>86</v>
      </c>
    </row>
    <row r="40" spans="1:9">
      <c r="A40" s="161">
        <v>2</v>
      </c>
      <c r="D40" s="139" t="s">
        <v>202</v>
      </c>
    </row>
    <row r="41" spans="1:9">
      <c r="D41" s="130" t="s">
        <v>112</v>
      </c>
      <c r="E41" s="131">
        <f>AVERAGE('Suivi 2019 - indicateurs SNBC1'!AN16:AQ16)</f>
        <v>441.26113463271838</v>
      </c>
      <c r="F41" s="132"/>
      <c r="G41" s="132"/>
      <c r="H41" s="132"/>
      <c r="I41" s="132"/>
    </row>
    <row r="42" spans="1:9">
      <c r="D42" s="130" t="s">
        <v>107</v>
      </c>
      <c r="E42" s="126">
        <v>2015</v>
      </c>
      <c r="F42" s="126">
        <v>2016</v>
      </c>
      <c r="G42" s="126">
        <v>2017</v>
      </c>
      <c r="H42" s="107" t="s">
        <v>110</v>
      </c>
    </row>
    <row r="43" spans="1:9">
      <c r="D43" s="23" t="s">
        <v>147</v>
      </c>
      <c r="E43" s="64">
        <f>'Suivi 2019 - indicateurs SNBC1'!AN11-'Suivi 2019 - indicateurs SNBC1'!AN16</f>
        <v>3.5854851662645046</v>
      </c>
      <c r="F43" s="64">
        <f>'Suivi 2019 - indicateurs SNBC1'!AO11-'Suivi 2019 - indicateurs SNBC1'!AO16</f>
        <v>14.375222439446759</v>
      </c>
      <c r="G43" s="64">
        <f>'Suivi 2019 - indicateurs SNBC1'!AP11-'Suivi 2019 - indicateurs SNBC1'!AP16</f>
        <v>28.338542265561102</v>
      </c>
      <c r="H43" s="64">
        <f>'Suivi 2019 - indicateurs SNBC1'!AQ11-'Suivi 2019 - indicateurs SNBC1'!AQ16</f>
        <v>-426.2396376819288</v>
      </c>
    </row>
    <row r="44" spans="1:9">
      <c r="D44" s="23" t="s">
        <v>109</v>
      </c>
      <c r="E44" s="91">
        <f>E43/'Suivi 2019 - indicateurs SNBC1'!AN16</f>
        <v>7.8580356079328267E-3</v>
      </c>
      <c r="F44" s="91">
        <f>F43/'Suivi 2019 - indicateurs SNBC1'!AO16</f>
        <v>3.2212062632123659E-2</v>
      </c>
      <c r="G44" s="91">
        <f>G43/'Suivi 2019 - indicateurs SNBC1'!AP16</f>
        <v>6.4958818212381267E-2</v>
      </c>
      <c r="H44" s="91">
        <f>H43/'Suivi 2019 - indicateurs SNBC1'!AQ16</f>
        <v>-1</v>
      </c>
    </row>
    <row r="45" spans="1:9">
      <c r="D45" s="23" t="s">
        <v>145</v>
      </c>
      <c r="E45" s="64">
        <f>SUM(E43:H43)</f>
        <v>-379.94038781065643</v>
      </c>
    </row>
    <row r="46" spans="1:9">
      <c r="D46" s="23" t="s">
        <v>111</v>
      </c>
      <c r="E46" s="91">
        <f>E45/(E41*4)</f>
        <v>-0.21525824392335052</v>
      </c>
    </row>
    <row r="47" spans="1:9">
      <c r="D47" s="23" t="s">
        <v>146</v>
      </c>
      <c r="E47" s="64">
        <f>E45/4</f>
        <v>-94.985096952664108</v>
      </c>
    </row>
    <row r="49" spans="1:9">
      <c r="D49" s="23" t="s">
        <v>181</v>
      </c>
      <c r="E49" s="91">
        <f>(1+ ('Suivi 2019 - indicateurs SNBC1'!AI11-'Suivi 2019 - indicateurs SNBC1'!O11)/'Suivi 2019 - indicateurs SNBC1'!O11)^(1/(2010-1990))-1</f>
        <v>-3.4135409035430664E-3</v>
      </c>
      <c r="H49"/>
      <c r="I49"/>
    </row>
    <row r="50" spans="1:9">
      <c r="D50" s="23" t="s">
        <v>182</v>
      </c>
      <c r="E50" s="91">
        <f>(1+ ('Suivi 2019 - indicateurs SNBC1'!AN11-'Suivi 2019 - indicateurs SNBC1'!AI11)/'Suivi 2019 - indicateurs SNBC1'!AI11)^(1/(2015-2010))-1</f>
        <v>-2.1187039811730535E-2</v>
      </c>
      <c r="F50" s="135"/>
    </row>
    <row r="56" spans="1:9">
      <c r="E56" s="134" t="s">
        <v>205</v>
      </c>
      <c r="F56" s="134" t="s">
        <v>165</v>
      </c>
    </row>
    <row r="57" spans="1:9">
      <c r="D57" s="23" t="s">
        <v>175</v>
      </c>
      <c r="E57" s="91">
        <f>(1+ ('Suivi 2019 - indicateurs SNBC1'!AQ15-'Suivi 2019 - indicateurs SNBC1'!AN15)/'Suivi 2019 - indicateurs SNBC1'!AN15)^(1/(2018-2015))-1</f>
        <v>-2.2447781979737957E-2</v>
      </c>
      <c r="F57" s="91">
        <f>(('Suivi 2019 - indicateurs SNBC1'!AQ15-'Suivi 2019 - indicateurs SNBC1'!AP15)/'Suivi 2019 - indicateurs SNBC1'!AP15+('Suivi 2019 - indicateurs SNBC1'!AP15-'Suivi 2019 - indicateurs SNBC1'!AO15)/'Suivi 2019 - indicateurs SNBC1'!AO15+('Suivi 2019 - indicateurs SNBC1'!AO15-'Suivi 2019 - indicateurs SNBC1'!AN15)/'Suivi 2019 - indicateurs SNBC1'!AN15)/(2018-2015)</f>
        <v>-2.2447695411977664E-2</v>
      </c>
    </row>
    <row r="58" spans="1:9">
      <c r="A58" s="161">
        <v>46</v>
      </c>
      <c r="D58" s="23" t="s">
        <v>177</v>
      </c>
      <c r="E58" s="91">
        <f>(1+ ('Suivi 2019 - indicateurs SNBC1'!AQ11-'Suivi 2019 - indicateurs SNBC1'!AN11)/'Suivi 2019 - indicateurs SNBC1'!AN11)^(1/(2018-2015))-1</f>
        <v>-1</v>
      </c>
      <c r="F58" s="91">
        <f>(('Suivi 2019 - indicateurs SNBC1'!AQ11-'Suivi 2019 - indicateurs SNBC1'!AP11)/'Suivi 2019 - indicateurs SNBC1'!AP11+('Suivi 2019 - indicateurs SNBC1'!AP11-'Suivi 2019 - indicateurs SNBC1'!AO11)/'Suivi 2019 - indicateurs SNBC1'!AO11+('Suivi 2019 - indicateurs SNBC1'!AO11-'Suivi 2019 - indicateurs SNBC1'!AN11)/'Suivi 2019 - indicateurs SNBC1'!AN11)/(2018-2015)</f>
        <v>-0.3299136955767194</v>
      </c>
    </row>
    <row r="59" spans="1:9">
      <c r="D59" s="23" t="s">
        <v>173</v>
      </c>
      <c r="E59" s="91">
        <f>(1+ ('Suivi 2019 - indicateurs SNBC1'!AP11-'Suivi 2019 - indicateurs SNBC1'!AN11)/'Suivi 2019 - indicateurs SNBC1'!AN11)^(1/(2017-2015))-1</f>
        <v>5.1235586856273052E-3</v>
      </c>
      <c r="F59" s="91">
        <f>(('Suivi 2019 - indicateurs SNBC1'!AP11-'Suivi 2019 - indicateurs SNBC1'!AO11)/'Suivi 2019 - indicateurs SNBC1'!AO11+('Suivi 2019 - indicateurs SNBC1'!AO11-'Suivi 2019 - indicateurs SNBC1'!AN11)/'Suivi 2019 - indicateurs SNBC1'!AN11)/(2017-2015)</f>
        <v>5.1294566349208981E-3</v>
      </c>
    </row>
    <row r="60" spans="1:9">
      <c r="D60" s="23" t="s">
        <v>190</v>
      </c>
      <c r="E60" s="91">
        <f>('Suivi 2019 - indicateurs SNBC1'!AQ11-'Suivi 2019 - indicateurs SNBC1'!AP11)/'Suivi 2019 - indicateurs SNBC1'!AP11</f>
        <v>-1</v>
      </c>
    </row>
    <row r="61" spans="1:9">
      <c r="D61" s="23" t="s">
        <v>208</v>
      </c>
      <c r="E61" s="91"/>
      <c r="F61" s="91">
        <f>(('Suivi 2019 - indicateurs SNBC1'!AX18-'Suivi 2019 - indicateurs SNBC1'!AW18)/'Suivi 2019 - indicateurs SNBC1'!AW18+('Suivi 2019 - indicateurs SNBC1'!AW18-'Suivi 2019 - indicateurs SNBC1'!AV18)/'Suivi 2019 - indicateurs SNBC1'!AV18+('Suivi 2019 - indicateurs SNBC1'!AV18-'Suivi 2019 - indicateurs SNBC1'!AU18)/'Suivi 2019 - indicateurs SNBC1'!AU18+('Suivi 2019 - indicateurs SNBC1'!AU18-'Suivi 2019 - indicateurs SNBC1'!AT18)/'Suivi 2019 - indicateurs SNBC1'!AT18+('Suivi 2019 - indicateurs SNBC1'!AT18-'Suivi 2019 - indicateurs SNBC1'!AS18)/'Suivi 2019 - indicateurs SNBC1'!AS18+('Suivi 2019 - indicateurs SNBC1'!AS18-'Suivi 2019 - indicateurs SNBC1'!AR18)/'Suivi 2019 - indicateurs SNBC1'!AR18)/(2025-2019)</f>
        <v>-3.0434232705748663E-2</v>
      </c>
    </row>
    <row r="62" spans="1:9">
      <c r="E62" s="133"/>
    </row>
    <row r="63" spans="1:9">
      <c r="E63" s="133"/>
    </row>
    <row r="64" spans="1:9">
      <c r="E64" s="133"/>
    </row>
    <row r="65" spans="1:11">
      <c r="E65" s="133"/>
    </row>
    <row r="66" spans="1:11">
      <c r="E66" s="133"/>
    </row>
    <row r="67" spans="1:11">
      <c r="E67" s="133"/>
    </row>
    <row r="68" spans="1:11">
      <c r="E68" s="133"/>
    </row>
    <row r="69" spans="1:11">
      <c r="E69" s="133"/>
    </row>
    <row r="70" spans="1:11">
      <c r="E70" s="133"/>
    </row>
    <row r="71" spans="1:11">
      <c r="E71" s="133"/>
    </row>
    <row r="72" spans="1:11">
      <c r="E72" s="133"/>
    </row>
    <row r="73" spans="1:11">
      <c r="E73" s="133"/>
    </row>
    <row r="75" spans="1:11">
      <c r="B75" s="117" t="s">
        <v>87</v>
      </c>
    </row>
    <row r="76" spans="1:11">
      <c r="A76" s="161">
        <v>23</v>
      </c>
    </row>
    <row r="77" spans="1:11">
      <c r="D77" s="139" t="s">
        <v>203</v>
      </c>
      <c r="E77"/>
      <c r="F77"/>
      <c r="G77"/>
      <c r="H77" s="90" t="s">
        <v>114</v>
      </c>
      <c r="I77"/>
    </row>
    <row r="78" spans="1:11">
      <c r="D78" s="130" t="s">
        <v>107</v>
      </c>
      <c r="E78" s="93">
        <v>2015</v>
      </c>
      <c r="F78" s="93">
        <v>2016</v>
      </c>
      <c r="G78" s="93">
        <v>2017</v>
      </c>
      <c r="H78" s="93">
        <v>2018</v>
      </c>
      <c r="I78" s="93">
        <v>2019</v>
      </c>
      <c r="J78" s="93">
        <v>2020</v>
      </c>
    </row>
    <row r="79" spans="1:11">
      <c r="D79" s="23" t="s">
        <v>200</v>
      </c>
      <c r="E79" s="74">
        <v>148.06451865871256</v>
      </c>
      <c r="F79" s="74">
        <f>(($J$79-$E$79)/($J$78-$E$78))*($F$78-$E$78)+$E$79</f>
        <v>145.81133854224024</v>
      </c>
      <c r="G79" s="74">
        <f>(($J$79-$E$79)/($J$78-$E$78))*($G$78-$E$78)+$E$79</f>
        <v>143.55815842576794</v>
      </c>
      <c r="H79" s="74">
        <f>(($J$79-$E$79)/($J$78-$E$78))*($H$78-$E$78)+$E$79</f>
        <v>141.30497830929562</v>
      </c>
      <c r="I79" s="74"/>
      <c r="J79" s="74">
        <v>136.798618076351</v>
      </c>
      <c r="K79" s="94"/>
    </row>
    <row r="80" spans="1:11">
      <c r="D80" s="23" t="s">
        <v>113</v>
      </c>
      <c r="E80" s="64">
        <f>'Suivi 2019 - indicateurs SNBC1'!AN20-'Graphiques et tendances (old)'!E79</f>
        <v>-7.2989201746125616</v>
      </c>
      <c r="F80" s="64">
        <f>'Suivi 2019 - indicateurs SNBC1'!AO20-'Graphiques et tendances (old)'!F79</f>
        <v>-6.1111556913402296</v>
      </c>
      <c r="G80" s="64">
        <f>'Suivi 2019 - indicateurs SNBC1'!AP20-'Graphiques et tendances (old)'!G79</f>
        <v>-2.2589753680679507</v>
      </c>
      <c r="H80" s="64">
        <f>'Suivi 2019 - indicateurs SNBC1'!AQ20-'Graphiques et tendances (old)'!H79</f>
        <v>-141.30497830929562</v>
      </c>
      <c r="J80" s="124"/>
      <c r="K80" s="124"/>
    </row>
    <row r="81" spans="1:11">
      <c r="D81" s="23" t="s">
        <v>109</v>
      </c>
      <c r="E81" s="91">
        <f>E80/E79</f>
        <v>-4.9295538463448557E-2</v>
      </c>
      <c r="F81" s="91">
        <f>F80/F79</f>
        <v>-4.1911388733118879E-2</v>
      </c>
      <c r="G81" s="91">
        <f>G80/G79</f>
        <v>-1.5735611217359252E-2</v>
      </c>
      <c r="H81" s="91">
        <f>H80/H79</f>
        <v>-1</v>
      </c>
      <c r="J81" s="124"/>
      <c r="K81" s="124"/>
    </row>
    <row r="82" spans="1:11">
      <c r="D82" s="23" t="s">
        <v>172</v>
      </c>
      <c r="E82" s="91">
        <f>AVERAGE(E81:H81)</f>
        <v>-0.27673563460348166</v>
      </c>
      <c r="J82" s="124"/>
      <c r="K82" s="124"/>
    </row>
    <row r="87" spans="1:11">
      <c r="E87" s="134" t="s">
        <v>205</v>
      </c>
      <c r="F87" s="134" t="s">
        <v>165</v>
      </c>
    </row>
    <row r="88" spans="1:11">
      <c r="D88" s="23" t="s">
        <v>191</v>
      </c>
      <c r="E88" s="91">
        <f>(1+('Suivi 2019 - indicateurs SNBC1'!AQ20-'Suivi 2019 - indicateurs SNBC1'!AN20)/'Suivi 2019 - indicateurs SNBC1'!AN20)^(1/(2018-2015))-1</f>
        <v>-1</v>
      </c>
      <c r="F88" s="91">
        <f>(('Suivi 2019 - indicateurs SNBC1'!AQ20-'Suivi 2019 - indicateurs SNBC1'!AP20)/'Suivi 2019 - indicateurs SNBC1'!AP20+('Suivi 2019 - indicateurs SNBC1'!AP20-'Suivi 2019 - indicateurs SNBC1'!AO20)/'Suivi 2019 - indicateurs SNBC1'!AO20+('Suivi 2019 - indicateurs SNBC1'!AO20-'Suivi 2019 - indicateurs SNBC1'!AN20)/'Suivi 2019 - indicateurs SNBC1'!AN20)/(2018-2015)</f>
        <v>-0.33204092651152745</v>
      </c>
    </row>
    <row r="89" spans="1:11">
      <c r="D89" s="23" t="s">
        <v>189</v>
      </c>
      <c r="E89" s="91">
        <f>(1+ ('Suivi 2019 - indicateurs SNBC1'!AS22-'Suivi 2019 - indicateurs SNBC1'!AN22)/'Suivi 2019 - indicateurs SNBC1'!AN22)^(1/(2020-2015))-1</f>
        <v>-1.3296043245807909E-2</v>
      </c>
      <c r="F89" s="91"/>
    </row>
    <row r="90" spans="1:11">
      <c r="D90" s="23" t="s">
        <v>206</v>
      </c>
      <c r="E90" s="91"/>
      <c r="F90" s="91">
        <f>(('Suivi 2019 - indicateurs SNBC1'!AQ22-'Suivi 2019 - indicateurs SNBC1'!AP22)/'Suivi 2019 - indicateurs SNBC1'!AP22+('Suivi 2019 - indicateurs SNBC1'!AP22-'Suivi 2019 - indicateurs SNBC1'!AO22)/'Suivi 2019 - indicateurs SNBC1'!AO22+('Suivi 2019 - indicateurs SNBC1'!AO22-'Suivi 2019 - indicateurs SNBC1'!AN22)/'Suivi 2019 - indicateurs SNBC1'!AN22)/(2018-2015)</f>
        <v>-1.3118475744856825E-2</v>
      </c>
    </row>
    <row r="92" spans="1:11">
      <c r="I92"/>
    </row>
    <row r="93" spans="1:11">
      <c r="I93"/>
    </row>
    <row r="94" spans="1:11">
      <c r="D94" s="23" t="s">
        <v>169</v>
      </c>
      <c r="E94" s="91">
        <f>(1+ ('Suivi 2019 - indicateurs SNBC1'!AP24-'Suivi 2019 - indicateurs SNBC1'!AJ24)/'Suivi 2019 - indicateurs SNBC1'!AJ24)^(1/(2017-2011))-1</f>
        <v>-1.1883395775544536E-2</v>
      </c>
      <c r="H94"/>
      <c r="I94"/>
    </row>
    <row r="95" spans="1:11">
      <c r="A95" s="161">
        <v>59</v>
      </c>
      <c r="D95" s="23" t="s">
        <v>158</v>
      </c>
      <c r="E95" s="91">
        <f>('Suivi 2019 - indicateurs SNBC1'!AQ24-'Suivi 2019 - indicateurs SNBC1'!AP24)/'Suivi 2019 - indicateurs SNBC1'!AP24</f>
        <v>-1</v>
      </c>
    </row>
    <row r="104" spans="1:9">
      <c r="B104" s="117" t="s">
        <v>88</v>
      </c>
      <c r="H104"/>
      <c r="I104"/>
    </row>
    <row r="105" spans="1:9">
      <c r="H105"/>
      <c r="I105"/>
    </row>
    <row r="106" spans="1:9">
      <c r="A106" s="161">
        <v>4</v>
      </c>
      <c r="D106" s="23" t="s">
        <v>192</v>
      </c>
      <c r="E106" s="91">
        <f>(1+ ('Suivi 2019 - indicateurs SNBC1'!AQ27-'Suivi 2019 - indicateurs SNBC1'!O27)/'Suivi 2019 - indicateurs SNBC1'!O27)^(1/(2018-1990))-1</f>
        <v>-1</v>
      </c>
      <c r="H106"/>
      <c r="I106"/>
    </row>
    <row r="107" spans="1:9">
      <c r="D107" s="23" t="s">
        <v>158</v>
      </c>
      <c r="E107" s="91">
        <f>('Suivi 2019 - indicateurs SNBC1'!AQ27-'Suivi 2019 - indicateurs SNBC1'!AP27)/'Suivi 2019 - indicateurs SNBC1'!AP27</f>
        <v>-1</v>
      </c>
      <c r="H107"/>
      <c r="I107"/>
    </row>
    <row r="108" spans="1:9">
      <c r="H108"/>
      <c r="I108"/>
    </row>
    <row r="109" spans="1:9">
      <c r="H109"/>
      <c r="I109"/>
    </row>
    <row r="110" spans="1:9">
      <c r="D110" s="23" t="s">
        <v>107</v>
      </c>
      <c r="E110" s="126">
        <v>2015</v>
      </c>
      <c r="F110" s="126">
        <v>2016</v>
      </c>
      <c r="G110" s="126">
        <v>2017</v>
      </c>
      <c r="H110" s="126">
        <v>2018</v>
      </c>
      <c r="I110"/>
    </row>
    <row r="111" spans="1:9">
      <c r="D111" s="23" t="s">
        <v>160</v>
      </c>
      <c r="E111" s="91">
        <f>('Suivi 2019 - indicateurs SNBC1'!AN27-'Suivi 2019 - indicateurs SNBC1'!AN29)/'Suivi 2019 - indicateurs SNBC1'!AN29</f>
        <v>6.1159466789504409E-2</v>
      </c>
      <c r="F111" s="91">
        <f>('Suivi 2019 - indicateurs SNBC1'!AO27-'Suivi 2019 - indicateurs SNBC1'!AO29)/'Suivi 2019 - indicateurs SNBC1'!AO29</f>
        <v>7.2783313553432524E-2</v>
      </c>
      <c r="G111" s="91">
        <f>('Suivi 2019 - indicateurs SNBC1'!AP27-'Suivi 2019 - indicateurs SNBC1'!AP29)/'Suivi 2019 - indicateurs SNBC1'!AP29</f>
        <v>0.10590072422382682</v>
      </c>
      <c r="H111" s="91">
        <f>('Suivi 2019 - indicateurs SNBC1'!AQ27-'Suivi 2019 - indicateurs SNBC1'!AQ29)/'Suivi 2019 - indicateurs SNBC1'!AQ29</f>
        <v>-1</v>
      </c>
      <c r="I111"/>
    </row>
    <row r="112" spans="1:9">
      <c r="D112" s="23" t="s">
        <v>165</v>
      </c>
      <c r="E112" s="91">
        <f>AVERAGE(E111:H111)</f>
        <v>-0.19003912385830907</v>
      </c>
      <c r="I112"/>
    </row>
    <row r="113" spans="1:9">
      <c r="I113"/>
    </row>
    <row r="114" spans="1:9">
      <c r="E114" s="134" t="s">
        <v>205</v>
      </c>
      <c r="F114" s="134" t="s">
        <v>165</v>
      </c>
      <c r="H114"/>
      <c r="I114"/>
    </row>
    <row r="115" spans="1:9">
      <c r="D115" s="23" t="s">
        <v>226</v>
      </c>
      <c r="E115" s="91">
        <f>(1+ ('Suivi 2019 - indicateurs SNBC1'!AQ29-'Suivi 2019 - indicateurs SNBC1'!AN29)/'Suivi 2019 - indicateurs SNBC1'!AN29)^(1/(2018-2015))-1</f>
        <v>-2.1320831714626065E-2</v>
      </c>
      <c r="F115" s="91">
        <f>(('Suivi 2019 - indicateurs SNBC1'!AP29-'Suivi 2019 - indicateurs SNBC1'!AO29)/'Suivi 2019 - indicateurs SNBC1'!AO29+('Suivi 2019 - indicateurs SNBC1'!AO29-'Suivi 2019 - indicateurs SNBC1'!AN29)/'Suivi 2019 - indicateurs SNBC1'!AN29)/(2017-2015)</f>
        <v>-2.0808479746045147E-2</v>
      </c>
    </row>
    <row r="116" spans="1:9">
      <c r="D116" s="23" t="s">
        <v>227</v>
      </c>
      <c r="E116" s="91">
        <f>(1+ ('Suivi 2019 - indicateurs SNBC1'!AQ27-'Suivi 2019 - indicateurs SNBC1'!AN27)/'Suivi 2019 - indicateurs SNBC1'!AN27)^(1/(2018-2015))-1</f>
        <v>-1</v>
      </c>
      <c r="F116" s="91">
        <f>(('Suivi 2019 - indicateurs SNBC1'!AP27-'Suivi 2019 - indicateurs SNBC1'!AO27)/'Suivi 2019 - indicateurs SNBC1'!AO27+('Suivi 2019 - indicateurs SNBC1'!AO27-'Suivi 2019 - indicateurs SNBC1'!AN27)/'Suivi 2019 - indicateurs SNBC1'!AN27)/(2017-2015)</f>
        <v>-3.362454604143297E-4</v>
      </c>
    </row>
    <row r="122" spans="1:9">
      <c r="B122" s="117" t="s">
        <v>89</v>
      </c>
    </row>
    <row r="124" spans="1:9">
      <c r="A124" s="161">
        <v>5</v>
      </c>
      <c r="G124" s="134" t="s">
        <v>114</v>
      </c>
    </row>
    <row r="125" spans="1:9">
      <c r="D125" s="23" t="s">
        <v>107</v>
      </c>
      <c r="E125" s="126">
        <v>2016</v>
      </c>
      <c r="F125" s="126">
        <v>2017</v>
      </c>
      <c r="G125" s="126">
        <v>2018</v>
      </c>
    </row>
    <row r="126" spans="1:9">
      <c r="D126" s="23" t="s">
        <v>115</v>
      </c>
      <c r="E126" s="64">
        <f>'Suivi 2019 - indicateurs SNBC1'!AO34</f>
        <v>53.1</v>
      </c>
      <c r="F126" s="64">
        <f>'Suivi 2019 - indicateurs SNBC1'!AP34</f>
        <v>53.1</v>
      </c>
      <c r="G126" s="64">
        <f>'Suivi 2019 - indicateurs SNBC1'!AQ34</f>
        <v>53.1</v>
      </c>
    </row>
    <row r="127" spans="1:9">
      <c r="D127" s="23" t="s">
        <v>116</v>
      </c>
      <c r="E127" s="64">
        <f>'Suivi 2019 - indicateurs SNBC1'!AO32</f>
        <v>38.6</v>
      </c>
      <c r="F127" s="64">
        <f>'Suivi 2019 - indicateurs SNBC1'!AP32</f>
        <v>41.2</v>
      </c>
      <c r="G127" s="64">
        <f>'Suivi 2019 - indicateurs SNBC1'!AQ33</f>
        <v>41.4</v>
      </c>
    </row>
    <row r="128" spans="1:9">
      <c r="D128" s="23" t="s">
        <v>117</v>
      </c>
      <c r="E128" s="64">
        <f>E127-E126</f>
        <v>-14.5</v>
      </c>
      <c r="F128" s="64">
        <f>F127-F126</f>
        <v>-11.899999999999999</v>
      </c>
      <c r="G128" s="64">
        <f>G127-G126</f>
        <v>-11.700000000000003</v>
      </c>
    </row>
    <row r="129" spans="1:8">
      <c r="D129" s="130" t="s">
        <v>83</v>
      </c>
      <c r="E129" s="107">
        <f>SUM(E128:G128)</f>
        <v>-38.1</v>
      </c>
    </row>
    <row r="138" spans="1:8">
      <c r="B138" s="117" t="s">
        <v>90</v>
      </c>
    </row>
    <row r="140" spans="1:8">
      <c r="A140" s="161">
        <v>17</v>
      </c>
      <c r="D140" s="139" t="s">
        <v>202</v>
      </c>
    </row>
    <row r="141" spans="1:8">
      <c r="D141" s="130" t="s">
        <v>107</v>
      </c>
      <c r="E141" s="126">
        <v>2015</v>
      </c>
      <c r="F141" s="126">
        <v>2016</v>
      </c>
      <c r="G141" s="126">
        <v>2017</v>
      </c>
      <c r="H141" s="107" t="s">
        <v>110</v>
      </c>
    </row>
    <row r="142" spans="1:8">
      <c r="D142" s="23" t="s">
        <v>108</v>
      </c>
      <c r="E142" s="64">
        <f>'Suivi 2019 - indicateurs SNBC1'!AN36-'Suivi 2019 - indicateurs SNBC1'!AN39</f>
        <v>3.7882417420871377</v>
      </c>
      <c r="F142" s="64">
        <f>'Suivi 2019 - indicateurs SNBC1'!AO36-'Suivi 2019 - indicateurs SNBC1'!AO39</f>
        <v>8.7693071321211846</v>
      </c>
      <c r="G142" s="64">
        <f>'Suivi 2019 - indicateurs SNBC1'!AP36-'Suivi 2019 - indicateurs SNBC1'!AP39</f>
        <v>13.260610634954276</v>
      </c>
      <c r="H142" s="64">
        <f>'Suivi 2019 - indicateurs SNBC1'!AQ36-'Suivi 2019 - indicateurs SNBC1'!AQ39</f>
        <v>-121.50467226691866</v>
      </c>
    </row>
    <row r="143" spans="1:8">
      <c r="D143" s="23" t="s">
        <v>109</v>
      </c>
      <c r="E143" s="91">
        <f>E142/'Suivi 2019 - indicateurs SNBC1'!AN39</f>
        <v>2.8202050625137708E-2</v>
      </c>
      <c r="F143" s="91">
        <f>F142/'Suivi 2019 - indicateurs SNBC1'!AO39</f>
        <v>6.7429450648270078E-2</v>
      </c>
      <c r="G143" s="91">
        <f>G142/'Suivi 2019 - indicateurs SNBC1'!AP39</f>
        <v>0.1054285878074244</v>
      </c>
      <c r="H143" s="91">
        <f>H142/'Suivi 2019 - indicateurs SNBC1'!AQ39</f>
        <v>-1</v>
      </c>
    </row>
    <row r="144" spans="1:8">
      <c r="D144" s="23" t="s">
        <v>145</v>
      </c>
      <c r="E144" s="64">
        <f>SUM(E142:H142)</f>
        <v>-95.686512757756063</v>
      </c>
    </row>
    <row r="145" spans="1:9">
      <c r="D145" s="23" t="s">
        <v>111</v>
      </c>
      <c r="E145" s="91">
        <f>E144/SUM('Suivi 2019 - indicateurs SNBC1'!AN39:AQ39)</f>
        <v>-0.1870121139130537</v>
      </c>
    </row>
    <row r="146" spans="1:9">
      <c r="D146" s="23" t="s">
        <v>146</v>
      </c>
      <c r="E146" s="64">
        <f>E144/4</f>
        <v>-23.921628189439016</v>
      </c>
    </row>
    <row r="148" spans="1:9">
      <c r="D148" s="23" t="s">
        <v>183</v>
      </c>
      <c r="E148" s="91">
        <f>(1+ ('Suivi 2019 - indicateurs SNBC1'!AC36-'Suivi 2019 - indicateurs SNBC1'!O36)/'Suivi 2019 - indicateurs SNBC1'!O36)^(1/(2004-1990))-1</f>
        <v>1.2441051271431025E-2</v>
      </c>
      <c r="H148"/>
      <c r="I148"/>
    </row>
    <row r="149" spans="1:9">
      <c r="D149" s="23" t="s">
        <v>184</v>
      </c>
      <c r="E149" s="91">
        <f>(1+ ('Suivi 2019 - indicateurs SNBC1'!AH36-'Suivi 2019 - indicateurs SNBC1'!AC36)/'Suivi 2019 - indicateurs SNBC1'!AC36)^(1/(2009-2004))-1</f>
        <v>-1.6268126196861243E-2</v>
      </c>
      <c r="F149" s="135"/>
    </row>
    <row r="150" spans="1:9">
      <c r="D150" s="132"/>
      <c r="F150"/>
      <c r="G150"/>
      <c r="H150"/>
      <c r="I150"/>
    </row>
    <row r="151" spans="1:9">
      <c r="D151" s="132"/>
      <c r="F151"/>
      <c r="G151"/>
      <c r="H151"/>
      <c r="I151"/>
    </row>
    <row r="152" spans="1:9">
      <c r="D152" s="132"/>
      <c r="F152"/>
      <c r="G152"/>
      <c r="H152"/>
      <c r="I152"/>
    </row>
    <row r="153" spans="1:9">
      <c r="F153"/>
      <c r="G153"/>
      <c r="H153"/>
      <c r="I153"/>
    </row>
    <row r="154" spans="1:9">
      <c r="F154"/>
      <c r="G154"/>
      <c r="H154"/>
      <c r="I154"/>
    </row>
    <row r="155" spans="1:9">
      <c r="D155"/>
      <c r="E155"/>
      <c r="F155"/>
      <c r="G155"/>
      <c r="H155"/>
      <c r="I155"/>
    </row>
    <row r="156" spans="1:9">
      <c r="D156"/>
      <c r="E156" s="134" t="s">
        <v>205</v>
      </c>
      <c r="F156" s="134" t="s">
        <v>165</v>
      </c>
      <c r="G156"/>
      <c r="H156"/>
      <c r="I156"/>
    </row>
    <row r="157" spans="1:9">
      <c r="A157" s="161">
        <v>30</v>
      </c>
      <c r="D157" s="23" t="s">
        <v>175</v>
      </c>
      <c r="E157" s="91">
        <f>(1+ ('Suivi 2019 - indicateurs SNBC1'!AQ39-'Suivi 2019 - indicateurs SNBC1'!AN39)/'Suivi 2019 - indicateurs SNBC1'!AN39)^(1/(2018-2015))-1</f>
        <v>-3.2883795118619386E-2</v>
      </c>
      <c r="F157" s="91">
        <f>(('Suivi 2019 - indicateurs SNBC1'!AQ39-'Suivi 2019 - indicateurs SNBC1'!AP39)/'Suivi 2019 - indicateurs SNBC1'!AP39+('Suivi 2019 - indicateurs SNBC1'!AP39-'Suivi 2019 - indicateurs SNBC1'!AO39)/'Suivi 2019 - indicateurs SNBC1'!AO39+('Suivi 2019 - indicateurs SNBC1'!AO39-'Suivi 2019 - indicateurs SNBC1'!AN39)/'Suivi 2019 - indicateurs SNBC1'!AN39)/(2018-2015)</f>
        <v>-3.2883392252790876E-2</v>
      </c>
      <c r="G157"/>
      <c r="H157"/>
      <c r="I157"/>
    </row>
    <row r="158" spans="1:9">
      <c r="D158" s="23" t="s">
        <v>201</v>
      </c>
      <c r="E158" s="91">
        <f>(1+ ('Suivi 2019 - indicateurs SNBC1'!AQ36-'Suivi 2019 - indicateurs SNBC1'!AN36)/'Suivi 2019 - indicateurs SNBC1'!AN36)^(1/(2018-2015))-1</f>
        <v>-1</v>
      </c>
      <c r="F158" s="91">
        <f>(('Suivi 2019 - indicateurs SNBC1'!AQ36-'Suivi 2019 - indicateurs SNBC1'!AP36)/'Suivi 2019 - indicateurs SNBC1'!AP36+('Suivi 2019 - indicateurs SNBC1'!AP36-'Suivi 2019 - indicateurs SNBC1'!AO36)/'Suivi 2019 - indicateurs SNBC1'!AO36+('Suivi 2019 - indicateurs SNBC1'!AO36-'Suivi 2019 - indicateurs SNBC1'!AN36)/'Suivi 2019 - indicateurs SNBC1'!AN36)/(2018-2015)</f>
        <v>-0.33110245268580879</v>
      </c>
      <c r="G158"/>
      <c r="H158"/>
      <c r="I158"/>
    </row>
    <row r="159" spans="1:9">
      <c r="D159" s="23" t="s">
        <v>173</v>
      </c>
      <c r="E159" s="91">
        <f>(1+ ('Suivi 2019 - indicateurs SNBC1'!AP36-'Suivi 2019 - indicateurs SNBC1'!AN36)/'Suivi 2019 - indicateurs SNBC1'!AN36)^(1/(2017-2015))-1</f>
        <v>3.34474725795042E-3</v>
      </c>
      <c r="F159" s="91">
        <f>(('Suivi 2019 - indicateurs SNBC1'!AP36-'Suivi 2019 - indicateurs SNBC1'!AO36)/'Suivi 2019 - indicateurs SNBC1'!AO36+('Suivi 2019 - indicateurs SNBC1'!AO36-'Suivi 2019 - indicateurs SNBC1'!AN36)/'Suivi 2019 - indicateurs SNBC1'!AN36)/(2017-2015)</f>
        <v>3.3463209712868572E-3</v>
      </c>
      <c r="G159"/>
      <c r="H159"/>
      <c r="I159"/>
    </row>
    <row r="160" spans="1:9">
      <c r="D160" s="23" t="s">
        <v>174</v>
      </c>
      <c r="E160" s="91">
        <f>('Suivi 2019 - indicateurs SNBC1'!AQ36-'Suivi 2019 - indicateurs SNBC1'!AP36)/'Suivi 2019 - indicateurs SNBC1'!AP36</f>
        <v>-1</v>
      </c>
      <c r="F160"/>
      <c r="G160"/>
      <c r="H160"/>
      <c r="I160"/>
    </row>
    <row r="161" spans="2:9">
      <c r="D161"/>
      <c r="E161"/>
      <c r="F161"/>
      <c r="G161"/>
      <c r="H161"/>
      <c r="I161"/>
    </row>
    <row r="162" spans="2:9">
      <c r="D162"/>
      <c r="E162"/>
      <c r="F162"/>
      <c r="G162"/>
      <c r="H162"/>
      <c r="I162"/>
    </row>
    <row r="163" spans="2:9">
      <c r="D163"/>
      <c r="E163"/>
      <c r="F163"/>
      <c r="G163"/>
      <c r="H163"/>
      <c r="I163"/>
    </row>
    <row r="164" spans="2:9">
      <c r="D164"/>
      <c r="E164"/>
      <c r="F164"/>
      <c r="G164"/>
      <c r="H164"/>
      <c r="I164"/>
    </row>
    <row r="165" spans="2:9">
      <c r="D165"/>
      <c r="E165"/>
      <c r="F165"/>
      <c r="G165"/>
      <c r="H165"/>
      <c r="I165"/>
    </row>
    <row r="166" spans="2:9">
      <c r="D166"/>
      <c r="E166"/>
      <c r="F166"/>
      <c r="G166"/>
      <c r="H166"/>
      <c r="I166"/>
    </row>
    <row r="175" spans="2:9" customFormat="1">
      <c r="B175" s="117" t="s">
        <v>91</v>
      </c>
      <c r="C175" s="116"/>
      <c r="D175" s="124"/>
      <c r="E175" s="124"/>
      <c r="F175" s="124"/>
      <c r="G175" s="124"/>
      <c r="H175" s="124"/>
      <c r="I175" s="124"/>
    </row>
    <row r="176" spans="2:9" customFormat="1">
      <c r="B176" s="116"/>
      <c r="C176" s="116"/>
      <c r="D176" s="130" t="s">
        <v>107</v>
      </c>
      <c r="E176" s="126">
        <v>2015</v>
      </c>
      <c r="F176" s="126">
        <v>2016</v>
      </c>
      <c r="G176" s="126">
        <v>2017</v>
      </c>
      <c r="H176" s="126" t="s">
        <v>165</v>
      </c>
      <c r="I176" s="124"/>
    </row>
    <row r="177" spans="1:8" customFormat="1">
      <c r="A177" s="161">
        <v>14</v>
      </c>
      <c r="B177" s="116"/>
      <c r="C177" s="116"/>
      <c r="D177" s="23" t="s">
        <v>167</v>
      </c>
      <c r="E177" s="127">
        <f>('Suivi 2019 - indicateurs SNBC1'!AN43-'Suivi 2019 - indicateurs SNBC1'!AN45)/'Suivi 2019 - indicateurs SNBC1'!AN45</f>
        <v>4.9237011812399478E-2</v>
      </c>
      <c r="F177" s="127">
        <f>('Suivi 2019 - indicateurs SNBC1'!AO43-'Suivi 2019 - indicateurs SNBC1'!AO45)/'Suivi 2019 - indicateurs SNBC1'!AO45</f>
        <v>7.4986519121818224E-2</v>
      </c>
      <c r="G177" s="127">
        <f>('Suivi 2019 - indicateurs SNBC1'!AP43-'Suivi 2019 - indicateurs SNBC1'!AP45)/'Suivi 2019 - indicateurs SNBC1'!AP45</f>
        <v>0.10759758019482485</v>
      </c>
      <c r="H177" s="127">
        <f>AVERAGE(E177:G177)</f>
        <v>7.7273703709680855E-2</v>
      </c>
    </row>
    <row r="179" spans="1:8" customFormat="1">
      <c r="A179" s="161"/>
      <c r="B179" s="116"/>
      <c r="C179" s="116"/>
      <c r="D179" s="23" t="s">
        <v>123</v>
      </c>
      <c r="E179" s="91">
        <f>('Suivi 2019 - indicateurs SNBC1'!AP56-'Suivi 2019 - indicateurs SNBC1'!AN56)/'Suivi 2019 - indicateurs SNBC1'!AN56</f>
        <v>0.11315138834259317</v>
      </c>
      <c r="F179" s="124"/>
      <c r="G179" s="124"/>
      <c r="H179" s="124"/>
    </row>
    <row r="180" spans="1:8" customFormat="1">
      <c r="A180" s="161"/>
      <c r="B180" s="116"/>
      <c r="C180" s="116"/>
      <c r="D180" s="23" t="s">
        <v>154</v>
      </c>
      <c r="E180" s="91">
        <f>('Suivi 2019 - indicateurs SNBC1'!AP50-'Suivi 2019 - indicateurs SNBC1'!AN50)/'Suivi 2019 - indicateurs SNBC1'!AN50</f>
        <v>0.21461057780848108</v>
      </c>
      <c r="F180" s="124"/>
      <c r="G180" s="124"/>
      <c r="H180" s="124"/>
    </row>
    <row r="181" spans="1:8" customFormat="1">
      <c r="A181" s="161"/>
      <c r="B181" s="116"/>
      <c r="C181" s="116"/>
      <c r="D181" s="23" t="s">
        <v>155</v>
      </c>
      <c r="E181" s="91">
        <f>('Suivi 2019 - indicateurs SNBC1'!AP47-'Suivi 2019 - indicateurs SNBC1'!AN47)/'Suivi 2019 - indicateurs SNBC1'!AN47</f>
        <v>-1.1439629117128381E-2</v>
      </c>
      <c r="F181" s="124"/>
      <c r="G181" s="124"/>
      <c r="H181" s="124"/>
    </row>
    <row r="182" spans="1:8" customFormat="1">
      <c r="A182" s="161"/>
      <c r="B182" s="116"/>
      <c r="C182" s="116"/>
      <c r="D182" s="23" t="s">
        <v>204</v>
      </c>
      <c r="E182" s="91">
        <f>('Suivi 2019 - indicateurs SNBC1'!AQ53-'Suivi 2019 - indicateurs SNBC1'!AN53)/'Suivi 2019 - indicateurs SNBC1'!AN53</f>
        <v>-1</v>
      </c>
      <c r="F182" s="124"/>
      <c r="G182" s="124"/>
      <c r="H182" s="124"/>
    </row>
    <row r="193" spans="1:6" customFormat="1">
      <c r="A193" s="161">
        <v>31</v>
      </c>
      <c r="B193" s="116"/>
      <c r="C193" s="116"/>
      <c r="D193" s="124"/>
      <c r="E193" s="134" t="s">
        <v>205</v>
      </c>
      <c r="F193" s="134" t="s">
        <v>165</v>
      </c>
    </row>
    <row r="194" spans="1:6" customFormat="1">
      <c r="A194" s="161"/>
      <c r="B194" s="116"/>
      <c r="C194" s="116"/>
      <c r="D194" s="23" t="s">
        <v>196</v>
      </c>
      <c r="E194" s="91">
        <f>(1+('Suivi 2019 - indicateurs SNBC1'!AP43-'Suivi 2019 - indicateurs SNBC1'!AN43)/'Suivi 2019 - indicateurs SNBC1'!AN43)^(1/(2017-2015))-1</f>
        <v>4.3502164896966899E-3</v>
      </c>
      <c r="F194" s="91">
        <f>(('Suivi 2019 - indicateurs SNBC1'!AP43-'Suivi 2019 - indicateurs SNBC1'!AO43)/'Suivi 2019 - indicateurs SNBC1'!AO43+('Suivi 2019 - indicateurs SNBC1'!AO43-'Suivi 2019 - indicateurs SNBC1'!AN43)/'Suivi 2019 - indicateurs SNBC1'!AN43)/(2017-2015)</f>
        <v>4.3535126678607861E-3</v>
      </c>
    </row>
    <row r="195" spans="1:6" customFormat="1">
      <c r="A195" s="161"/>
      <c r="B195" s="116"/>
      <c r="C195" s="116"/>
      <c r="D195" s="23" t="s">
        <v>189</v>
      </c>
      <c r="E195" s="91">
        <f>(1+ ('Suivi 2019 - indicateurs SNBC1'!AS45-'Suivi 2019 - indicateurs SNBC1'!AN45)/'Suivi 2019 - indicateurs SNBC1'!AN45)^(1/(2020-2015))-1</f>
        <v>-2.3274042824358521E-2</v>
      </c>
      <c r="F195" s="91"/>
    </row>
    <row r="196" spans="1:6" customFormat="1">
      <c r="A196" s="161"/>
      <c r="B196" s="116"/>
      <c r="C196" s="116"/>
      <c r="D196" s="23" t="s">
        <v>207</v>
      </c>
      <c r="E196" s="91"/>
      <c r="F196" s="91">
        <f>(('Suivi 2019 - indicateurs SNBC1'!AP45-'Suivi 2019 - indicateurs SNBC1'!AO45)/'Suivi 2019 - indicateurs SNBC1'!AO45+('Suivi 2019 - indicateurs SNBC1'!AO45-'Suivi 2019 - indicateurs SNBC1'!AN45)/'Suivi 2019 - indicateurs SNBC1'!AN45)/(2017-2015)</f>
        <v>-2.2467975975946533E-2</v>
      </c>
    </row>
    <row r="209" spans="1:8" customFormat="1">
      <c r="A209" s="161">
        <v>32</v>
      </c>
      <c r="B209" s="116"/>
      <c r="C209" s="116"/>
      <c r="D209" s="124"/>
      <c r="E209" s="124"/>
      <c r="F209" s="124"/>
      <c r="G209" s="124"/>
      <c r="H209" s="124"/>
    </row>
    <row r="221" spans="1:8" customFormat="1">
      <c r="A221" s="161"/>
      <c r="B221" s="117" t="s">
        <v>93</v>
      </c>
      <c r="C221" s="116"/>
      <c r="D221" s="124"/>
      <c r="E221" s="124"/>
      <c r="F221" s="124"/>
      <c r="G221" s="124"/>
      <c r="H221" s="124"/>
    </row>
    <row r="223" spans="1:8" customFormat="1">
      <c r="A223" s="161">
        <v>18</v>
      </c>
      <c r="B223" s="116"/>
      <c r="C223" s="116"/>
      <c r="D223" s="139" t="s">
        <v>202</v>
      </c>
      <c r="E223" s="124"/>
      <c r="F223" s="124"/>
      <c r="G223" s="124"/>
      <c r="H223" s="124" t="s">
        <v>114</v>
      </c>
    </row>
    <row r="224" spans="1:8" customFormat="1">
      <c r="A224" s="161"/>
      <c r="B224" s="116"/>
      <c r="C224" s="116"/>
      <c r="D224" s="130" t="s">
        <v>107</v>
      </c>
      <c r="E224" s="126">
        <v>2015</v>
      </c>
      <c r="F224" s="126">
        <v>2016</v>
      </c>
      <c r="G224" s="126">
        <v>2017</v>
      </c>
      <c r="H224" s="126">
        <v>2018</v>
      </c>
    </row>
    <row r="225" spans="4:9" customFormat="1">
      <c r="D225" s="23" t="s">
        <v>108</v>
      </c>
      <c r="E225" s="64">
        <f>'Suivi 2019 - indicateurs SNBC1'!AN60-'Suivi 2019 - indicateurs SNBC1'!AN64</f>
        <v>5.6714798508527053</v>
      </c>
      <c r="F225" s="64">
        <f>'Suivi 2019 - indicateurs SNBC1'!AO60-'Suivi 2019 - indicateurs SNBC1'!AO64</f>
        <v>9.7469971486538043</v>
      </c>
      <c r="G225" s="64">
        <f>'Suivi 2019 - indicateurs SNBC1'!AP60-'Suivi 2019 - indicateurs SNBC1'!AP64</f>
        <v>12.895983253751226</v>
      </c>
      <c r="H225" s="64">
        <f>'Suivi 2019 - indicateurs SNBC1'!AQ60-'Suivi 2019 - indicateurs SNBC1'!AQ64</f>
        <v>-73.088240764021577</v>
      </c>
      <c r="I225" s="124"/>
    </row>
    <row r="226" spans="4:9" customFormat="1">
      <c r="D226" s="23" t="s">
        <v>109</v>
      </c>
      <c r="E226" s="91">
        <f>E225/'Suivi 2019 - indicateurs SNBC1'!AN64</f>
        <v>6.7079700126504771E-2</v>
      </c>
      <c r="F226" s="91">
        <f>F225/'Suivi 2019 - indicateurs SNBC1'!AO64</f>
        <v>0.12073824475636356</v>
      </c>
      <c r="G226" s="91">
        <f>G225/'Suivi 2019 - indicateurs SNBC1'!AP64</f>
        <v>0.16768002294732381</v>
      </c>
      <c r="H226" s="91">
        <f>H225/'Suivi 2019 - indicateurs SNBC1'!AQ64</f>
        <v>-1</v>
      </c>
      <c r="I226" s="124"/>
    </row>
    <row r="227" spans="4:9" customFormat="1">
      <c r="D227" s="23" t="s">
        <v>145</v>
      </c>
      <c r="E227" s="64">
        <f>SUM(E225:H225)</f>
        <v>-44.773780510763842</v>
      </c>
      <c r="F227" s="124"/>
      <c r="G227" s="124"/>
      <c r="H227" s="124"/>
      <c r="I227" s="124"/>
    </row>
    <row r="228" spans="4:9" customFormat="1">
      <c r="D228" s="23" t="s">
        <v>111</v>
      </c>
      <c r="E228" s="91">
        <f>E227/SUM('Suivi 2019 - indicateurs SNBC1'!AN64:AQ64)</f>
        <v>-0.14201579818865928</v>
      </c>
      <c r="F228" s="124"/>
      <c r="G228" s="124"/>
      <c r="H228" s="124"/>
      <c r="I228" s="124"/>
    </row>
    <row r="229" spans="4:9" customFormat="1">
      <c r="D229" s="23" t="s">
        <v>146</v>
      </c>
      <c r="E229" s="64">
        <f>E227/4</f>
        <v>-11.193445127690961</v>
      </c>
      <c r="F229" s="124"/>
      <c r="G229" s="124"/>
      <c r="H229" s="124"/>
      <c r="I229" s="124"/>
    </row>
    <row r="233" spans="4:9" customFormat="1">
      <c r="D233" s="124"/>
      <c r="E233" s="124"/>
      <c r="F233" s="124"/>
      <c r="G233" s="124"/>
    </row>
    <row r="235" spans="4:9" customFormat="1">
      <c r="D235" s="124"/>
      <c r="E235" s="124"/>
      <c r="F235" s="124"/>
      <c r="G235" s="124"/>
    </row>
    <row r="239" spans="4:9" customFormat="1">
      <c r="D239" s="124"/>
      <c r="E239" s="134" t="s">
        <v>205</v>
      </c>
      <c r="F239" s="134" t="s">
        <v>165</v>
      </c>
      <c r="G239" s="124"/>
      <c r="H239" s="124"/>
      <c r="I239" s="124"/>
    </row>
    <row r="240" spans="4:9" customFormat="1">
      <c r="D240" s="23" t="s">
        <v>175</v>
      </c>
      <c r="E240" s="91">
        <f>(1+ ('Suivi 2019 - indicateurs SNBC1'!AQ64-'Suivi 2019 - indicateurs SNBC1'!AN64)/'Suivi 2019 - indicateurs SNBC1'!AN64)^(1/(2018-2015))-1</f>
        <v>-4.7392325865323048E-2</v>
      </c>
      <c r="F240" s="91">
        <f>(('Suivi 2019 - indicateurs SNBC1'!AQ64-'Suivi 2019 - indicateurs SNBC1'!AP64)/'Suivi 2019 - indicateurs SNBC1'!AP64+('Suivi 2019 - indicateurs SNBC1'!AP64-'Suivi 2019 - indicateurs SNBC1'!AO64)/'Suivi 2019 - indicateurs SNBC1'!AO64+('Suivi 2019 - indicateurs SNBC1'!AO64-'Suivi 2019 - indicateurs SNBC1'!AN64)/'Suivi 2019 - indicateurs SNBC1'!AN64)/(2018-2015)</f>
        <v>-4.7390562109815369E-2</v>
      </c>
      <c r="G240" s="124"/>
      <c r="H240" s="124"/>
      <c r="I240" s="124"/>
    </row>
    <row r="241" spans="1:6" customFormat="1">
      <c r="A241" s="161">
        <v>33</v>
      </c>
      <c r="B241" s="116"/>
      <c r="C241" s="116"/>
      <c r="D241" s="23" t="s">
        <v>201</v>
      </c>
      <c r="E241" s="91">
        <f>(1+ ('Suivi 2019 - indicateurs SNBC1'!AQ60-'Suivi 2019 - indicateurs SNBC1'!AN60)/'Suivi 2019 - indicateurs SNBC1'!AN60)^(1/(2018-2015))-1</f>
        <v>-1</v>
      </c>
      <c r="F241" s="91">
        <f>(('Suivi 2019 - indicateurs SNBC1'!AQ60-'Suivi 2019 - indicateurs SNBC1'!AP60)/'Suivi 2019 - indicateurs SNBC1'!AP60+('Suivi 2019 - indicateurs SNBC1'!AP60-'Suivi 2019 - indicateurs SNBC1'!AO60)/'Suivi 2019 - indicateurs SNBC1'!AO60+('Suivi 2019 - indicateurs SNBC1'!AO60-'Suivi 2019 - indicateurs SNBC1'!AN60)/'Suivi 2019 - indicateurs SNBC1'!AN60)/(2018-2015)</f>
        <v>-0.33486179701035068</v>
      </c>
    </row>
    <row r="242" spans="1:6" customFormat="1">
      <c r="A242" s="161"/>
      <c r="B242" s="116"/>
      <c r="C242" s="116"/>
      <c r="D242" s="23" t="s">
        <v>173</v>
      </c>
      <c r="E242" s="91">
        <f>(1+ ('Suivi 2019 - indicateurs SNBC1'!AP60-'Suivi 2019 - indicateurs SNBC1'!AN60)/'Suivi 2019 - indicateurs SNBC1'!AN60)^(1/(2017-2015))-1</f>
        <v>-2.3058552574226621E-3</v>
      </c>
      <c r="F242" s="91">
        <f>(('Suivi 2019 - indicateurs SNBC1'!AP60-'Suivi 2019 - indicateurs SNBC1'!AO60)/'Suivi 2019 - indicateurs SNBC1'!AO60+('Suivi 2019 - indicateurs SNBC1'!AO60-'Suivi 2019 - indicateurs SNBC1'!AN60)/'Suivi 2019 - indicateurs SNBC1'!AN60)/(2017-2015)</f>
        <v>-2.2926955155260528E-3</v>
      </c>
    </row>
    <row r="243" spans="1:6" customFormat="1">
      <c r="A243" s="161"/>
      <c r="B243" s="116"/>
      <c r="C243" s="116"/>
      <c r="D243" s="23" t="s">
        <v>174</v>
      </c>
      <c r="E243" s="91">
        <f>('Suivi 2019 - indicateurs SNBC1'!AQ60-'Suivi 2019 - indicateurs SNBC1'!AP60)/'Suivi 2019 - indicateurs SNBC1'!AP60</f>
        <v>-1</v>
      </c>
      <c r="F243" s="124"/>
    </row>
    <row r="250" spans="1:6" customFormat="1">
      <c r="A250" s="161"/>
      <c r="B250" s="116"/>
      <c r="C250" s="116"/>
      <c r="D250" s="124" t="s">
        <v>222</v>
      </c>
      <c r="E250" s="124"/>
      <c r="F250" s="124"/>
    </row>
    <row r="258" spans="1:5" customFormat="1">
      <c r="A258" s="161"/>
      <c r="B258" s="117" t="s">
        <v>168</v>
      </c>
      <c r="C258" s="116"/>
      <c r="D258" s="124"/>
      <c r="E258" s="124"/>
    </row>
    <row r="260" spans="1:5" customFormat="1">
      <c r="A260" s="161">
        <v>13</v>
      </c>
      <c r="B260" s="116"/>
      <c r="C260" s="116"/>
      <c r="D260" s="23" t="s">
        <v>170</v>
      </c>
      <c r="E260" s="91">
        <f>(1+ ('Suivi 2019 - indicateurs SNBC1'!AP68-'Suivi 2019 - indicateurs SNBC1'!AM68)/'Suivi 2019 - indicateurs SNBC1'!AM68)^(1/(2017-2014))-1</f>
        <v>3.9570896523121402E-2</v>
      </c>
    </row>
    <row r="271" spans="1:5" customFormat="1">
      <c r="A271" s="161"/>
      <c r="B271" s="117" t="s">
        <v>92</v>
      </c>
      <c r="C271" s="116"/>
      <c r="D271" s="124"/>
      <c r="E271" s="124"/>
    </row>
    <row r="273" spans="1:23">
      <c r="B273" s="118" t="s">
        <v>94</v>
      </c>
      <c r="W273" s="67"/>
    </row>
    <row r="275" spans="1:23" ht="12.75" customHeight="1">
      <c r="A275" s="161">
        <v>10</v>
      </c>
    </row>
    <row r="276" spans="1:23" ht="12.75" customHeight="1">
      <c r="D276" s="124" t="s">
        <v>120</v>
      </c>
      <c r="H276" s="124" t="s">
        <v>133</v>
      </c>
    </row>
    <row r="277" spans="1:23" ht="12.75" customHeight="1">
      <c r="D277" s="130" t="s">
        <v>107</v>
      </c>
      <c r="E277" s="126">
        <v>2015</v>
      </c>
      <c r="F277" s="126">
        <v>2016</v>
      </c>
      <c r="G277" s="126">
        <v>2017</v>
      </c>
      <c r="H277" s="107" t="s">
        <v>110</v>
      </c>
      <c r="I277" s="125" t="s">
        <v>165</v>
      </c>
    </row>
    <row r="278" spans="1:23" ht="12.75" customHeight="1">
      <c r="D278" s="23" t="s">
        <v>124</v>
      </c>
      <c r="E278" s="422" t="s">
        <v>128</v>
      </c>
      <c r="F278" s="423"/>
      <c r="G278" s="423"/>
      <c r="H278" s="424"/>
      <c r="I278" s="126" t="s">
        <v>166</v>
      </c>
    </row>
    <row r="279" spans="1:23" ht="12.75" customHeight="1">
      <c r="D279" s="23" t="s">
        <v>119</v>
      </c>
      <c r="E279" s="91">
        <f>('Suivi 2019 - indicateurs SNBC1'!AN80-'Suivi 2019 - indicateurs SNBC1'!AN82)/'Suivi 2019 - indicateurs SNBC1'!AN82</f>
        <v>8.2227228935388447E-2</v>
      </c>
      <c r="F279" s="91">
        <f>('Suivi 2019 - indicateurs SNBC1'!AO80-'Suivi 2019 - indicateurs SNBC1'!AO82)/'Suivi 2019 - indicateurs SNBC1'!AO82</f>
        <v>8.2335472103236107E-2</v>
      </c>
      <c r="G279" s="91">
        <f>('Suivi 2019 - indicateurs SNBC1'!AP80-'Suivi 2019 - indicateurs SNBC1'!AP82)/'Suivi 2019 - indicateurs SNBC1'!AP82</f>
        <v>9.4218250858640537E-2</v>
      </c>
      <c r="H279" s="91"/>
      <c r="I279" s="129">
        <f>AVERAGE(E279:G279)</f>
        <v>8.6260317299088354E-2</v>
      </c>
    </row>
    <row r="280" spans="1:23" ht="12.75" customHeight="1">
      <c r="D280" s="23" t="s">
        <v>121</v>
      </c>
      <c r="E280" s="91">
        <f>('Suivi 2019 - indicateurs SNBC1'!AN84-'Suivi 2019 - indicateurs SNBC1'!AN86)/'Suivi 2019 - indicateurs SNBC1'!AN86</f>
        <v>5.2400098486959652E-2</v>
      </c>
      <c r="F280" s="91">
        <f>('Suivi 2019 - indicateurs SNBC1'!AO84-'Suivi 2019 - indicateurs SNBC1'!AO86)/'Suivi 2019 - indicateurs SNBC1'!AO86</f>
        <v>7.8238727072449957E-2</v>
      </c>
      <c r="G280" s="91">
        <f>('Suivi 2019 - indicateurs SNBC1'!AP84-'Suivi 2019 - indicateurs SNBC1'!AP86)/'Suivi 2019 - indicateurs SNBC1'!AP86</f>
        <v>0.1246556187268731</v>
      </c>
      <c r="H280" s="91"/>
      <c r="I280" s="129">
        <f>AVERAGE(E280:G280)</f>
        <v>8.5098148095427581E-2</v>
      </c>
    </row>
    <row r="281" spans="1:23" ht="12.75" customHeight="1">
      <c r="D281" s="23" t="s">
        <v>125</v>
      </c>
      <c r="E281" s="91">
        <f>('Suivi 2019 - indicateurs SNBC1'!AN88-'Suivi 2019 - indicateurs SNBC1'!AN90)/'Suivi 2019 - indicateurs SNBC1'!AN90</f>
        <v>0.20183609081959433</v>
      </c>
      <c r="F281" s="91">
        <f>('Suivi 2019 - indicateurs SNBC1'!AO88-'Suivi 2019 - indicateurs SNBC1'!AO90)/'Suivi 2019 - indicateurs SNBC1'!AO90</f>
        <v>0.18810328737705392</v>
      </c>
      <c r="G281" s="91">
        <f>('Suivi 2019 - indicateurs SNBC1'!AP88-'Suivi 2019 - indicateurs SNBC1'!AP90)/'Suivi 2019 - indicateurs SNBC1'!AP90</f>
        <v>0.38099063903564162</v>
      </c>
      <c r="H281" s="91">
        <f>('Suivi 2019 - indicateurs SNBC1'!AQ88-'Suivi 2019 - indicateurs SNBC1'!AQ90)/'Suivi 2019 - indicateurs SNBC1'!AQ90</f>
        <v>-1</v>
      </c>
      <c r="I281" s="129">
        <f>AVERAGE(E281:G281)</f>
        <v>0.25697667241076333</v>
      </c>
    </row>
    <row r="282" spans="1:23" ht="12.75" customHeight="1">
      <c r="D282" s="92" t="s">
        <v>127</v>
      </c>
      <c r="E282" s="95"/>
      <c r="F282" s="95"/>
      <c r="G282" s="95"/>
      <c r="H282" s="91"/>
      <c r="I282" s="129"/>
    </row>
    <row r="283" spans="1:23" ht="12.75" customHeight="1">
      <c r="D283" s="23" t="s">
        <v>126</v>
      </c>
      <c r="E283" s="96">
        <f>('Suivi 2019 - indicateurs SNBC1'!AN96-'Suivi 2019 - indicateurs SNBC1'!AN98)/'Suivi 2019 - indicateurs SNBC1'!AN98</f>
        <v>4.0134163995178725E-2</v>
      </c>
      <c r="F283" s="96">
        <f>('Suivi 2019 - indicateurs SNBC1'!AO96-'Suivi 2019 - indicateurs SNBC1'!AO98)/'Suivi 2019 - indicateurs SNBC1'!AO98</f>
        <v>3.6232963147840663E-2</v>
      </c>
      <c r="G283" s="96">
        <f>('Suivi 2019 - indicateurs SNBC1'!AP96-'Suivi 2019 - indicateurs SNBC1'!AP98)/'Suivi 2019 - indicateurs SNBC1'!AP98</f>
        <v>4.696427052518292E-2</v>
      </c>
      <c r="H283" s="96">
        <f>('Suivi 2019 - indicateurs SNBC1'!AQ96-'Suivi 2019 - indicateurs SNBC1'!AQ98)/'Suivi 2019 - indicateurs SNBC1'!AQ98</f>
        <v>-1</v>
      </c>
      <c r="I283" s="129">
        <f>AVERAGE(E283:G283)</f>
        <v>4.1110465889400767E-2</v>
      </c>
    </row>
    <row r="284" spans="1:23" ht="12.75" customHeight="1">
      <c r="D284" s="23" t="s">
        <v>134</v>
      </c>
      <c r="E284" s="91">
        <f>('Suivi 2019 - indicateurs SNBC1'!AN76+'Suivi 2019 - indicateurs SNBC1'!AN88+'Suivi 2019 - indicateurs SNBC1'!AN84-'Suivi 2019 - indicateurs SNBC1'!AN78-'Suivi 2019 - indicateurs SNBC1'!AN86-'Suivi 2019 - indicateurs SNBC1'!AN90)/('Suivi 2019 - indicateurs SNBC1'!AN78+'Suivi 2019 - indicateurs SNBC1'!AN86+'Suivi 2019 - indicateurs SNBC1'!AN90)</f>
        <v>9.9970964003856258E-2</v>
      </c>
      <c r="F284" s="91">
        <f>('Suivi 2019 - indicateurs SNBC1'!AO76+'Suivi 2019 - indicateurs SNBC1'!AO88+'Suivi 2019 - indicateurs SNBC1'!AO84-'Suivi 2019 - indicateurs SNBC1'!AO78-'Suivi 2019 - indicateurs SNBC1'!AO86-'Suivi 2019 - indicateurs SNBC1'!AO90)/('Suivi 2019 - indicateurs SNBC1'!AO78+'Suivi 2019 - indicateurs SNBC1'!AO86+'Suivi 2019 - indicateurs SNBC1'!AO90)</f>
        <v>0.11220895332619299</v>
      </c>
      <c r="G284" s="91">
        <f>('Suivi 2019 - indicateurs SNBC1'!AP76+'Suivi 2019 - indicateurs SNBC1'!AP88+'Suivi 2019 - indicateurs SNBC1'!AP84-'Suivi 2019 - indicateurs SNBC1'!AP78-'Suivi 2019 - indicateurs SNBC1'!AP86-'Suivi 2019 - indicateurs SNBC1'!AP90)/('Suivi 2019 - indicateurs SNBC1'!AP78+'Suivi 2019 - indicateurs SNBC1'!AP86+'Suivi 2019 - indicateurs SNBC1'!AP90)</f>
        <v>0.19584354354126088</v>
      </c>
      <c r="H284" s="91"/>
      <c r="I284" s="129">
        <f>AVERAGE(E284:G284)</f>
        <v>0.1360078202904367</v>
      </c>
    </row>
    <row r="285" spans="1:23">
      <c r="D285" s="23" t="s">
        <v>122</v>
      </c>
      <c r="E285" s="91">
        <f>('Suivi 2019 - indicateurs SNBC1'!AN72-'Suivi 2019 - indicateurs SNBC1'!AN74)/'Suivi 2019 - indicateurs SNBC1'!AN74</f>
        <v>7.5111360901578231E-2</v>
      </c>
      <c r="F285" s="91">
        <f>('Suivi 2019 - indicateurs SNBC1'!AO72-'Suivi 2019 - indicateurs SNBC1'!AO74)/'Suivi 2019 - indicateurs SNBC1'!AO74</f>
        <v>8.3483452107280018E-2</v>
      </c>
      <c r="G285" s="91">
        <f>('Suivi 2019 - indicateurs SNBC1'!AP72-'Suivi 2019 - indicateurs SNBC1'!AP74)/'Suivi 2019 - indicateurs SNBC1'!AP74</f>
        <v>0.12436728609421774</v>
      </c>
      <c r="H285" s="91"/>
      <c r="I285" s="129">
        <f>AVERAGE(E285:G285)</f>
        <v>9.4320699701025343E-2</v>
      </c>
    </row>
    <row r="286" spans="1:23">
      <c r="D286" s="23" t="s">
        <v>129</v>
      </c>
      <c r="E286" s="91">
        <f>('Suivi 2019 - indicateurs SNBC1'!AP80-'Suivi 2019 - indicateurs SNBC1'!AF80)/'Suivi 2019 - indicateurs SNBC1'!AF80</f>
        <v>0.11147552158015907</v>
      </c>
    </row>
    <row r="287" spans="1:23" ht="12.75" customHeight="1">
      <c r="D287" s="23" t="s">
        <v>130</v>
      </c>
      <c r="E287" s="91">
        <f>('Suivi 2019 - indicateurs SNBC1'!AP92-'Suivi 2019 - indicateurs SNBC1'!AF92)/'Suivi 2019 - indicateurs SNBC1'!AF92</f>
        <v>0.36948412871564512</v>
      </c>
    </row>
    <row r="288" spans="1:23" ht="12.75" customHeight="1">
      <c r="D288" s="23" t="s">
        <v>131</v>
      </c>
      <c r="E288" s="91">
        <f>('Suivi 2019 - indicateurs SNBC1'!AP96-'Suivi 2019 - indicateurs SNBC1'!AF96)/'Suivi 2019 - indicateurs SNBC1'!AF96</f>
        <v>5.2686683443115737E-2</v>
      </c>
    </row>
    <row r="289" spans="1:6" customFormat="1" ht="12.75" customHeight="1">
      <c r="A289" s="161"/>
      <c r="B289" s="116"/>
      <c r="C289" s="116"/>
      <c r="D289" s="23" t="s">
        <v>132</v>
      </c>
      <c r="E289" s="91">
        <f>('Suivi 2019 - indicateurs SNBC1'!AQ97-'Suivi 2019 - indicateurs SNBC1'!AP96)/'Suivi 2019 - indicateurs SNBC1'!AP96</f>
        <v>-1</v>
      </c>
      <c r="F289" s="124"/>
    </row>
    <row r="290" spans="1:6" customFormat="1" ht="12.75" customHeight="1">
      <c r="A290" s="161"/>
      <c r="B290" s="116"/>
      <c r="C290" s="116"/>
      <c r="D290" s="137"/>
      <c r="E290" s="136"/>
      <c r="F290" s="124"/>
    </row>
    <row r="291" spans="1:6" customFormat="1" ht="12.75" customHeight="1">
      <c r="A291" s="161"/>
      <c r="B291" s="116"/>
      <c r="C291" s="116"/>
      <c r="D291" s="137"/>
      <c r="E291" s="136"/>
      <c r="F291" s="124"/>
    </row>
    <row r="292" spans="1:6" customFormat="1" ht="12.75" customHeight="1">
      <c r="A292" s="161"/>
      <c r="B292" s="116"/>
      <c r="C292" s="116"/>
      <c r="D292" s="137"/>
      <c r="E292" s="136"/>
      <c r="F292" s="124"/>
    </row>
    <row r="293" spans="1:6" customFormat="1" ht="12.75" customHeight="1">
      <c r="A293" s="161">
        <v>35</v>
      </c>
      <c r="B293" s="116"/>
      <c r="C293" s="116"/>
      <c r="D293" s="23" t="s">
        <v>156</v>
      </c>
      <c r="E293" s="91">
        <f>('Suivi 2019 - indicateurs SNBC1'!AP72-'Suivi 2019 - indicateurs SNBC1'!AN72)/'Suivi 2019 - indicateurs SNBC1'!AN72</f>
        <v>1.7238159462787742E-3</v>
      </c>
      <c r="F293" s="124"/>
    </row>
    <row r="294" spans="1:6" customFormat="1" ht="12.75" customHeight="1">
      <c r="A294" s="161"/>
      <c r="B294" s="116"/>
      <c r="C294" s="116"/>
      <c r="D294" s="23" t="s">
        <v>171</v>
      </c>
      <c r="E294" s="91">
        <f>('Suivi 2019 - indicateurs SNBC1'!AP74-'Suivi 2019 - indicateurs SNBC1'!AN74)/'Suivi 2019 - indicateurs SNBC1'!AN74</f>
        <v>-4.2159383033418964E-2</v>
      </c>
      <c r="F294" s="124"/>
    </row>
    <row r="295" spans="1:6" customFormat="1" ht="12.75" customHeight="1">
      <c r="A295" s="161"/>
      <c r="B295" s="116"/>
      <c r="C295" s="116"/>
      <c r="D295" s="124"/>
      <c r="E295" s="124"/>
      <c r="F295" s="124"/>
    </row>
    <row r="296" spans="1:6" customFormat="1" ht="12.75" customHeight="1">
      <c r="A296" s="161"/>
      <c r="B296" s="116"/>
      <c r="C296" s="116"/>
      <c r="D296" s="137"/>
      <c r="E296" s="134" t="s">
        <v>205</v>
      </c>
      <c r="F296" s="134" t="s">
        <v>165</v>
      </c>
    </row>
    <row r="297" spans="1:6" customFormat="1" ht="12.75" customHeight="1">
      <c r="A297" s="161"/>
      <c r="B297" s="116"/>
      <c r="C297" s="116"/>
      <c r="D297" s="23" t="s">
        <v>196</v>
      </c>
      <c r="E297" s="91">
        <f>(1+ ('Suivi 2019 - indicateurs SNBC1'!AP72-'Suivi 2019 - indicateurs SNBC1'!AN72)/'Suivi 2019 - indicateurs SNBC1'!AN72)^(1/(2017-2015))-1</f>
        <v>8.6153685026713056E-4</v>
      </c>
      <c r="F297" s="91">
        <f>(('Suivi 2019 - indicateurs SNBC1'!AP72-'Suivi 2019 - indicateurs SNBC1'!AO72)/'Suivi 2019 - indicateurs SNBC1'!AO72+('Suivi 2019 - indicateurs SNBC1'!AO72-'Suivi 2019 - indicateurs SNBC1'!AN72)/'Suivi 2019 - indicateurs SNBC1'!AN72)/(2017-2015)</f>
        <v>9.6544039436479399E-4</v>
      </c>
    </row>
    <row r="298" spans="1:6" customFormat="1" ht="12.75" customHeight="1">
      <c r="A298" s="161"/>
      <c r="B298" s="116"/>
      <c r="C298" s="116"/>
      <c r="D298" s="23" t="s">
        <v>189</v>
      </c>
      <c r="E298" s="91">
        <f>(1+ ('Suivi 2019 - indicateurs SNBC1'!AS74-'Suivi 2019 - indicateurs SNBC1'!AN74)/'Suivi 2019 - indicateurs SNBC1'!AN74)^(1/(2020-2015))-1</f>
        <v>-2.2029108584208701E-2</v>
      </c>
      <c r="F298" s="91"/>
    </row>
    <row r="299" spans="1:6" customFormat="1" ht="12.75" customHeight="1">
      <c r="A299" s="161"/>
      <c r="B299" s="116"/>
      <c r="C299" s="116"/>
      <c r="D299" s="23" t="s">
        <v>207</v>
      </c>
      <c r="E299" s="91"/>
      <c r="F299" s="91">
        <f>(('Suivi 2019 - indicateurs SNBC1'!AP74-'Suivi 2019 - indicateurs SNBC1'!AO74)/'Suivi 2019 - indicateurs SNBC1'!AO74+('Suivi 2019 - indicateurs SNBC1'!AO74-'Suivi 2019 - indicateurs SNBC1'!AN74)/'Suivi 2019 - indicateurs SNBC1'!AN74)/(2017-2015)</f>
        <v>-2.1306652481043804E-2</v>
      </c>
    </row>
    <row r="300" spans="1:6" customFormat="1" ht="12.75" customHeight="1">
      <c r="A300" s="161"/>
      <c r="B300" s="116"/>
      <c r="C300" s="116"/>
      <c r="D300" s="137"/>
      <c r="E300" s="136"/>
      <c r="F300" s="124"/>
    </row>
    <row r="301" spans="1:6" customFormat="1" ht="12.75" customHeight="1">
      <c r="A301" s="161"/>
      <c r="B301" s="116"/>
      <c r="C301" s="116"/>
      <c r="D301" s="137"/>
      <c r="E301" s="136"/>
      <c r="F301" s="124"/>
    </row>
    <row r="302" spans="1:6" customFormat="1" ht="12.75" customHeight="1">
      <c r="A302" s="161"/>
      <c r="B302" s="116"/>
      <c r="C302" s="116"/>
      <c r="D302" s="137"/>
      <c r="E302" s="136"/>
      <c r="F302" s="124"/>
    </row>
    <row r="303" spans="1:6" customFormat="1" ht="12.75" customHeight="1">
      <c r="A303" s="161"/>
      <c r="B303" s="116"/>
      <c r="C303" s="116"/>
      <c r="D303" s="137"/>
      <c r="E303" s="136"/>
      <c r="F303" s="124"/>
    </row>
    <row r="304" spans="1:6" customFormat="1" ht="12.75" customHeight="1">
      <c r="A304" s="161"/>
      <c r="B304" s="116"/>
      <c r="C304" s="116"/>
      <c r="D304" s="137"/>
      <c r="E304" s="136"/>
      <c r="F304" s="124"/>
    </row>
    <row r="305" spans="1:9" ht="12.75" customHeight="1">
      <c r="D305" s="137"/>
      <c r="E305" s="136"/>
    </row>
    <row r="306" spans="1:9" ht="12.75" customHeight="1">
      <c r="D306" s="137"/>
      <c r="E306" s="136"/>
    </row>
    <row r="307" spans="1:9" ht="12.75" customHeight="1">
      <c r="D307" s="137"/>
      <c r="E307" s="136"/>
    </row>
    <row r="308" spans="1:9" ht="12.75" customHeight="1">
      <c r="D308" s="137"/>
      <c r="E308" s="136"/>
    </row>
    <row r="309" spans="1:9" ht="12.75" customHeight="1">
      <c r="D309" s="137"/>
      <c r="E309" s="136"/>
    </row>
    <row r="310" spans="1:9" ht="12.75" customHeight="1">
      <c r="D310" s="137"/>
      <c r="E310" s="136"/>
    </row>
    <row r="311" spans="1:9" ht="12.75" customHeight="1">
      <c r="D311" s="137"/>
      <c r="E311" s="136"/>
    </row>
    <row r="312" spans="1:9" ht="12.75" customHeight="1">
      <c r="D312" s="137"/>
      <c r="E312" s="136"/>
    </row>
    <row r="313" spans="1:9" ht="12.75" customHeight="1">
      <c r="D313" s="137"/>
      <c r="E313" s="136"/>
    </row>
    <row r="314" spans="1:9" ht="12.75" customHeight="1">
      <c r="D314" s="137"/>
      <c r="E314" s="136"/>
    </row>
    <row r="315" spans="1:9" ht="12.75" customHeight="1">
      <c r="D315" s="137"/>
      <c r="E315" s="136"/>
    </row>
    <row r="316" spans="1:9">
      <c r="B316" s="118" t="s">
        <v>105</v>
      </c>
    </row>
    <row r="318" spans="1:9">
      <c r="A318" s="161">
        <v>11</v>
      </c>
      <c r="D318" s="139" t="s">
        <v>203</v>
      </c>
      <c r="H318" s="124" t="s">
        <v>133</v>
      </c>
      <c r="I318" s="125" t="s">
        <v>165</v>
      </c>
    </row>
    <row r="319" spans="1:9" ht="15" customHeight="1">
      <c r="D319" s="130" t="s">
        <v>107</v>
      </c>
      <c r="E319" s="126">
        <v>2015</v>
      </c>
      <c r="F319" s="126">
        <v>2016</v>
      </c>
      <c r="G319" s="126">
        <v>2017</v>
      </c>
      <c r="H319" s="126">
        <v>2018</v>
      </c>
      <c r="I319" s="126" t="s">
        <v>166</v>
      </c>
    </row>
    <row r="320" spans="1:9">
      <c r="D320" s="23" t="s">
        <v>124</v>
      </c>
      <c r="E320" s="128">
        <f>('Suivi 2019 - indicateurs SNBC1'!AN104-'Suivi 2019 - indicateurs SNBC1'!AN106)/'Suivi 2019 - indicateurs SNBC1'!AN106</f>
        <v>-0.74617340072374916</v>
      </c>
      <c r="F320" s="128">
        <f>('Suivi 2019 - indicateurs SNBC1'!AO104-'Suivi 2019 - indicateurs SNBC1'!AO106)/'Suivi 2019 - indicateurs SNBC1'!AO106</f>
        <v>-0.73685438286927651</v>
      </c>
      <c r="G320" s="128">
        <f>('Suivi 2019 - indicateurs SNBC1'!AP104-'Suivi 2019 - indicateurs SNBC1'!AP106)/'Suivi 2019 - indicateurs SNBC1'!AP106</f>
        <v>-0.7562501958907798</v>
      </c>
      <c r="H320" s="128">
        <f>('Suivi 2019 - indicateurs SNBC1'!AQ104-'Suivi 2019 - indicateurs SNBC1'!AQ106)/'Suivi 2019 - indicateurs SNBC1'!AQ106</f>
        <v>-1</v>
      </c>
      <c r="I320" s="129">
        <f t="shared" ref="I320:I327" si="0">AVERAGE(E320:G320)</f>
        <v>-0.74642599316126856</v>
      </c>
    </row>
    <row r="321" spans="1:10">
      <c r="D321" s="23" t="s">
        <v>119</v>
      </c>
      <c r="E321" s="91">
        <f>('Suivi 2019 - indicateurs SNBC1'!AN108-'Suivi 2019 - indicateurs SNBC1'!AN110)/'Suivi 2019 - indicateurs SNBC1'!AN110</f>
        <v>-1.1351527859335443E-2</v>
      </c>
      <c r="F321" s="91">
        <f>('Suivi 2019 - indicateurs SNBC1'!AO108-'Suivi 2019 - indicateurs SNBC1'!AO110)/'Suivi 2019 - indicateurs SNBC1'!AO110</f>
        <v>-1.8108819789122162E-2</v>
      </c>
      <c r="G321" s="91">
        <f>('Suivi 2019 - indicateurs SNBC1'!AP108-'Suivi 2019 - indicateurs SNBC1'!AP110)/'Suivi 2019 - indicateurs SNBC1'!AP110</f>
        <v>-1.4533856279482839E-2</v>
      </c>
      <c r="H321" s="91"/>
      <c r="I321" s="129">
        <f t="shared" si="0"/>
        <v>-1.4664734642646815E-2</v>
      </c>
    </row>
    <row r="322" spans="1:10">
      <c r="D322" s="23" t="s">
        <v>121</v>
      </c>
      <c r="E322" s="91">
        <f>('Suivi 2019 - indicateurs SNBC1'!AN112-'Suivi 2019 - indicateurs SNBC1'!AN114)/'Suivi 2019 - indicateurs SNBC1'!AN114</f>
        <v>0.30004521768007913</v>
      </c>
      <c r="F322" s="91">
        <f>('Suivi 2019 - indicateurs SNBC1'!AO112-'Suivi 2019 - indicateurs SNBC1'!AO114)/'Suivi 2019 - indicateurs SNBC1'!AO114</f>
        <v>0.24704744015435107</v>
      </c>
      <c r="G322" s="91">
        <f>('Suivi 2019 - indicateurs SNBC1'!AP112-'Suivi 2019 - indicateurs SNBC1'!AP114)/'Suivi 2019 - indicateurs SNBC1'!AP114</f>
        <v>0.3683094974312906</v>
      </c>
      <c r="H322" s="91"/>
      <c r="I322" s="129">
        <f t="shared" si="0"/>
        <v>0.30513405175524028</v>
      </c>
    </row>
    <row r="323" spans="1:10">
      <c r="D323" s="23" t="s">
        <v>125</v>
      </c>
      <c r="E323" s="91">
        <f>('Suivi 2019 - indicateurs SNBC1'!AN116-'Suivi 2019 - indicateurs SNBC1'!AN118)/'Suivi 2019 - indicateurs SNBC1'!AN118</f>
        <v>0.10118651993076282</v>
      </c>
      <c r="F323" s="91">
        <f>('Suivi 2019 - indicateurs SNBC1'!AO116-'Suivi 2019 - indicateurs SNBC1'!AO118)/'Suivi 2019 - indicateurs SNBC1'!AO118</f>
        <v>5.7365787363355854E-3</v>
      </c>
      <c r="G323" s="91">
        <f>('Suivi 2019 - indicateurs SNBC1'!AP116-'Suivi 2019 - indicateurs SNBC1'!AP118)/'Suivi 2019 - indicateurs SNBC1'!AP118</f>
        <v>0.14608227155031514</v>
      </c>
      <c r="H323" s="91">
        <f>('Suivi 2019 - indicateurs SNBC1'!AQ116-'Suivi 2019 - indicateurs SNBC1'!AQ118)/'Suivi 2019 - indicateurs SNBC1'!AQ118</f>
        <v>-1</v>
      </c>
      <c r="I323" s="129">
        <f t="shared" si="0"/>
        <v>8.4335123405804513E-2</v>
      </c>
    </row>
    <row r="324" spans="1:10" ht="15" customHeight="1">
      <c r="D324" s="23" t="s">
        <v>127</v>
      </c>
      <c r="E324" s="91">
        <f>('Suivi 2019 - indicateurs SNBC1'!AN120-'Suivi 2019 - indicateurs SNBC1'!AN122)/'Suivi 2019 - indicateurs SNBC1'!AN122</f>
        <v>-0.48458664113064548</v>
      </c>
      <c r="F324" s="91">
        <f>('Suivi 2019 - indicateurs SNBC1'!AO120-'Suivi 2019 - indicateurs SNBC1'!AO122)/'Suivi 2019 - indicateurs SNBC1'!AO122</f>
        <v>-0.50066517594213056</v>
      </c>
      <c r="G324" s="91">
        <f>('Suivi 2019 - indicateurs SNBC1'!AP120-'Suivi 2019 - indicateurs SNBC1'!AP122)/'Suivi 2019 - indicateurs SNBC1'!AP122</f>
        <v>-0.53811753879644031</v>
      </c>
      <c r="H324" s="91"/>
      <c r="I324" s="129">
        <f t="shared" si="0"/>
        <v>-0.50778978528973873</v>
      </c>
    </row>
    <row r="325" spans="1:10">
      <c r="D325" s="23" t="s">
        <v>126</v>
      </c>
      <c r="E325" s="91">
        <f>('Suivi 2019 - indicateurs SNBC1'!AN124-'Suivi 2019 - indicateurs SNBC1'!AN126)/'Suivi 2019 - indicateurs SNBC1'!AN126</f>
        <v>0.29197829245628076</v>
      </c>
      <c r="F325" s="91">
        <f>('Suivi 2019 - indicateurs SNBC1'!AO124-'Suivi 2019 - indicateurs SNBC1'!AO126)/'Suivi 2019 - indicateurs SNBC1'!AO126</f>
        <v>0.34344485462334712</v>
      </c>
      <c r="G325" s="91">
        <f>('Suivi 2019 - indicateurs SNBC1'!AP124-'Suivi 2019 - indicateurs SNBC1'!AP126)/'Suivi 2019 - indicateurs SNBC1'!AP126</f>
        <v>0.43951278989577552</v>
      </c>
      <c r="H325" s="91">
        <f>('Suivi 2019 - indicateurs SNBC1'!AQ124-'Suivi 2019 - indicateurs SNBC1'!AQ126)/'Suivi 2019 - indicateurs SNBC1'!AQ126</f>
        <v>-1</v>
      </c>
      <c r="I325" s="129">
        <f t="shared" si="0"/>
        <v>0.35831197899180117</v>
      </c>
      <c r="J325" s="119"/>
    </row>
    <row r="326" spans="1:10">
      <c r="D326" s="23" t="s">
        <v>134</v>
      </c>
      <c r="E326" s="91">
        <f>('Suivi 2019 - indicateurs SNBC1'!AN104+'Suivi 2019 - indicateurs SNBC1'!AN112+'Suivi 2019 - indicateurs SNBC1'!AN116-'Suivi 2019 - indicateurs SNBC1'!AN106-'Suivi 2019 - indicateurs SNBC1'!AN114-'Suivi 2019 - indicateurs SNBC1'!AN118)/('Suivi 2019 - indicateurs SNBC1'!AN106+'Suivi 2019 - indicateurs SNBC1'!AN114+'Suivi 2019 - indicateurs SNBC1'!AN118)</f>
        <v>0.21179595732587886</v>
      </c>
      <c r="F326" s="91">
        <f>('Suivi 2019 - indicateurs SNBC1'!AO104+'Suivi 2019 - indicateurs SNBC1'!AO112+'Suivi 2019 - indicateurs SNBC1'!AO116-'Suivi 2019 - indicateurs SNBC1'!AO106-'Suivi 2019 - indicateurs SNBC1'!AO114-'Suivi 2019 - indicateurs SNBC1'!AO118)/('Suivi 2019 - indicateurs SNBC1'!AO106+'Suivi 2019 - indicateurs SNBC1'!AO114+'Suivi 2019 - indicateurs SNBC1'!AO118)</f>
        <v>0.1472584296225696</v>
      </c>
      <c r="G326" s="91">
        <f>('Suivi 2019 - indicateurs SNBC1'!AP104+'Suivi 2019 - indicateurs SNBC1'!AP112+'Suivi 2019 - indicateurs SNBC1'!AP116-'Suivi 2019 - indicateurs SNBC1'!AP106-'Suivi 2019 - indicateurs SNBC1'!AP114-'Suivi 2019 - indicateurs SNBC1'!AP118)/('Suivi 2019 - indicateurs SNBC1'!AP106+'Suivi 2019 - indicateurs SNBC1'!AP114+'Suivi 2019 - indicateurs SNBC1'!AP118)</f>
        <v>0.27407471009513723</v>
      </c>
      <c r="H326" s="91"/>
      <c r="I326" s="129">
        <f t="shared" si="0"/>
        <v>0.2110430323478619</v>
      </c>
    </row>
    <row r="327" spans="1:10">
      <c r="D327" s="23" t="s">
        <v>122</v>
      </c>
      <c r="E327" s="91">
        <f>('Suivi 2019 - indicateurs SNBC1'!AN100-'Suivi 2019 - indicateurs SNBC1'!AN102)/'Suivi 2019 - indicateurs SNBC1'!AN102</f>
        <v>6.662337334494256E-2</v>
      </c>
      <c r="F327" s="91">
        <f>('Suivi 2019 - indicateurs SNBC1'!AO100-'Suivi 2019 - indicateurs SNBC1'!AO102)/'Suivi 2019 - indicateurs SNBC1'!AO102</f>
        <v>3.6613594264321772E-2</v>
      </c>
      <c r="G327" s="91">
        <f>('Suivi 2019 - indicateurs SNBC1'!AP100-'Suivi 2019 - indicateurs SNBC1'!AP102)/'Suivi 2019 - indicateurs SNBC1'!AP102</f>
        <v>8.3326716401363771E-2</v>
      </c>
      <c r="H327" s="91"/>
      <c r="I327" s="129">
        <f t="shared" si="0"/>
        <v>6.2187894670209375E-2</v>
      </c>
    </row>
    <row r="328" spans="1:10">
      <c r="D328" s="23" t="s">
        <v>129</v>
      </c>
      <c r="E328" s="91">
        <f>('Suivi 2019 - indicateurs SNBC1'!AP108-'Suivi 2019 - indicateurs SNBC1'!AF108)/'Suivi 2019 - indicateurs SNBC1'!AF108</f>
        <v>3.0225183078829942E-2</v>
      </c>
    </row>
    <row r="329" spans="1:10">
      <c r="D329" s="23" t="s">
        <v>130</v>
      </c>
      <c r="E329" s="91">
        <f>('Suivi 2019 - indicateurs SNBC1'!AP120-'Suivi 2019 - indicateurs SNBC1'!AF120)/'Suivi 2019 - indicateurs SNBC1'!AF120</f>
        <v>0.86641721533433358</v>
      </c>
    </row>
    <row r="330" spans="1:10">
      <c r="D330" s="23" t="s">
        <v>131</v>
      </c>
      <c r="E330" s="91">
        <f>('Suivi 2019 - indicateurs SNBC1'!AP124-'Suivi 2019 - indicateurs SNBC1'!AF124)/'Suivi 2019 - indicateurs SNBC1'!AF124</f>
        <v>0.19553867869084862</v>
      </c>
    </row>
    <row r="331" spans="1:10">
      <c r="D331" s="137"/>
      <c r="E331" s="136"/>
    </row>
    <row r="335" spans="1:10">
      <c r="A335" s="161">
        <v>15</v>
      </c>
      <c r="D335" s="137"/>
      <c r="E335" s="136"/>
    </row>
    <row r="336" spans="1:10">
      <c r="D336" s="23" t="s">
        <v>156</v>
      </c>
      <c r="E336" s="91">
        <f>('Suivi 2019 - indicateurs SNBC1'!AP100-'Suivi 2019 - indicateurs SNBC1'!AN100)/'Suivi 2019 - indicateurs SNBC1'!AN100</f>
        <v>-4.6531806780508549E-3</v>
      </c>
    </row>
    <row r="337" spans="4:6" customFormat="1">
      <c r="D337" s="23" t="s">
        <v>171</v>
      </c>
      <c r="E337" s="91">
        <f>('Suivi 2019 - indicateurs SNBC1'!AP102-'Suivi 2019 - indicateurs SNBC1'!AN102)/'Suivi 2019 - indicateurs SNBC1'!AN102</f>
        <v>-2.0000000000000039E-2</v>
      </c>
      <c r="F337" s="124"/>
    </row>
    <row r="339" spans="4:6" customFormat="1">
      <c r="D339" s="137"/>
      <c r="E339" s="134" t="s">
        <v>205</v>
      </c>
      <c r="F339" s="134" t="s">
        <v>165</v>
      </c>
    </row>
    <row r="340" spans="4:6" customFormat="1">
      <c r="D340" s="23" t="s">
        <v>196</v>
      </c>
      <c r="E340" s="91">
        <f>(1+ ('Suivi 2019 - indicateurs SNBC1'!AP100-'Suivi 2019 - indicateurs SNBC1'!AN100)/'Suivi 2019 - indicateurs SNBC1'!AN100)^(1/(2017-2015))-1</f>
        <v>-2.3293031656441698E-3</v>
      </c>
      <c r="F340" s="91">
        <f>(('Suivi 2019 - indicateurs SNBC1'!AP100-'Suivi 2019 - indicateurs SNBC1'!AO100)/'Suivi 2019 - indicateurs SNBC1'!AO100+('Suivi 2019 - indicateurs SNBC1'!AO100-'Suivi 2019 - indicateurs SNBC1'!AN100)/'Suivi 2019 - indicateurs SNBC1'!AN100)/(2017-2015)</f>
        <v>-1.673477046629377E-3</v>
      </c>
    </row>
    <row r="341" spans="4:6" customFormat="1">
      <c r="D341" s="23" t="s">
        <v>189</v>
      </c>
      <c r="E341" s="91">
        <f>(1+ ('Suivi 2019 - indicateurs SNBC1'!AS102-'Suivi 2019 - indicateurs SNBC1'!AN102)/'Suivi 2019 - indicateurs SNBC1'!AN102)^(1/(2020-2015))-1</f>
        <v>-1.0206218313011495E-2</v>
      </c>
      <c r="F341" s="91"/>
    </row>
    <row r="342" spans="4:6" customFormat="1">
      <c r="D342" s="23" t="s">
        <v>207</v>
      </c>
      <c r="E342" s="91"/>
      <c r="F342" s="91">
        <f>(('Suivi 2019 - indicateurs SNBC1'!AP102-'Suivi 2019 - indicateurs SNBC1'!AO102)/'Suivi 2019 - indicateurs SNBC1'!AO102+('Suivi 2019 - indicateurs SNBC1'!AO102-'Suivi 2019 - indicateurs SNBC1'!AN102)/'Suivi 2019 - indicateurs SNBC1'!AN102)/(2017-2015)</f>
        <v>-1.005050505050507E-2</v>
      </c>
    </row>
    <row r="362" spans="1:8" customFormat="1">
      <c r="A362" s="161"/>
      <c r="B362" s="117" t="s">
        <v>95</v>
      </c>
      <c r="C362" s="116"/>
      <c r="D362" s="124"/>
      <c r="E362" s="124"/>
      <c r="F362" s="124"/>
      <c r="G362" s="124"/>
      <c r="H362" s="124"/>
    </row>
    <row r="364" spans="1:8" customFormat="1">
      <c r="A364" s="161">
        <v>19</v>
      </c>
      <c r="B364" s="116"/>
      <c r="C364" s="116"/>
      <c r="D364" s="139" t="s">
        <v>202</v>
      </c>
      <c r="E364" s="124"/>
      <c r="F364" s="124"/>
      <c r="G364" s="124"/>
      <c r="H364" s="124"/>
    </row>
    <row r="365" spans="1:8" customFormat="1">
      <c r="A365" s="161"/>
      <c r="B365" s="116"/>
      <c r="C365" s="116"/>
      <c r="D365" s="130" t="s">
        <v>107</v>
      </c>
      <c r="E365" s="126">
        <v>2015</v>
      </c>
      <c r="F365" s="126">
        <v>2016</v>
      </c>
      <c r="G365" s="126">
        <v>2017</v>
      </c>
      <c r="H365" s="126"/>
    </row>
    <row r="366" spans="1:8" customFormat="1">
      <c r="A366" s="161"/>
      <c r="B366" s="116"/>
      <c r="C366" s="116"/>
      <c r="D366" s="23" t="s">
        <v>108</v>
      </c>
      <c r="E366" s="64">
        <f>'Suivi 2019 - indicateurs SNBC1'!AN129-'Suivi 2019 - indicateurs SNBC1'!AN132</f>
        <v>2.4568906291364954</v>
      </c>
      <c r="F366" s="64">
        <f>'Suivi 2019 - indicateurs SNBC1'!AO129-'Suivi 2019 - indicateurs SNBC1'!AO132</f>
        <v>2.0217278138976695</v>
      </c>
      <c r="G366" s="64">
        <f>'Suivi 2019 - indicateurs SNBC1'!AP129-'Suivi 2019 - indicateurs SNBC1'!AP132</f>
        <v>1.5682749404065532</v>
      </c>
      <c r="H366" s="64"/>
    </row>
    <row r="367" spans="1:8" customFormat="1">
      <c r="A367" s="161"/>
      <c r="B367" s="116"/>
      <c r="C367" s="116"/>
      <c r="D367" s="23" t="s">
        <v>109</v>
      </c>
      <c r="E367" s="91">
        <f>E366/'Suivi 2019 - indicateurs SNBC1'!AN132</f>
        <v>2.8634531656610542E-2</v>
      </c>
      <c r="F367" s="91">
        <f>F366/'Suivi 2019 - indicateurs SNBC1'!AO132</f>
        <v>2.3748808668595932E-2</v>
      </c>
      <c r="G367" s="91">
        <f>G366/'Suivi 2019 - indicateurs SNBC1'!AP132</f>
        <v>1.856877664268268E-2</v>
      </c>
      <c r="H367" s="91"/>
    </row>
    <row r="368" spans="1:8" customFormat="1">
      <c r="A368" s="161"/>
      <c r="B368" s="116"/>
      <c r="C368" s="116"/>
      <c r="D368" s="23" t="s">
        <v>145</v>
      </c>
      <c r="E368" s="64">
        <f>SUM(E366:H366)</f>
        <v>6.0468933834407181</v>
      </c>
      <c r="F368" s="124"/>
      <c r="G368" s="124"/>
      <c r="H368" s="124"/>
    </row>
    <row r="369" spans="1:9">
      <c r="D369" s="23" t="s">
        <v>111</v>
      </c>
      <c r="E369" s="91">
        <f>E368/SUM('Suivi 2019 - indicateurs SNBC1'!AN132:AQ132)</f>
        <v>1.7828262758997914E-2</v>
      </c>
    </row>
    <row r="370" spans="1:9">
      <c r="D370" s="23" t="s">
        <v>146</v>
      </c>
      <c r="E370" s="64">
        <f>E368/4</f>
        <v>1.5117233458601795</v>
      </c>
    </row>
    <row r="372" spans="1:9">
      <c r="D372" s="23" t="s">
        <v>209</v>
      </c>
      <c r="E372" s="91">
        <f>('Suivi 2019 - indicateurs SNBC1'!AP129-'Suivi 2019 - indicateurs SNBC1'!O129)/'Suivi 2019 - indicateurs SNBC1'!O129</f>
        <v>-7.6448929125370962E-2</v>
      </c>
    </row>
    <row r="373" spans="1:9">
      <c r="D373" s="23" t="s">
        <v>174</v>
      </c>
      <c r="E373" s="91">
        <f>('Suivi 2019 - indicateurs SNBC1'!AQ129-'Suivi 2019 - indicateurs SNBC1'!AP129)/'Suivi 2019 - indicateurs SNBC1'!AP129</f>
        <v>-1</v>
      </c>
    </row>
    <row r="374" spans="1:9">
      <c r="D374" s="163"/>
      <c r="E374" s="136"/>
    </row>
    <row r="375" spans="1:9">
      <c r="D375" s="163"/>
      <c r="E375" s="136"/>
    </row>
    <row r="381" spans="1:9">
      <c r="A381" s="161">
        <v>38</v>
      </c>
      <c r="E381" s="134" t="s">
        <v>205</v>
      </c>
      <c r="F381" s="134" t="s">
        <v>165</v>
      </c>
      <c r="H381"/>
      <c r="I381"/>
    </row>
    <row r="382" spans="1:9">
      <c r="D382" s="23" t="s">
        <v>175</v>
      </c>
      <c r="E382" s="91">
        <f>(1+ ('Suivi 2019 - indicateurs SNBC1'!AQ132-'Suivi 2019 - indicateurs SNBC1'!AN132)/'Suivi 2019 - indicateurs SNBC1'!AN132)^(1/(2018-2015))-1</f>
        <v>-7.8943814516905242E-3</v>
      </c>
      <c r="F382" s="91">
        <f>(('Suivi 2019 - indicateurs SNBC1'!AQ132-'Suivi 2019 - indicateurs SNBC1'!AP132)/'Suivi 2019 - indicateurs SNBC1'!AP132+('Suivi 2019 - indicateurs SNBC1'!AP132-'Suivi 2019 - indicateurs SNBC1'!AO132)/'Suivi 2019 - indicateurs SNBC1'!AO132+('Suivi 2019 - indicateurs SNBC1'!AO132-'Suivi 2019 - indicateurs SNBC1'!AN132)/'Suivi 2019 - indicateurs SNBC1'!AN132)/(2018-2015)</f>
        <v>-7.8943801467699238E-3</v>
      </c>
    </row>
    <row r="383" spans="1:9">
      <c r="D383" s="23" t="s">
        <v>177</v>
      </c>
      <c r="E383" s="91">
        <f>(1+ ('Suivi 2019 - indicateurs SNBC1'!AQ129-'Suivi 2019 - indicateurs SNBC1'!AN129)/'Suivi 2019 - indicateurs SNBC1'!AN129)^(1/(2018-2015))-1</f>
        <v>-1</v>
      </c>
      <c r="F383" s="91">
        <f>(('Suivi 2019 - indicateurs SNBC1'!AP129-'Suivi 2019 - indicateurs SNBC1'!AO129)/'Suivi 2019 - indicateurs SNBC1'!AO129+('Suivi 2019 - indicateurs SNBC1'!AO129-'Suivi 2019 - indicateurs SNBC1'!AN129)/'Suivi 2019 - indicateurs SNBC1'!AN129)/(2017-2015)</f>
        <v>-1.2729357981499576E-2</v>
      </c>
      <c r="H383"/>
      <c r="I383"/>
    </row>
    <row r="398" spans="2:2" customFormat="1">
      <c r="B398" s="117" t="s">
        <v>96</v>
      </c>
    </row>
    <row r="400" spans="2:2" customFormat="1">
      <c r="B400" s="116" t="s">
        <v>97</v>
      </c>
    </row>
    <row r="402" spans="1:5" customFormat="1">
      <c r="A402" s="161"/>
      <c r="B402" s="117" t="s">
        <v>98</v>
      </c>
      <c r="C402" s="116"/>
      <c r="D402" s="124"/>
      <c r="E402" s="124"/>
    </row>
    <row r="404" spans="1:5" customFormat="1">
      <c r="A404" s="161">
        <v>56</v>
      </c>
      <c r="B404" s="116"/>
      <c r="C404" s="116"/>
      <c r="D404" s="124"/>
      <c r="E404" s="124"/>
    </row>
    <row r="405" spans="1:5" customFormat="1">
      <c r="A405" s="161"/>
      <c r="B405" s="116"/>
      <c r="C405" s="116"/>
      <c r="D405" s="124"/>
      <c r="E405" s="134" t="s">
        <v>165</v>
      </c>
    </row>
    <row r="406" spans="1:5" customFormat="1">
      <c r="A406" s="161"/>
      <c r="B406" s="116"/>
      <c r="C406" s="116"/>
      <c r="D406" s="23" t="s">
        <v>156</v>
      </c>
      <c r="E406" s="91">
        <f>(('Suivi 2019 - indicateurs SNBC1'!AP139-'Suivi 2019 - indicateurs SNBC1'!AO139)/'Suivi 2019 - indicateurs SNBC1'!AO139+('Suivi 2019 - indicateurs SNBC1'!AO139-'Suivi 2019 - indicateurs SNBC1'!AN139)/'Suivi 2019 - indicateurs SNBC1'!AN139)/(2017-2015)</f>
        <v>-3.6399804204459503E-3</v>
      </c>
    </row>
    <row r="420" spans="1:5" customFormat="1">
      <c r="A420" s="161"/>
      <c r="B420" s="117" t="s">
        <v>99</v>
      </c>
      <c r="C420" s="116"/>
      <c r="D420" s="124"/>
      <c r="E420" s="124"/>
    </row>
    <row r="422" spans="1:5" customFormat="1">
      <c r="A422" s="161">
        <v>6</v>
      </c>
      <c r="B422" s="116"/>
      <c r="C422" s="116"/>
      <c r="D422" s="23" t="s">
        <v>198</v>
      </c>
      <c r="E422" s="91">
        <f>(1+ ('Suivi 2019 - indicateurs SNBC1'!AO163-'Suivi 2019 - indicateurs SNBC1'!AF163)/'Suivi 2019 - indicateurs SNBC1'!AF163)^(1/(2017-2008))-1</f>
        <v>-3.0791618735476312E-2</v>
      </c>
    </row>
    <row r="423" spans="1:5" customFormat="1">
      <c r="A423" s="161"/>
      <c r="B423" s="116"/>
      <c r="C423" s="116"/>
      <c r="D423" s="23" t="s">
        <v>199</v>
      </c>
      <c r="E423" s="91">
        <f>(1+ ('Suivi 2019 - indicateurs SNBC1'!AF163-'Suivi 2019 - indicateurs SNBC1'!Z163)/'Suivi 2019 - indicateurs SNBC1'!Z163)^(1/(2008-2002))-1</f>
        <v>7.1644822654858498E-2</v>
      </c>
    </row>
    <row r="433" spans="1:8" customFormat="1">
      <c r="A433" s="161"/>
      <c r="B433" s="116"/>
      <c r="C433" s="116"/>
      <c r="D433" s="124"/>
      <c r="E433" s="140"/>
      <c r="F433" s="124"/>
      <c r="G433" s="124"/>
      <c r="H433" s="124"/>
    </row>
    <row r="439" spans="1:8" customFormat="1">
      <c r="A439" s="161"/>
      <c r="B439" s="117" t="s">
        <v>100</v>
      </c>
      <c r="C439" s="116"/>
      <c r="D439" s="124"/>
      <c r="E439" s="124"/>
      <c r="F439" s="124"/>
      <c r="G439" s="124"/>
      <c r="H439" s="124"/>
    </row>
    <row r="440" spans="1:8" customFormat="1">
      <c r="A440" s="161"/>
      <c r="B440" s="116"/>
      <c r="C440" s="116"/>
      <c r="D440" s="139" t="s">
        <v>202</v>
      </c>
      <c r="E440" s="124"/>
      <c r="F440" s="124"/>
      <c r="G440" s="124"/>
      <c r="H440" s="124" t="s">
        <v>114</v>
      </c>
    </row>
    <row r="441" spans="1:8" customFormat="1">
      <c r="A441" s="161">
        <v>20</v>
      </c>
      <c r="B441" s="116"/>
      <c r="C441" s="116"/>
      <c r="D441" s="130" t="s">
        <v>107</v>
      </c>
      <c r="E441" s="126">
        <v>2015</v>
      </c>
      <c r="F441" s="126">
        <v>2016</v>
      </c>
      <c r="G441" s="126">
        <v>2017</v>
      </c>
      <c r="H441" s="126">
        <v>2018</v>
      </c>
    </row>
    <row r="442" spans="1:8" customFormat="1">
      <c r="A442" s="161"/>
      <c r="B442" s="116"/>
      <c r="C442" s="116"/>
      <c r="D442" s="23" t="s">
        <v>108</v>
      </c>
      <c r="E442" s="64">
        <f>'Suivi 2019 - indicateurs SNBC1'!AN176-'Suivi 2019 - indicateurs SNBC1'!AN180</f>
        <v>1.1998242356877711</v>
      </c>
      <c r="F442" s="64">
        <f>'Suivi 2019 - indicateurs SNBC1'!AO176-'Suivi 2019 - indicateurs SNBC1'!AO180</f>
        <v>-0.10060025580344245</v>
      </c>
      <c r="G442" s="64">
        <f>'Suivi 2019 - indicateurs SNBC1'!AP176-'Suivi 2019 - indicateurs SNBC1'!AP180</f>
        <v>1.8558810058145099</v>
      </c>
      <c r="H442" s="64">
        <f>'Suivi 2019 - indicateurs SNBC1'!AQ176-'Suivi 2019 - indicateurs SNBC1'!AQ180</f>
        <v>-78.188809446882118</v>
      </c>
    </row>
    <row r="443" spans="1:8" customFormat="1">
      <c r="A443" s="161"/>
      <c r="B443" s="116"/>
      <c r="C443" s="116"/>
      <c r="D443" s="23" t="s">
        <v>109</v>
      </c>
      <c r="E443" s="91">
        <f>E442/'Suivi 2019 - indicateurs SNBC1'!AN180</f>
        <v>1.4869381957422724E-2</v>
      </c>
      <c r="F443" s="91">
        <f>F442/'Suivi 2019 - indicateurs SNBC1'!AO180</f>
        <v>-1.2597567640531414E-3</v>
      </c>
      <c r="G443" s="91">
        <f>G442/'Suivi 2019 - indicateurs SNBC1'!AP180</f>
        <v>2.3485371972463309E-2</v>
      </c>
      <c r="H443" s="91">
        <f>H442/'Suivi 2019 - indicateurs SNBC1'!AQ180</f>
        <v>-1</v>
      </c>
    </row>
    <row r="444" spans="1:8" customFormat="1">
      <c r="A444" s="161"/>
      <c r="B444" s="116"/>
      <c r="C444" s="116"/>
      <c r="D444" s="23" t="s">
        <v>145</v>
      </c>
      <c r="E444" s="64">
        <f>SUM(E442:H442)</f>
        <v>-75.233704461183279</v>
      </c>
      <c r="F444" s="124"/>
      <c r="G444" s="124"/>
      <c r="H444" s="124"/>
    </row>
    <row r="445" spans="1:8" customFormat="1">
      <c r="A445" s="161"/>
      <c r="B445" s="116"/>
      <c r="C445" s="116"/>
      <c r="D445" s="23" t="s">
        <v>111</v>
      </c>
      <c r="E445" s="91">
        <f>E444/SUM('Suivi 2019 - indicateurs SNBC1'!AN180:AQ180)</f>
        <v>-0.23676305567649383</v>
      </c>
      <c r="F445" s="124"/>
      <c r="G445" s="124"/>
      <c r="H445" s="124"/>
    </row>
    <row r="446" spans="1:8" customFormat="1">
      <c r="A446" s="161"/>
      <c r="B446" s="116"/>
      <c r="C446" s="116"/>
      <c r="D446" s="23" t="s">
        <v>146</v>
      </c>
      <c r="E446" s="64">
        <f>E444/4</f>
        <v>-18.80842611529582</v>
      </c>
      <c r="F446" s="124"/>
      <c r="G446" s="124"/>
      <c r="H446" s="124"/>
    </row>
    <row r="453" spans="1:9">
      <c r="D453" s="23" t="s">
        <v>186</v>
      </c>
      <c r="E453" s="91">
        <f>(1+ ('Suivi 2019 - indicateurs SNBC1'!AG176-'Suivi 2019 - indicateurs SNBC1'!U176)/'Suivi 2019 - indicateurs SNBC1'!U176)^(1/(2008-1996))-1</f>
        <v>-2.5991641869194337E-2</v>
      </c>
      <c r="I453"/>
    </row>
    <row r="454" spans="1:9">
      <c r="D454" s="23" t="s">
        <v>182</v>
      </c>
      <c r="E454" s="91">
        <f>(1+ ('Suivi 2019 - indicateurs SNBC1'!AN176-'Suivi 2019 - indicateurs SNBC1'!AI176)/'Suivi 2019 - indicateurs SNBC1'!AI176)^(1/(2015-2010))-1</f>
        <v>-2.2881291550896021E-2</v>
      </c>
    </row>
    <row r="455" spans="1:9">
      <c r="H455"/>
      <c r="I455"/>
    </row>
    <row r="457" spans="1:9">
      <c r="E457" s="134" t="s">
        <v>205</v>
      </c>
      <c r="F457" s="134" t="s">
        <v>165</v>
      </c>
    </row>
    <row r="458" spans="1:9">
      <c r="A458" s="161">
        <v>39</v>
      </c>
      <c r="D458" s="23" t="s">
        <v>175</v>
      </c>
      <c r="E458" s="91">
        <f>(1+ ('Suivi 2019 - indicateurs SNBC1'!AQ180-'Suivi 2019 - indicateurs SNBC1'!AN180)/'Suivi 2019 - indicateurs SNBC1'!AN180)^(1/3)-1</f>
        <v>-1.0444942953478531E-2</v>
      </c>
      <c r="F458" s="91">
        <f>(('Suivi 2019 - indicateurs SNBC1'!AQ180-'Suivi 2019 - indicateurs SNBC1'!AP180)/'Suivi 2019 - indicateurs SNBC1'!AP180+('Suivi 2019 - indicateurs SNBC1'!AP180-'Suivi 2019 - indicateurs SNBC1'!AO180)/'Suivi 2019 - indicateurs SNBC1'!AO180+('Suivi 2019 - indicateurs SNBC1'!AO180-'Suivi 2019 - indicateurs SNBC1'!AN180)/'Suivi 2019 - indicateurs SNBC1'!AN180)/(2018-2015)</f>
        <v>-1.0444938944378019E-2</v>
      </c>
    </row>
    <row r="459" spans="1:9">
      <c r="D459" s="23" t="s">
        <v>177</v>
      </c>
      <c r="E459" s="91">
        <f>(1+ ('Suivi 2019 - indicateurs SNBC1'!AQ176-'Suivi 2019 - indicateurs SNBC1'!AN176)/'Suivi 2019 - indicateurs SNBC1'!AN176)^(1/3)-1</f>
        <v>-1</v>
      </c>
      <c r="F459" s="91">
        <f>(('Suivi 2019 - indicateurs SNBC1'!AQ176-'Suivi 2019 - indicateurs SNBC1'!AP176)/'Suivi 2019 - indicateurs SNBC1'!AP176+('Suivi 2019 - indicateurs SNBC1'!AP176-'Suivi 2019 - indicateurs SNBC1'!AO176)/'Suivi 2019 - indicateurs SNBC1'!AO176+('Suivi 2019 - indicateurs SNBC1'!AO176-'Suivi 2019 - indicateurs SNBC1'!AN176)/'Suivi 2019 - indicateurs SNBC1'!AN176)/(2018-2015)</f>
        <v>-0.33733046114487891</v>
      </c>
    </row>
    <row r="460" spans="1:9">
      <c r="D460" s="23" t="s">
        <v>174</v>
      </c>
      <c r="E460" s="91">
        <f>('Suivi 2019 - indicateurs SNBC1'!AQ176-'Suivi 2019 - indicateurs SNBC1'!AP176)/'Suivi 2019 - indicateurs SNBC1'!AP176</f>
        <v>-1</v>
      </c>
    </row>
    <row r="463" spans="1:9">
      <c r="D463" s="23" t="s">
        <v>209</v>
      </c>
      <c r="E463" s="91">
        <f>('Suivi 2019 - indicateurs SNBC1'!AP176-'Suivi 2019 - indicateurs SNBC1'!O176)/'Suivi 2019 - indicateurs SNBC1'!O176</f>
        <v>-0.43989647613277488</v>
      </c>
    </row>
    <row r="464" spans="1:9">
      <c r="D464" s="23" t="s">
        <v>174</v>
      </c>
      <c r="E464" s="91">
        <f>('Suivi 2019 - indicateurs SNBC1'!AQ176-'Suivi 2019 - indicateurs SNBC1'!AP176)/'Suivi 2019 - indicateurs SNBC1'!AP176</f>
        <v>-1</v>
      </c>
    </row>
    <row r="476" spans="1:5" customFormat="1">
      <c r="A476" s="161"/>
      <c r="B476" s="117" t="s">
        <v>101</v>
      </c>
      <c r="C476" s="116"/>
      <c r="D476" s="124"/>
      <c r="E476" s="124"/>
    </row>
    <row r="477" spans="1:5" customFormat="1">
      <c r="A477" s="161"/>
      <c r="B477" s="116"/>
      <c r="C477" s="116"/>
      <c r="D477" s="124"/>
      <c r="E477" s="124" t="s">
        <v>223</v>
      </c>
    </row>
    <row r="478" spans="1:5" customFormat="1">
      <c r="A478" s="161">
        <v>16</v>
      </c>
      <c r="B478" s="116"/>
      <c r="C478" s="116"/>
      <c r="D478" s="23" t="s">
        <v>176</v>
      </c>
      <c r="E478" s="91">
        <f>(1+ ('Suivi 2019 - indicateurs SNBC1'!AO184-'Suivi 2019 - indicateurs SNBC1'!AJ184)/'Suivi 2019 - indicateurs SNBC1'!AJ184)^(1/(2016-2011))-1</f>
        <v>-2.3414311285087086E-2</v>
      </c>
    </row>
    <row r="479" spans="1:5" customFormat="1">
      <c r="A479" s="161"/>
      <c r="B479" s="116"/>
      <c r="C479" s="116"/>
      <c r="D479" s="23" t="s">
        <v>157</v>
      </c>
      <c r="E479" s="91">
        <f>-('Suivi 2019 - indicateurs SNBC1'!AO184-'Suivi 2019 - indicateurs SNBC1'!AP184)/'Suivi 2019 - indicateurs SNBC1'!AO184</f>
        <v>1.88193759812053E-2</v>
      </c>
    </row>
    <row r="481" spans="1:9">
      <c r="E481" s="135"/>
    </row>
    <row r="490" spans="1:9">
      <c r="B490" s="117" t="s">
        <v>102</v>
      </c>
    </row>
    <row r="492" spans="1:9">
      <c r="A492" s="161">
        <v>8</v>
      </c>
      <c r="D492" s="139" t="s">
        <v>203</v>
      </c>
      <c r="H492" s="124" t="s">
        <v>133</v>
      </c>
      <c r="I492" s="125" t="s">
        <v>165</v>
      </c>
    </row>
    <row r="493" spans="1:9">
      <c r="D493" s="130" t="s">
        <v>107</v>
      </c>
      <c r="E493" s="126">
        <v>2015</v>
      </c>
      <c r="F493" s="126">
        <v>2016</v>
      </c>
      <c r="G493" s="126">
        <v>2017</v>
      </c>
      <c r="H493" s="126">
        <v>2018</v>
      </c>
      <c r="I493" s="126" t="s">
        <v>166</v>
      </c>
    </row>
    <row r="494" spans="1:9">
      <c r="D494" s="23" t="s">
        <v>124</v>
      </c>
      <c r="E494" s="128">
        <f>('Suivi 2019 - indicateurs SNBC1'!AN190-'Suivi 2019 - indicateurs SNBC1'!AN192)/'Suivi 2019 - indicateurs SNBC1'!AN192</f>
        <v>-0.25041426225031355</v>
      </c>
      <c r="F494" s="128">
        <f>('Suivi 2019 - indicateurs SNBC1'!AO190-'Suivi 2019 - indicateurs SNBC1'!AO192)/'Suivi 2019 - indicateurs SNBC1'!AO192</f>
        <v>-0.26784817620561729</v>
      </c>
      <c r="G494" s="128">
        <f>('Suivi 2019 - indicateurs SNBC1'!AP190-'Suivi 2019 - indicateurs SNBC1'!AP192)/'Suivi 2019 - indicateurs SNBC1'!AP192</f>
        <v>-0.21608845269546637</v>
      </c>
      <c r="H494" s="128">
        <f>('Suivi 2019 - indicateurs SNBC1'!AQ190-'Suivi 2019 - indicateurs SNBC1'!AQ192)/'Suivi 2019 - indicateurs SNBC1'!AQ192</f>
        <v>-1</v>
      </c>
      <c r="I494" s="129">
        <f t="shared" ref="I494:I499" si="1">AVERAGE(E494:G494)</f>
        <v>-0.24478363038379911</v>
      </c>
    </row>
    <row r="495" spans="1:9">
      <c r="D495" s="23" t="s">
        <v>119</v>
      </c>
      <c r="E495" s="91">
        <f>('Suivi 2019 - indicateurs SNBC1'!AN194-'Suivi 2019 - indicateurs SNBC1'!AN196)/'Suivi 2019 - indicateurs SNBC1'!AN196</f>
        <v>-7.516958542533452E-3</v>
      </c>
      <c r="F495" s="91">
        <f>('Suivi 2019 - indicateurs SNBC1'!AO194-'Suivi 2019 - indicateurs SNBC1'!AO196)/'Suivi 2019 - indicateurs SNBC1'!AO196</f>
        <v>-3.3633217578928898E-3</v>
      </c>
      <c r="G495" s="91">
        <f>('Suivi 2019 - indicateurs SNBC1'!AP194-'Suivi 2019 - indicateurs SNBC1'!AP196)/'Suivi 2019 - indicateurs SNBC1'!AP196</f>
        <v>-1.3521554755636968E-3</v>
      </c>
      <c r="H495" s="91"/>
      <c r="I495" s="129">
        <f t="shared" si="1"/>
        <v>-4.0774785919966798E-3</v>
      </c>
    </row>
    <row r="496" spans="1:9">
      <c r="D496" s="23" t="s">
        <v>121</v>
      </c>
      <c r="E496" s="91">
        <f>('Suivi 2019 - indicateurs SNBC1'!AN198-'Suivi 2019 - indicateurs SNBC1'!AN200)/'Suivi 2019 - indicateurs SNBC1'!AN200</f>
        <v>-7.709714232456169E-2</v>
      </c>
      <c r="F496" s="91">
        <f>('Suivi 2019 - indicateurs SNBC1'!AO198-'Suivi 2019 - indicateurs SNBC1'!AO200)/'Suivi 2019 - indicateurs SNBC1'!AO200</f>
        <v>-5.9468081465741E-2</v>
      </c>
      <c r="G496" s="91">
        <f>('Suivi 2019 - indicateurs SNBC1'!AP198-'Suivi 2019 - indicateurs SNBC1'!AP200)/'Suivi 2019 - indicateurs SNBC1'!AP200</f>
        <v>-8.1885291564824367E-2</v>
      </c>
      <c r="H496" s="91"/>
      <c r="I496" s="129">
        <f t="shared" si="1"/>
        <v>-7.2816838451709012E-2</v>
      </c>
    </row>
    <row r="497" spans="1:9">
      <c r="D497" s="23" t="s">
        <v>125</v>
      </c>
      <c r="E497" s="91">
        <f>('Suivi 2019 - indicateurs SNBC1'!AN202-'Suivi 2019 - indicateurs SNBC1'!AN204)/'Suivi 2019 - indicateurs SNBC1'!AN204</f>
        <v>0.19709532350238221</v>
      </c>
      <c r="F497" s="91">
        <f>('Suivi 2019 - indicateurs SNBC1'!AO202-'Suivi 2019 - indicateurs SNBC1'!AO204)/'Suivi 2019 - indicateurs SNBC1'!AO204</f>
        <v>0.23303984191065169</v>
      </c>
      <c r="G497" s="91">
        <f>('Suivi 2019 - indicateurs SNBC1'!AP202-'Suivi 2019 - indicateurs SNBC1'!AP204)/'Suivi 2019 - indicateurs SNBC1'!AP204</f>
        <v>0.17505275515306692</v>
      </c>
      <c r="H497" s="91">
        <f>('Suivi 2019 - indicateurs SNBC1'!AQ202-'Suivi 2019 - indicateurs SNBC1'!AQ204)/'Suivi 2019 - indicateurs SNBC1'!AQ204</f>
        <v>-1</v>
      </c>
      <c r="I497" s="129">
        <f t="shared" si="1"/>
        <v>0.20172930685536694</v>
      </c>
    </row>
    <row r="498" spans="1:9">
      <c r="D498" s="23" t="s">
        <v>127</v>
      </c>
      <c r="E498" s="91">
        <f>('Suivi 2019 - indicateurs SNBC1'!AN206-'Suivi 2019 - indicateurs SNBC1'!AN208)/'Suivi 2019 - indicateurs SNBC1'!AN208</f>
        <v>-0.2304501818297941</v>
      </c>
      <c r="F498" s="91">
        <f>('Suivi 2019 - indicateurs SNBC1'!AO206-'Suivi 2019 - indicateurs SNBC1'!AO208)/'Suivi 2019 - indicateurs SNBC1'!AO208</f>
        <v>-0.25923538183412115</v>
      </c>
      <c r="G498" s="91">
        <f>('Suivi 2019 - indicateurs SNBC1'!AP206-'Suivi 2019 - indicateurs SNBC1'!AP208)/'Suivi 2019 - indicateurs SNBC1'!AP208</f>
        <v>-0.31493002371929668</v>
      </c>
      <c r="H498" s="91">
        <f>('Suivi 2019 - indicateurs SNBC1'!AQ206-'Suivi 2019 - indicateurs SNBC1'!AQ208)/'Suivi 2019 - indicateurs SNBC1'!AQ208</f>
        <v>-1</v>
      </c>
      <c r="I498" s="129">
        <f t="shared" si="1"/>
        <v>-0.26820519579440399</v>
      </c>
    </row>
    <row r="499" spans="1:9">
      <c r="D499" s="23" t="s">
        <v>126</v>
      </c>
      <c r="E499" s="91">
        <f>('Suivi 2019 - indicateurs SNBC1'!AN210-'Suivi 2019 - indicateurs SNBC1'!AN212)/'Suivi 2019 - indicateurs SNBC1'!AN212</f>
        <v>0.19619065036973879</v>
      </c>
      <c r="F499" s="91">
        <f>('Suivi 2019 - indicateurs SNBC1'!AO210-'Suivi 2019 - indicateurs SNBC1'!AO212)/'Suivi 2019 - indicateurs SNBC1'!AO212</f>
        <v>0.58681651645160704</v>
      </c>
      <c r="G499" s="91">
        <f>('Suivi 2019 - indicateurs SNBC1'!AP210-'Suivi 2019 - indicateurs SNBC1'!AP212)/'Suivi 2019 - indicateurs SNBC1'!AP212</f>
        <v>1.0197125868479588</v>
      </c>
      <c r="H499" s="91">
        <f>('Suivi 2019 - indicateurs SNBC1'!AQ210-'Suivi 2019 - indicateurs SNBC1'!AQ212)/'Suivi 2019 - indicateurs SNBC1'!AQ212</f>
        <v>-1</v>
      </c>
      <c r="I499" s="129">
        <f t="shared" si="1"/>
        <v>0.60090658455643486</v>
      </c>
    </row>
    <row r="500" spans="1:9">
      <c r="D500" s="23" t="s">
        <v>122</v>
      </c>
      <c r="E500" s="91">
        <f>('Suivi 2019 - indicateurs SNBC1'!AN186-'Suivi 2019 - indicateurs SNBC1'!AN188)/'Suivi 2019 - indicateurs SNBC1'!AN188</f>
        <v>-4.723796797757062E-2</v>
      </c>
      <c r="F500" s="91">
        <f>('Suivi 2019 - indicateurs SNBC1'!AO186-'Suivi 2019 - indicateurs SNBC1'!AO188)/'Suivi 2019 - indicateurs SNBC1'!AO188</f>
        <v>-2.7230735987391282E-2</v>
      </c>
      <c r="G500" s="91">
        <f>('Suivi 2019 - indicateurs SNBC1'!AP186-'Suivi 2019 - indicateurs SNBC1'!AP188)/'Suivi 2019 - indicateurs SNBC1'!AP188</f>
        <v>-2.9877150899174153E-2</v>
      </c>
      <c r="H500" s="91"/>
      <c r="I500"/>
    </row>
    <row r="501" spans="1:9">
      <c r="E501" s="133">
        <f>'Suivi 2019 - indicateurs SNBC1'!AN186-'Suivi 2019 - indicateurs SNBC1'!AN188</f>
        <v>-1.2701729652986167</v>
      </c>
      <c r="F501" s="133">
        <f>'Suivi 2019 - indicateurs SNBC1'!AO186-'Suivi 2019 - indicateurs SNBC1'!AO188</f>
        <v>-0.73027937544580368</v>
      </c>
      <c r="G501" s="133">
        <f>'Suivi 2019 - indicateurs SNBC1'!AP186-'Suivi 2019 - indicateurs SNBC1'!AP188</f>
        <v>-0.79914175695403955</v>
      </c>
    </row>
    <row r="502" spans="1:9">
      <c r="E502" s="133">
        <f>AVERAGE(E501:G501)</f>
        <v>-0.9331980325661533</v>
      </c>
    </row>
    <row r="510" spans="1:9">
      <c r="A510" s="161">
        <v>7</v>
      </c>
      <c r="D510" s="23" t="s">
        <v>156</v>
      </c>
      <c r="E510" s="91">
        <f>-('Suivi 2019 - indicateurs SNBC1'!AP186-'Suivi 2019 - indicateurs SNBC1'!AN186)/'Suivi 2019 - indicateurs SNBC1'!AN186</f>
        <v>-1.2873660726102912E-2</v>
      </c>
    </row>
    <row r="511" spans="1:9">
      <c r="D511" s="23" t="s">
        <v>171</v>
      </c>
      <c r="E511" s="91">
        <f>-('Suivi 2019 - indicateurs SNBC1'!AP188-'Suivi 2019 - indicateurs SNBC1'!AN188)/'Suivi 2019 - indicateurs SNBC1'!AN188</f>
        <v>5.2522027804519384E-3</v>
      </c>
    </row>
    <row r="513" spans="4:6" customFormat="1">
      <c r="D513" s="124"/>
      <c r="E513" s="134" t="s">
        <v>205</v>
      </c>
      <c r="F513" s="134" t="s">
        <v>165</v>
      </c>
    </row>
    <row r="514" spans="4:6" customFormat="1">
      <c r="D514" s="23" t="s">
        <v>197</v>
      </c>
      <c r="E514" s="91">
        <f>(1+ ('Suivi 2019 - indicateurs SNBC1'!AP186-'Suivi 2019 - indicateurs SNBC1'!AN186)/'Suivi 2019 - indicateurs SNBC1'!AN186)^(1/(2017-2015))-1</f>
        <v>6.4162462550487742E-3</v>
      </c>
      <c r="F514" s="91">
        <f>(('Suivi 2019 - indicateurs SNBC1'!AP186-'Suivi 2019 - indicateurs SNBC1'!AO186)/'Suivi 2019 - indicateurs SNBC1'!AO186+('Suivi 2019 - indicateurs SNBC1'!AO186-'Suivi 2019 - indicateurs SNBC1'!AN186)/'Suivi 2019 - indicateurs SNBC1'!AN186)/(2017-2015)</f>
        <v>6.4857974218690828E-3</v>
      </c>
    </row>
    <row r="515" spans="4:6" customFormat="1">
      <c r="D515" s="23" t="s">
        <v>189</v>
      </c>
      <c r="E515" s="91">
        <f>(1+ ('Suivi 2019 - indicateurs SNBC1'!AS188-'Suivi 2019 - indicateurs SNBC1'!AN188)/'Suivi 2019 - indicateurs SNBC1'!AN188)^(1/(2020-2015))-1</f>
        <v>-2.6400038800995507E-3</v>
      </c>
      <c r="F515" s="91"/>
    </row>
    <row r="516" spans="4:6" customFormat="1">
      <c r="D516" s="23" t="s">
        <v>207</v>
      </c>
      <c r="E516" s="91"/>
      <c r="F516" s="91">
        <f>(('Suivi 2019 - indicateurs SNBC1'!AP188-'Suivi 2019 - indicateurs SNBC1'!AO188)/'Suivi 2019 - indicateurs SNBC1'!AO188+('Suivi 2019 - indicateurs SNBC1'!AO188-'Suivi 2019 - indicateurs SNBC1'!AN188)/'Suivi 2019 - indicateurs SNBC1'!AN188)/(2017-2015)</f>
        <v>-2.629558673658672E-3</v>
      </c>
    </row>
    <row r="518" spans="4:6" customFormat="1">
      <c r="D518" s="23" t="s">
        <v>131</v>
      </c>
      <c r="E518" s="91">
        <f>('Suivi 2019 - indicateurs SNBC1'!AP210-'Suivi 2019 - indicateurs SNBC1'!AF210)/'Suivi 2019 - indicateurs SNBC1'!AF210</f>
        <v>3.0781445894194268E-2</v>
      </c>
      <c r="F518" s="124"/>
    </row>
    <row r="541" spans="1:8" customFormat="1">
      <c r="A541" s="161"/>
      <c r="B541" s="117" t="s">
        <v>103</v>
      </c>
      <c r="C541" s="116"/>
      <c r="D541" s="124"/>
      <c r="E541" s="124"/>
      <c r="F541" s="124"/>
      <c r="G541" s="124"/>
      <c r="H541" s="124"/>
    </row>
    <row r="542" spans="1:8" customFormat="1">
      <c r="A542" s="161">
        <v>21</v>
      </c>
      <c r="B542" s="116"/>
      <c r="C542" s="116"/>
      <c r="D542" s="139" t="s">
        <v>202</v>
      </c>
      <c r="E542" s="124"/>
      <c r="F542" s="124"/>
      <c r="G542" s="124"/>
      <c r="H542" s="124" t="s">
        <v>114</v>
      </c>
    </row>
    <row r="543" spans="1:8" customFormat="1">
      <c r="A543" s="161"/>
      <c r="B543" s="116"/>
      <c r="C543" s="116"/>
      <c r="D543" s="130" t="s">
        <v>107</v>
      </c>
      <c r="E543" s="126">
        <v>2015</v>
      </c>
      <c r="F543" s="126">
        <v>2016</v>
      </c>
      <c r="G543" s="126">
        <v>2017</v>
      </c>
      <c r="H543" s="126">
        <v>2018</v>
      </c>
    </row>
    <row r="544" spans="1:8" customFormat="1">
      <c r="A544" s="161"/>
      <c r="B544" s="116"/>
      <c r="C544" s="116"/>
      <c r="D544" s="23" t="s">
        <v>108</v>
      </c>
      <c r="E544" s="64">
        <f>'Suivi 2019 - indicateurs SNBC1'!AN215-'Suivi 2019 - indicateurs SNBC1'!AN220</f>
        <v>-8.6970023999060331</v>
      </c>
      <c r="F544" s="64">
        <f>'Suivi 2019 - indicateurs SNBC1'!AO215-'Suivi 2019 - indicateurs SNBC1'!AO220</f>
        <v>-5.3609874058044369</v>
      </c>
      <c r="G544" s="64">
        <f>'Suivi 2019 - indicateurs SNBC1'!AP215-'Suivi 2019 - indicateurs SNBC1'!AP220</f>
        <v>-1.1254465339097379</v>
      </c>
      <c r="H544" s="64">
        <f>'Suivi 2019 - indicateurs SNBC1'!AQ215-'Suivi 2019 - indicateurs SNBC1'!AQ220</f>
        <v>-55.361766671746636</v>
      </c>
    </row>
    <row r="545" spans="1:9">
      <c r="D545" s="23" t="s">
        <v>109</v>
      </c>
      <c r="E545" s="91">
        <f>E544/'Suivi 2019 - indicateurs SNBC1'!AN220</f>
        <v>-0.15709401853941318</v>
      </c>
      <c r="F545" s="91">
        <f>F544/'Suivi 2019 - indicateurs SNBC1'!AO220</f>
        <v>-9.6835555078851318E-2</v>
      </c>
      <c r="G545" s="91">
        <f>G544/'Suivi 2019 - indicateurs SNBC1'!AP220</f>
        <v>-2.0328949048587699E-2</v>
      </c>
      <c r="H545" s="91">
        <f>H544/'Suivi 2019 - indicateurs SNBC1'!AQ220</f>
        <v>-1</v>
      </c>
    </row>
    <row r="546" spans="1:9">
      <c r="D546" s="23" t="s">
        <v>145</v>
      </c>
      <c r="E546" s="64">
        <f>SUM(E544:H544)</f>
        <v>-70.545203011366851</v>
      </c>
    </row>
    <row r="547" spans="1:9">
      <c r="D547" s="23" t="s">
        <v>111</v>
      </c>
      <c r="E547" s="91">
        <f>E546/SUM('Suivi 2019 - indicateurs SNBC1'!AN220:AQ220)</f>
        <v>-0.31856463066671309</v>
      </c>
    </row>
    <row r="548" spans="1:9">
      <c r="D548" s="23" t="s">
        <v>146</v>
      </c>
      <c r="E548" s="64">
        <f>E546/4</f>
        <v>-17.636300752841713</v>
      </c>
    </row>
    <row r="550" spans="1:9">
      <c r="D550" s="23" t="s">
        <v>185</v>
      </c>
      <c r="E550" s="91">
        <f>(1+ ('Suivi 2019 - indicateurs SNBC1'!AL215-'Suivi 2019 - indicateurs SNBC1'!AD215)/'Suivi 2019 - indicateurs SNBC1'!AD215)^(1/(2013-2005))-1</f>
        <v>-3.0836722787871085E-2</v>
      </c>
      <c r="H550"/>
      <c r="I550"/>
    </row>
    <row r="554" spans="1:9">
      <c r="H554"/>
      <c r="I554"/>
    </row>
    <row r="560" spans="1:9">
      <c r="A560" s="161">
        <v>41</v>
      </c>
      <c r="E560" s="134" t="s">
        <v>205</v>
      </c>
      <c r="F560" s="134" t="s">
        <v>165</v>
      </c>
    </row>
    <row r="561" spans="4:6" customFormat="1">
      <c r="D561" s="23" t="s">
        <v>175</v>
      </c>
      <c r="E561" s="91">
        <f>(1+ ('Suivi 2019 - indicateurs SNBC1'!AQ220-'Suivi 2019 - indicateurs SNBC1'!AN220)/'Suivi 2019 - indicateurs SNBC1'!AN220)^(1/3)-1</f>
        <v>0</v>
      </c>
      <c r="F561" s="91">
        <f>(('Suivi 2019 - indicateurs SNBC1'!AQ220-'Suivi 2019 - indicateurs SNBC1'!AP220)/'Suivi 2019 - indicateurs SNBC1'!AP220+('Suivi 2019 - indicateurs SNBC1'!AP220-'Suivi 2019 - indicateurs SNBC1'!AO220)/'Suivi 2019 - indicateurs SNBC1'!AO220+('Suivi 2019 - indicateurs SNBC1'!AO220-'Suivi 2019 - indicateurs SNBC1'!AN220)/'Suivi 2019 - indicateurs SNBC1'!AN220)/(2018-2015)</f>
        <v>0</v>
      </c>
    </row>
    <row r="562" spans="4:6" customFormat="1">
      <c r="D562" s="23" t="s">
        <v>177</v>
      </c>
      <c r="E562" s="124"/>
      <c r="F562" s="91">
        <f>(('Suivi 2019 - indicateurs SNBC1'!AQ215-'Suivi 2019 - indicateurs SNBC1'!AP215)/'Suivi 2019 - indicateurs SNBC1'!AP215+('Suivi 2019 - indicateurs SNBC1'!AP215-'Suivi 2019 - indicateurs SNBC1'!AO215)/'Suivi 2019 - indicateurs SNBC1'!AO215+('Suivi 2019 - indicateurs SNBC1'!AO215-'Suivi 2019 - indicateurs SNBC1'!AN215)/'Suivi 2019 - indicateurs SNBC1'!AN215)/(2018-2015)</f>
        <v>-0.28126718430285286</v>
      </c>
    </row>
    <row r="563" spans="4:6" customFormat="1">
      <c r="D563" s="23" t="s">
        <v>173</v>
      </c>
      <c r="E563" s="91">
        <f>(1+ ('Suivi 2019 - indicateurs SNBC1'!AP215-'Suivi 2019 - indicateurs SNBC1'!AN215)/'Suivi 2019 - indicateurs SNBC1'!AN215)^(1/(2017-2015))-1</f>
        <v>7.8078958189948588E-2</v>
      </c>
      <c r="F563" s="91">
        <f>(('Suivi 2019 - indicateurs SNBC1'!AP215-'Suivi 2019 - indicateurs SNBC1'!AO215)/'Suivi 2019 - indicateurs SNBC1'!AO215+('Suivi 2019 - indicateurs SNBC1'!AO215-'Suivi 2019 - indicateurs SNBC1'!AN215)/'Suivi 2019 - indicateurs SNBC1'!AN215)/(2017-2015)</f>
        <v>7.8099223545720742E-2</v>
      </c>
    </row>
    <row r="564" spans="4:6" customFormat="1">
      <c r="D564" s="23" t="s">
        <v>174</v>
      </c>
      <c r="E564" s="91">
        <f>('Suivi 2019 - indicateurs SNBC1'!AP215-'Suivi 2019 - indicateurs SNBC1'!O215)/'Suivi 2019 - indicateurs SNBC1'!O215</f>
        <v>-0.30569877654521682</v>
      </c>
      <c r="F564" s="124"/>
    </row>
    <row r="577" spans="1:9">
      <c r="B577" s="117" t="s">
        <v>104</v>
      </c>
    </row>
    <row r="579" spans="1:9">
      <c r="A579" s="161">
        <v>22</v>
      </c>
      <c r="D579" s="139" t="s">
        <v>202</v>
      </c>
      <c r="H579" s="124" t="s">
        <v>114</v>
      </c>
    </row>
    <row r="580" spans="1:9">
      <c r="D580" s="130" t="s">
        <v>107</v>
      </c>
      <c r="E580" s="126">
        <v>2015</v>
      </c>
      <c r="F580" s="126">
        <v>2016</v>
      </c>
      <c r="G580" s="126">
        <v>2017</v>
      </c>
      <c r="H580" s="126">
        <v>2018</v>
      </c>
    </row>
    <row r="581" spans="1:9">
      <c r="D581" s="23" t="s">
        <v>108</v>
      </c>
      <c r="E581" s="64">
        <f>'Suivi 2019 - indicateurs SNBC1'!AN224-'Suivi 2019 - indicateurs SNBC1'!AN227</f>
        <v>-0.83394889159329288</v>
      </c>
      <c r="F581" s="64">
        <f>'Suivi 2019 - indicateurs SNBC1'!AO224-'Suivi 2019 - indicateurs SNBC1'!AO227</f>
        <v>-0.70122199361745885</v>
      </c>
      <c r="G581" s="64">
        <f>'Suivi 2019 - indicateurs SNBC1'!AP224-'Suivi 2019 - indicateurs SNBC1'!AP227</f>
        <v>-0.11676103545622496</v>
      </c>
      <c r="H581" s="64">
        <f>'Suivi 2019 - indicateurs SNBC1'!AQ224-'Suivi 2019 - indicateurs SNBC1'!AQ227</f>
        <v>-14.310532505494276</v>
      </c>
    </row>
    <row r="582" spans="1:9">
      <c r="D582" s="23" t="s">
        <v>109</v>
      </c>
      <c r="E582" s="91">
        <f>E581/'Suivi 2019 - indicateurs SNBC1'!AN227</f>
        <v>-5.3613456890471603E-2</v>
      </c>
      <c r="F582" s="91">
        <f>F581/'Suivi 2019 - indicateurs SNBC1'!AO227</f>
        <v>-4.6315629307297414E-2</v>
      </c>
      <c r="G582" s="91">
        <f>G581/'Suivi 2019 - indicateurs SNBC1'!AP227</f>
        <v>-7.9292791946221994E-3</v>
      </c>
      <c r="H582" s="91">
        <f>H581/'Suivi 2019 - indicateurs SNBC1'!AQ227</f>
        <v>-1</v>
      </c>
    </row>
    <row r="583" spans="1:9">
      <c r="D583" s="23" t="s">
        <v>145</v>
      </c>
      <c r="E583" s="64">
        <f>SUM(E581:H581)</f>
        <v>-15.962464426161253</v>
      </c>
    </row>
    <row r="584" spans="1:9">
      <c r="D584" s="23" t="s">
        <v>111</v>
      </c>
      <c r="E584" s="91">
        <f>E583/SUM('Suivi 2019 - indicateurs SNBC1'!AN227:AQ227)</f>
        <v>-0.26724031233217677</v>
      </c>
    </row>
    <row r="585" spans="1:9">
      <c r="D585" s="23" t="s">
        <v>146</v>
      </c>
      <c r="E585" s="64">
        <f>E583/4</f>
        <v>-3.9906161065403132</v>
      </c>
    </row>
    <row r="587" spans="1:9">
      <c r="D587" s="23" t="s">
        <v>187</v>
      </c>
      <c r="E587" s="91">
        <f>(1+ ('Suivi 2019 - indicateurs SNBC1'!AB224-'Suivi 2019 - indicateurs SNBC1'!O224)/'Suivi 2019 - indicateurs SNBC1'!O224)^(1/(2003-1990))-1</f>
        <v>1.9094708096187851E-2</v>
      </c>
      <c r="I587"/>
    </row>
    <row r="588" spans="1:9">
      <c r="D588" s="23" t="s">
        <v>188</v>
      </c>
      <c r="E588" s="91">
        <f>(1+ ('Suivi 2019 - indicateurs SNBC1'!AN224-'Suivi 2019 - indicateurs SNBC1'!AB224)/'Suivi 2019 - indicateurs SNBC1'!AB224)^(1/(2015-2003))-1</f>
        <v>-2.334705930494696E-2</v>
      </c>
      <c r="F588" s="141">
        <f>('Suivi 2019 - indicateurs SNBC1'!AP224-'Suivi 2019 - indicateurs SNBC1'!AA224)/'Suivi 2019 - indicateurs SNBC1'!AA224</f>
        <v>-0.25063095522595596</v>
      </c>
    </row>
    <row r="589" spans="1:9">
      <c r="F589" s="141">
        <f>('Suivi 2019 - indicateurs SNBC1'!AP224-'Suivi 2019 - indicateurs SNBC1'!O224)/'Suivi 2019 - indicateurs SNBC1'!O224</f>
        <v>-4.424863529991388E-2</v>
      </c>
    </row>
    <row r="590" spans="1:9">
      <c r="F590" s="141"/>
    </row>
    <row r="591" spans="1:9">
      <c r="F591" s="141"/>
    </row>
    <row r="595" spans="1:9">
      <c r="E595" s="134" t="s">
        <v>205</v>
      </c>
      <c r="F595" s="134" t="s">
        <v>165</v>
      </c>
    </row>
    <row r="596" spans="1:9">
      <c r="A596" s="161">
        <v>40</v>
      </c>
      <c r="D596" s="23" t="s">
        <v>175</v>
      </c>
      <c r="E596" s="91">
        <f>(1+ ('Suivi 2019 - indicateurs SNBC1'!AQ227-'Suivi 2019 - indicateurs SNBC1'!AN227)/'Suivi 2019 - indicateurs SNBC1'!AN227)^(1/3)-1</f>
        <v>-2.7409425558687861E-2</v>
      </c>
      <c r="F596" s="91">
        <f>(('Suivi 2019 - indicateurs SNBC1'!AQ227-'Suivi 2019 - indicateurs SNBC1'!AP227)/'Suivi 2019 - indicateurs SNBC1'!AP227+('Suivi 2019 - indicateurs SNBC1'!AP227-'Suivi 2019 - indicateurs SNBC1'!AO227)/'Suivi 2019 - indicateurs SNBC1'!AO227+('Suivi 2019 - indicateurs SNBC1'!AO227-'Suivi 2019 - indicateurs SNBC1'!AN227)/'Suivi 2019 - indicateurs SNBC1'!AN227)/(2018-2015)</f>
        <v>-2.7409232168944003E-2</v>
      </c>
    </row>
    <row r="597" spans="1:9">
      <c r="D597" s="23" t="s">
        <v>177</v>
      </c>
      <c r="E597" s="91">
        <f>(1+ ('Suivi 2019 - indicateurs SNBC1'!AQ224-'Suivi 2019 - indicateurs SNBC1'!AN224)/'Suivi 2019 - indicateurs SNBC1'!AN224)^(1/3)-1</f>
        <v>-1</v>
      </c>
      <c r="F597" s="91">
        <f>(('Suivi 2019 - indicateurs SNBC1'!AQ224-'Suivi 2019 - indicateurs SNBC1'!AP224)/'Suivi 2019 - indicateurs SNBC1'!AP224+('Suivi 2019 - indicateurs SNBC1'!AP224-'Suivi 2019 - indicateurs SNBC1'!AO224)/'Suivi 2019 - indicateurs SNBC1'!AO224+('Suivi 2019 - indicateurs SNBC1'!AO224-'Suivi 2019 - indicateurs SNBC1'!AN224)/'Suivi 2019 - indicateurs SNBC1'!AN224)/(2018-2015)</f>
        <v>-0.33580233269319176</v>
      </c>
    </row>
    <row r="598" spans="1:9">
      <c r="H598"/>
      <c r="I598"/>
    </row>
  </sheetData>
  <mergeCells count="1">
    <mergeCell ref="E278:H278"/>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TotalTime>44</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Suivi 2019 - indicateurs SNBC1</vt:lpstr>
      <vt:lpstr>Graphiques et tendances (old)</vt:lpstr>
      <vt:lpstr>'Suivi 2019 - indicateurs SNBC1'!Zone_d_impression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SAUVAGE Floriane</dc:creator>
  <cp:lastModifiedBy>SAUVAGE Floriane</cp:lastModifiedBy>
  <cp:revision>4</cp:revision>
  <cp:lastPrinted>2019-08-27T08:34:27Z</cp:lastPrinted>
  <dcterms:created xsi:type="dcterms:W3CDTF">2015-06-05T18:19:34Z</dcterms:created>
  <dcterms:modified xsi:type="dcterms:W3CDTF">2019-12-09T13:10:37Z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